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openxmlformats-officedocument.spreadsheetml.printerSettings"/>
  <Default Extension="png" ContentType="image/pn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s>
</file>

<file path=xl/workbook.xml><?xml version="1.0" encoding="utf-8"?>
<workbook xmlns:r="http://schemas.openxmlformats.org/officeDocument/2006/relationships" xmlns="http://schemas.openxmlformats.org/spreadsheetml/2006/main">
  <bookViews>
    <workbookView xWindow="0" yWindow="0" windowWidth="0" windowHeight="0"/>
  </bookViews>
  <sheets>
    <sheet name="Rekapitulace stavby" sheetId="1" r:id="rId1"/>
    <sheet name="180701R1 - Rekonstrukce a..." sheetId="2" r:id="rId2"/>
    <sheet name="180701Ra2 - VENKOVNÍ ÚPRA..." sheetId="3" r:id="rId3"/>
    <sheet name="180701Ra1 - HLAVNÍ OBJEKT..." sheetId="4" r:id="rId4"/>
    <sheet name="Pokyny pro vyplnění" sheetId="5" r:id="rId5"/>
  </sheets>
  <definedNames>
    <definedName name="_xlnm.Print_Area" localSheetId="0">'Rekapitulace stavby'!$D$4:$AO$33,'Rekapitulace stavby'!$C$39:$AQ$55</definedName>
    <definedName name="_xlnm.Print_Titles" localSheetId="0">'Rekapitulace stavby'!$49:$49</definedName>
    <definedName name="_xlnm._FilterDatabase" localSheetId="1" hidden="1">'180701R1 - Rekonstrukce a...'!$C$71:$K$74</definedName>
    <definedName name="_xlnm.Print_Area" localSheetId="1">'180701R1 - Rekonstrukce a...'!$C$4:$J$34,'180701R1 - Rekonstrukce a...'!$C$40:$J$55,'180701R1 - Rekonstrukce a...'!$C$61:$K$74</definedName>
    <definedName name="_xlnm.Print_Titles" localSheetId="1">'180701R1 - Rekonstrukce a...'!$71:$71</definedName>
    <definedName name="_xlnm._FilterDatabase" localSheetId="2" hidden="1">'180701Ra2 - VENKOVNÍ ÚPRA...'!$C$84:$K$193</definedName>
    <definedName name="_xlnm.Print_Area" localSheetId="2">'180701Ra2 - VENKOVNÍ ÚPRA...'!$C$4:$J$36,'180701Ra2 - VENKOVNÍ ÚPRA...'!$C$42:$J$66,'180701Ra2 - VENKOVNÍ ÚPRA...'!$C$72:$K$193</definedName>
    <definedName name="_xlnm.Print_Titles" localSheetId="2">'180701Ra2 - VENKOVNÍ ÚPRA...'!$84:$84</definedName>
    <definedName name="_xlnm._FilterDatabase" localSheetId="3" hidden="1">'180701Ra1 - HLAVNÍ OBJEKT...'!$C$116:$K$1461</definedName>
    <definedName name="_xlnm.Print_Area" localSheetId="3">'180701Ra1 - HLAVNÍ OBJEKT...'!$C$4:$J$36,'180701Ra1 - HLAVNÍ OBJEKT...'!$C$42:$J$98,'180701Ra1 - HLAVNÍ OBJEKT...'!$C$104:$K$1461</definedName>
    <definedName name="_xlnm.Print_Titles" localSheetId="3">'180701Ra1 - HLAVNÍ OBJEKT...'!$116:$116</definedName>
    <definedName name="_xlnm.Print_Area" localSheetId="4">'Pokyny pro vyplnění'!$B$2:$K$69,'Pokyny pro vyplnění'!$B$72:$K$116,'Pokyny pro vyplnění'!$B$119:$K$188,'Pokyny pro vyplnění'!$B$196:$K$216</definedName>
  </definedNames>
  <calcPr/>
</workbook>
</file>

<file path=xl/calcChain.xml><?xml version="1.0" encoding="utf-8"?>
<calcChain xmlns="http://schemas.openxmlformats.org/spreadsheetml/2006/main">
  <c i="1" r="AY54"/>
  <c r="AX54"/>
  <c i="4" r="BI1459"/>
  <c r="BH1459"/>
  <c r="BG1459"/>
  <c r="BE1459"/>
  <c r="T1459"/>
  <c r="T1458"/>
  <c r="R1459"/>
  <c r="R1458"/>
  <c r="P1459"/>
  <c r="P1458"/>
  <c r="BK1459"/>
  <c r="BK1458"/>
  <c r="J1458"/>
  <c r="J1459"/>
  <c r="BF1459"/>
  <c r="J97"/>
  <c r="BI1455"/>
  <c r="BH1455"/>
  <c r="BG1455"/>
  <c r="BE1455"/>
  <c r="T1455"/>
  <c r="R1455"/>
  <c r="P1455"/>
  <c r="BK1455"/>
  <c r="J1455"/>
  <c r="BF1455"/>
  <c r="BI1451"/>
  <c r="BH1451"/>
  <c r="BG1451"/>
  <c r="BE1451"/>
  <c r="T1451"/>
  <c r="T1450"/>
  <c r="R1451"/>
  <c r="R1450"/>
  <c r="P1451"/>
  <c r="P1450"/>
  <c r="BK1451"/>
  <c r="BK1450"/>
  <c r="J1450"/>
  <c r="J1451"/>
  <c r="BF1451"/>
  <c r="J96"/>
  <c r="BI1449"/>
  <c r="BH1449"/>
  <c r="BG1449"/>
  <c r="BE1449"/>
  <c r="T1449"/>
  <c r="T1448"/>
  <c r="T1447"/>
  <c r="R1449"/>
  <c r="R1448"/>
  <c r="R1447"/>
  <c r="P1449"/>
  <c r="P1448"/>
  <c r="P1447"/>
  <c r="BK1449"/>
  <c r="BK1448"/>
  <c r="J1448"/>
  <c r="BK1447"/>
  <c r="J1447"/>
  <c r="J1449"/>
  <c r="BF1449"/>
  <c r="J95"/>
  <c r="J94"/>
  <c r="BI1446"/>
  <c r="BH1446"/>
  <c r="BG1446"/>
  <c r="BE1446"/>
  <c r="T1446"/>
  <c r="R1446"/>
  <c r="P1446"/>
  <c r="BK1446"/>
  <c r="J1446"/>
  <c r="BF1446"/>
  <c r="BI1445"/>
  <c r="BH1445"/>
  <c r="BG1445"/>
  <c r="BE1445"/>
  <c r="T1445"/>
  <c r="R1445"/>
  <c r="P1445"/>
  <c r="BK1445"/>
  <c r="J1445"/>
  <c r="BF1445"/>
  <c r="BI1444"/>
  <c r="BH1444"/>
  <c r="BG1444"/>
  <c r="BE1444"/>
  <c r="T1444"/>
  <c r="R1444"/>
  <c r="P1444"/>
  <c r="BK1444"/>
  <c r="J1444"/>
  <c r="BF1444"/>
  <c r="BI1443"/>
  <c r="BH1443"/>
  <c r="BG1443"/>
  <c r="BE1443"/>
  <c r="T1443"/>
  <c r="T1442"/>
  <c r="R1443"/>
  <c r="R1442"/>
  <c r="P1443"/>
  <c r="P1442"/>
  <c r="BK1443"/>
  <c r="BK1442"/>
  <c r="J1442"/>
  <c r="J1443"/>
  <c r="BF1443"/>
  <c r="J93"/>
  <c r="BI1440"/>
  <c r="BH1440"/>
  <c r="BG1440"/>
  <c r="BE1440"/>
  <c r="T1440"/>
  <c r="R1440"/>
  <c r="P1440"/>
  <c r="BK1440"/>
  <c r="J1440"/>
  <c r="BF1440"/>
  <c r="BI1439"/>
  <c r="BH1439"/>
  <c r="BG1439"/>
  <c r="BE1439"/>
  <c r="T1439"/>
  <c r="R1439"/>
  <c r="P1439"/>
  <c r="BK1439"/>
  <c r="J1439"/>
  <c r="BF1439"/>
  <c r="BI1436"/>
  <c r="BH1436"/>
  <c r="BG1436"/>
  <c r="BE1436"/>
  <c r="T1436"/>
  <c r="T1435"/>
  <c r="R1436"/>
  <c r="R1435"/>
  <c r="P1436"/>
  <c r="P1435"/>
  <c r="BK1436"/>
  <c r="BK1435"/>
  <c r="J1435"/>
  <c r="J1436"/>
  <c r="BF1436"/>
  <c r="J92"/>
  <c r="BI1430"/>
  <c r="BH1430"/>
  <c r="BG1430"/>
  <c r="BE1430"/>
  <c r="T1430"/>
  <c r="R1430"/>
  <c r="P1430"/>
  <c r="BK1430"/>
  <c r="J1430"/>
  <c r="BF1430"/>
  <c r="BI1429"/>
  <c r="BH1429"/>
  <c r="BG1429"/>
  <c r="BE1429"/>
  <c r="T1429"/>
  <c r="R1429"/>
  <c r="P1429"/>
  <c r="BK1429"/>
  <c r="J1429"/>
  <c r="BF1429"/>
  <c r="BI1427"/>
  <c r="BH1427"/>
  <c r="BG1427"/>
  <c r="BE1427"/>
  <c r="T1427"/>
  <c r="R1427"/>
  <c r="P1427"/>
  <c r="BK1427"/>
  <c r="J1427"/>
  <c r="BF1427"/>
  <c r="BI1420"/>
  <c r="BH1420"/>
  <c r="BG1420"/>
  <c r="BE1420"/>
  <c r="T1420"/>
  <c r="R1420"/>
  <c r="P1420"/>
  <c r="BK1420"/>
  <c r="J1420"/>
  <c r="BF1420"/>
  <c r="BI1418"/>
  <c r="BH1418"/>
  <c r="BG1418"/>
  <c r="BE1418"/>
  <c r="T1418"/>
  <c r="R1418"/>
  <c r="P1418"/>
  <c r="BK1418"/>
  <c r="J1418"/>
  <c r="BF1418"/>
  <c r="BI1416"/>
  <c r="BH1416"/>
  <c r="BG1416"/>
  <c r="BE1416"/>
  <c r="T1416"/>
  <c r="R1416"/>
  <c r="P1416"/>
  <c r="BK1416"/>
  <c r="J1416"/>
  <c r="BF1416"/>
  <c r="BI1415"/>
  <c r="BH1415"/>
  <c r="BG1415"/>
  <c r="BE1415"/>
  <c r="T1415"/>
  <c r="T1414"/>
  <c r="R1415"/>
  <c r="R1414"/>
  <c r="P1415"/>
  <c r="P1414"/>
  <c r="BK1415"/>
  <c r="BK1414"/>
  <c r="J1414"/>
  <c r="J1415"/>
  <c r="BF1415"/>
  <c r="J91"/>
  <c r="BI1413"/>
  <c r="BH1413"/>
  <c r="BG1413"/>
  <c r="BE1413"/>
  <c r="T1413"/>
  <c r="R1413"/>
  <c r="P1413"/>
  <c r="BK1413"/>
  <c r="J1413"/>
  <c r="BF1413"/>
  <c r="BI1412"/>
  <c r="BH1412"/>
  <c r="BG1412"/>
  <c r="BE1412"/>
  <c r="T1412"/>
  <c r="R1412"/>
  <c r="P1412"/>
  <c r="BK1412"/>
  <c r="J1412"/>
  <c r="BF1412"/>
  <c r="BI1411"/>
  <c r="BH1411"/>
  <c r="BG1411"/>
  <c r="BE1411"/>
  <c r="T1411"/>
  <c r="R1411"/>
  <c r="P1411"/>
  <c r="BK1411"/>
  <c r="J1411"/>
  <c r="BF1411"/>
  <c r="BI1403"/>
  <c r="BH1403"/>
  <c r="BG1403"/>
  <c r="BE1403"/>
  <c r="T1403"/>
  <c r="R1403"/>
  <c r="P1403"/>
  <c r="BK1403"/>
  <c r="J1403"/>
  <c r="BF1403"/>
  <c r="BI1396"/>
  <c r="BH1396"/>
  <c r="BG1396"/>
  <c r="BE1396"/>
  <c r="T1396"/>
  <c r="T1395"/>
  <c r="R1396"/>
  <c r="R1395"/>
  <c r="P1396"/>
  <c r="P1395"/>
  <c r="BK1396"/>
  <c r="BK1395"/>
  <c r="J1395"/>
  <c r="J1396"/>
  <c r="BF1396"/>
  <c r="J90"/>
  <c r="BI1394"/>
  <c r="BH1394"/>
  <c r="BG1394"/>
  <c r="BE1394"/>
  <c r="T1394"/>
  <c r="R1394"/>
  <c r="P1394"/>
  <c r="BK1394"/>
  <c r="J1394"/>
  <c r="BF1394"/>
  <c r="BI1392"/>
  <c r="BH1392"/>
  <c r="BG1392"/>
  <c r="BE1392"/>
  <c r="T1392"/>
  <c r="R1392"/>
  <c r="P1392"/>
  <c r="BK1392"/>
  <c r="J1392"/>
  <c r="BF1392"/>
  <c r="BI1372"/>
  <c r="BH1372"/>
  <c r="BG1372"/>
  <c r="BE1372"/>
  <c r="T1372"/>
  <c r="T1371"/>
  <c r="R1372"/>
  <c r="R1371"/>
  <c r="P1372"/>
  <c r="P1371"/>
  <c r="BK1372"/>
  <c r="BK1371"/>
  <c r="J1371"/>
  <c r="J1372"/>
  <c r="BF1372"/>
  <c r="J89"/>
  <c r="BI1369"/>
  <c r="BH1369"/>
  <c r="BG1369"/>
  <c r="BE1369"/>
  <c r="T1369"/>
  <c r="R1369"/>
  <c r="P1369"/>
  <c r="BK1369"/>
  <c r="J1369"/>
  <c r="BF1369"/>
  <c r="BI1367"/>
  <c r="BH1367"/>
  <c r="BG1367"/>
  <c r="BE1367"/>
  <c r="T1367"/>
  <c r="R1367"/>
  <c r="P1367"/>
  <c r="BK1367"/>
  <c r="J1367"/>
  <c r="BF1367"/>
  <c r="BI1366"/>
  <c r="BH1366"/>
  <c r="BG1366"/>
  <c r="BE1366"/>
  <c r="T1366"/>
  <c r="R1366"/>
  <c r="P1366"/>
  <c r="BK1366"/>
  <c r="J1366"/>
  <c r="BF1366"/>
  <c r="BI1365"/>
  <c r="BH1365"/>
  <c r="BG1365"/>
  <c r="BE1365"/>
  <c r="T1365"/>
  <c r="R1365"/>
  <c r="P1365"/>
  <c r="BK1365"/>
  <c r="J1365"/>
  <c r="BF1365"/>
  <c r="BI1363"/>
  <c r="BH1363"/>
  <c r="BG1363"/>
  <c r="BE1363"/>
  <c r="T1363"/>
  <c r="R1363"/>
  <c r="P1363"/>
  <c r="BK1363"/>
  <c r="J1363"/>
  <c r="BF1363"/>
  <c r="BI1362"/>
  <c r="BH1362"/>
  <c r="BG1362"/>
  <c r="BE1362"/>
  <c r="T1362"/>
  <c r="R1362"/>
  <c r="P1362"/>
  <c r="BK1362"/>
  <c r="J1362"/>
  <c r="BF1362"/>
  <c r="BI1358"/>
  <c r="BH1358"/>
  <c r="BG1358"/>
  <c r="BE1358"/>
  <c r="T1358"/>
  <c r="T1357"/>
  <c r="R1358"/>
  <c r="R1357"/>
  <c r="P1358"/>
  <c r="P1357"/>
  <c r="BK1358"/>
  <c r="BK1357"/>
  <c r="J1357"/>
  <c r="J1358"/>
  <c r="BF1358"/>
  <c r="J88"/>
  <c r="BI1356"/>
  <c r="BH1356"/>
  <c r="BG1356"/>
  <c r="BE1356"/>
  <c r="T1356"/>
  <c r="R1356"/>
  <c r="P1356"/>
  <c r="BK1356"/>
  <c r="J1356"/>
  <c r="BF1356"/>
  <c r="BI1355"/>
  <c r="BH1355"/>
  <c r="BG1355"/>
  <c r="BE1355"/>
  <c r="T1355"/>
  <c r="R1355"/>
  <c r="P1355"/>
  <c r="BK1355"/>
  <c r="J1355"/>
  <c r="BF1355"/>
  <c r="BI1347"/>
  <c r="BH1347"/>
  <c r="BG1347"/>
  <c r="BE1347"/>
  <c r="T1347"/>
  <c r="R1347"/>
  <c r="P1347"/>
  <c r="BK1347"/>
  <c r="J1347"/>
  <c r="BF1347"/>
  <c r="BI1345"/>
  <c r="BH1345"/>
  <c r="BG1345"/>
  <c r="BE1345"/>
  <c r="T1345"/>
  <c r="R1345"/>
  <c r="P1345"/>
  <c r="BK1345"/>
  <c r="J1345"/>
  <c r="BF1345"/>
  <c r="BI1343"/>
  <c r="BH1343"/>
  <c r="BG1343"/>
  <c r="BE1343"/>
  <c r="T1343"/>
  <c r="R1343"/>
  <c r="P1343"/>
  <c r="BK1343"/>
  <c r="J1343"/>
  <c r="BF1343"/>
  <c r="BI1341"/>
  <c r="BH1341"/>
  <c r="BG1341"/>
  <c r="BE1341"/>
  <c r="T1341"/>
  <c r="R1341"/>
  <c r="P1341"/>
  <c r="BK1341"/>
  <c r="J1341"/>
  <c r="BF1341"/>
  <c r="BI1339"/>
  <c r="BH1339"/>
  <c r="BG1339"/>
  <c r="BE1339"/>
  <c r="T1339"/>
  <c r="T1338"/>
  <c r="R1339"/>
  <c r="R1338"/>
  <c r="P1339"/>
  <c r="P1338"/>
  <c r="BK1339"/>
  <c r="BK1338"/>
  <c r="J1338"/>
  <c r="J1339"/>
  <c r="BF1339"/>
  <c r="J87"/>
  <c r="BI1337"/>
  <c r="BH1337"/>
  <c r="BG1337"/>
  <c r="BE1337"/>
  <c r="T1337"/>
  <c r="R1337"/>
  <c r="P1337"/>
  <c r="BK1337"/>
  <c r="J1337"/>
  <c r="BF1337"/>
  <c r="BI1324"/>
  <c r="BH1324"/>
  <c r="BG1324"/>
  <c r="BE1324"/>
  <c r="T1324"/>
  <c r="R1324"/>
  <c r="P1324"/>
  <c r="BK1324"/>
  <c r="J1324"/>
  <c r="BF1324"/>
  <c r="BI1314"/>
  <c r="BH1314"/>
  <c r="BG1314"/>
  <c r="BE1314"/>
  <c r="T1314"/>
  <c r="R1314"/>
  <c r="P1314"/>
  <c r="BK1314"/>
  <c r="J1314"/>
  <c r="BF1314"/>
  <c r="BI1308"/>
  <c r="BH1308"/>
  <c r="BG1308"/>
  <c r="BE1308"/>
  <c r="T1308"/>
  <c r="R1308"/>
  <c r="P1308"/>
  <c r="BK1308"/>
  <c r="J1308"/>
  <c r="BF1308"/>
  <c r="BI1304"/>
  <c r="BH1304"/>
  <c r="BG1304"/>
  <c r="BE1304"/>
  <c r="T1304"/>
  <c r="R1304"/>
  <c r="P1304"/>
  <c r="BK1304"/>
  <c r="J1304"/>
  <c r="BF1304"/>
  <c r="BI1300"/>
  <c r="BH1300"/>
  <c r="BG1300"/>
  <c r="BE1300"/>
  <c r="T1300"/>
  <c r="T1299"/>
  <c r="R1300"/>
  <c r="R1299"/>
  <c r="P1300"/>
  <c r="P1299"/>
  <c r="BK1300"/>
  <c r="BK1299"/>
  <c r="J1299"/>
  <c r="J1300"/>
  <c r="BF1300"/>
  <c r="J86"/>
  <c r="BI1297"/>
  <c r="BH1297"/>
  <c r="BG1297"/>
  <c r="BE1297"/>
  <c r="T1297"/>
  <c r="R1297"/>
  <c r="P1297"/>
  <c r="BK1297"/>
  <c r="J1297"/>
  <c r="BF1297"/>
  <c r="BI1296"/>
  <c r="BH1296"/>
  <c r="BG1296"/>
  <c r="BE1296"/>
  <c r="T1296"/>
  <c r="R1296"/>
  <c r="P1296"/>
  <c r="BK1296"/>
  <c r="J1296"/>
  <c r="BF1296"/>
  <c r="BI1292"/>
  <c r="BH1292"/>
  <c r="BG1292"/>
  <c r="BE1292"/>
  <c r="T1292"/>
  <c r="T1291"/>
  <c r="R1292"/>
  <c r="R1291"/>
  <c r="P1292"/>
  <c r="P1291"/>
  <c r="BK1292"/>
  <c r="BK1291"/>
  <c r="J1291"/>
  <c r="J1292"/>
  <c r="BF1292"/>
  <c r="J85"/>
  <c r="BI1290"/>
  <c r="BH1290"/>
  <c r="BG1290"/>
  <c r="BE1290"/>
  <c r="T1290"/>
  <c r="R1290"/>
  <c r="P1290"/>
  <c r="BK1290"/>
  <c r="J1290"/>
  <c r="BF1290"/>
  <c r="BI1289"/>
  <c r="BH1289"/>
  <c r="BG1289"/>
  <c r="BE1289"/>
  <c r="T1289"/>
  <c r="R1289"/>
  <c r="P1289"/>
  <c r="BK1289"/>
  <c r="J1289"/>
  <c r="BF1289"/>
  <c r="BI1285"/>
  <c r="BH1285"/>
  <c r="BG1285"/>
  <c r="BE1285"/>
  <c r="T1285"/>
  <c r="R1285"/>
  <c r="P1285"/>
  <c r="BK1285"/>
  <c r="J1285"/>
  <c r="BF1285"/>
  <c r="BI1284"/>
  <c r="BH1284"/>
  <c r="BG1284"/>
  <c r="BE1284"/>
  <c r="T1284"/>
  <c r="R1284"/>
  <c r="P1284"/>
  <c r="BK1284"/>
  <c r="J1284"/>
  <c r="BF1284"/>
  <c r="BI1280"/>
  <c r="BH1280"/>
  <c r="BG1280"/>
  <c r="BE1280"/>
  <c r="T1280"/>
  <c r="R1280"/>
  <c r="P1280"/>
  <c r="BK1280"/>
  <c r="J1280"/>
  <c r="BF1280"/>
  <c r="BI1279"/>
  <c r="BH1279"/>
  <c r="BG1279"/>
  <c r="BE1279"/>
  <c r="T1279"/>
  <c r="R1279"/>
  <c r="P1279"/>
  <c r="BK1279"/>
  <c r="J1279"/>
  <c r="BF1279"/>
  <c r="BI1277"/>
  <c r="BH1277"/>
  <c r="BG1277"/>
  <c r="BE1277"/>
  <c r="T1277"/>
  <c r="R1277"/>
  <c r="P1277"/>
  <c r="BK1277"/>
  <c r="J1277"/>
  <c r="BF1277"/>
  <c r="BI1276"/>
  <c r="BH1276"/>
  <c r="BG1276"/>
  <c r="BE1276"/>
  <c r="T1276"/>
  <c r="R1276"/>
  <c r="P1276"/>
  <c r="BK1276"/>
  <c r="J1276"/>
  <c r="BF1276"/>
  <c r="BI1275"/>
  <c r="BH1275"/>
  <c r="BG1275"/>
  <c r="BE1275"/>
  <c r="T1275"/>
  <c r="R1275"/>
  <c r="P1275"/>
  <c r="BK1275"/>
  <c r="J1275"/>
  <c r="BF1275"/>
  <c r="BI1272"/>
  <c r="BH1272"/>
  <c r="BG1272"/>
  <c r="BE1272"/>
  <c r="T1272"/>
  <c r="R1272"/>
  <c r="P1272"/>
  <c r="BK1272"/>
  <c r="J1272"/>
  <c r="BF1272"/>
  <c r="BI1271"/>
  <c r="BH1271"/>
  <c r="BG1271"/>
  <c r="BE1271"/>
  <c r="T1271"/>
  <c r="R1271"/>
  <c r="P1271"/>
  <c r="BK1271"/>
  <c r="J1271"/>
  <c r="BF1271"/>
  <c r="BI1269"/>
  <c r="BH1269"/>
  <c r="BG1269"/>
  <c r="BE1269"/>
  <c r="T1269"/>
  <c r="R1269"/>
  <c r="P1269"/>
  <c r="BK1269"/>
  <c r="J1269"/>
  <c r="BF1269"/>
  <c r="BI1268"/>
  <c r="BH1268"/>
  <c r="BG1268"/>
  <c r="BE1268"/>
  <c r="T1268"/>
  <c r="R1268"/>
  <c r="P1268"/>
  <c r="BK1268"/>
  <c r="J1268"/>
  <c r="BF1268"/>
  <c r="BI1267"/>
  <c r="BH1267"/>
  <c r="BG1267"/>
  <c r="BE1267"/>
  <c r="T1267"/>
  <c r="R1267"/>
  <c r="P1267"/>
  <c r="BK1267"/>
  <c r="J1267"/>
  <c r="BF1267"/>
  <c r="BI1258"/>
  <c r="BH1258"/>
  <c r="BG1258"/>
  <c r="BE1258"/>
  <c r="T1258"/>
  <c r="R1258"/>
  <c r="P1258"/>
  <c r="BK1258"/>
  <c r="J1258"/>
  <c r="BF1258"/>
  <c r="BI1257"/>
  <c r="BH1257"/>
  <c r="BG1257"/>
  <c r="BE1257"/>
  <c r="T1257"/>
  <c r="R1257"/>
  <c r="P1257"/>
  <c r="BK1257"/>
  <c r="J1257"/>
  <c r="BF1257"/>
  <c r="BI1247"/>
  <c r="BH1247"/>
  <c r="BG1247"/>
  <c r="BE1247"/>
  <c r="T1247"/>
  <c r="R1247"/>
  <c r="P1247"/>
  <c r="BK1247"/>
  <c r="J1247"/>
  <c r="BF1247"/>
  <c r="BI1246"/>
  <c r="BH1246"/>
  <c r="BG1246"/>
  <c r="BE1246"/>
  <c r="T1246"/>
  <c r="R1246"/>
  <c r="P1246"/>
  <c r="BK1246"/>
  <c r="J1246"/>
  <c r="BF1246"/>
  <c r="BI1242"/>
  <c r="BH1242"/>
  <c r="BG1242"/>
  <c r="BE1242"/>
  <c r="T1242"/>
  <c r="R1242"/>
  <c r="P1242"/>
  <c r="BK1242"/>
  <c r="J1242"/>
  <c r="BF1242"/>
  <c r="BI1241"/>
  <c r="BH1241"/>
  <c r="BG1241"/>
  <c r="BE1241"/>
  <c r="T1241"/>
  <c r="R1241"/>
  <c r="P1241"/>
  <c r="BK1241"/>
  <c r="J1241"/>
  <c r="BF1241"/>
  <c r="BI1240"/>
  <c r="BH1240"/>
  <c r="BG1240"/>
  <c r="BE1240"/>
  <c r="T1240"/>
  <c r="R1240"/>
  <c r="P1240"/>
  <c r="BK1240"/>
  <c r="J1240"/>
  <c r="BF1240"/>
  <c r="BI1239"/>
  <c r="BH1239"/>
  <c r="BG1239"/>
  <c r="BE1239"/>
  <c r="T1239"/>
  <c r="R1239"/>
  <c r="P1239"/>
  <c r="BK1239"/>
  <c r="J1239"/>
  <c r="BF1239"/>
  <c r="BI1238"/>
  <c r="BH1238"/>
  <c r="BG1238"/>
  <c r="BE1238"/>
  <c r="T1238"/>
  <c r="R1238"/>
  <c r="P1238"/>
  <c r="BK1238"/>
  <c r="J1238"/>
  <c r="BF1238"/>
  <c r="BI1237"/>
  <c r="BH1237"/>
  <c r="BG1237"/>
  <c r="BE1237"/>
  <c r="T1237"/>
  <c r="R1237"/>
  <c r="P1237"/>
  <c r="BK1237"/>
  <c r="J1237"/>
  <c r="BF1237"/>
  <c r="BI1236"/>
  <c r="BH1236"/>
  <c r="BG1236"/>
  <c r="BE1236"/>
  <c r="T1236"/>
  <c r="R1236"/>
  <c r="P1236"/>
  <c r="BK1236"/>
  <c r="J1236"/>
  <c r="BF1236"/>
  <c r="BI1235"/>
  <c r="BH1235"/>
  <c r="BG1235"/>
  <c r="BE1235"/>
  <c r="T1235"/>
  <c r="R1235"/>
  <c r="P1235"/>
  <c r="BK1235"/>
  <c r="J1235"/>
  <c r="BF1235"/>
  <c r="BI1234"/>
  <c r="BH1234"/>
  <c r="BG1234"/>
  <c r="BE1234"/>
  <c r="T1234"/>
  <c r="R1234"/>
  <c r="P1234"/>
  <c r="BK1234"/>
  <c r="J1234"/>
  <c r="BF1234"/>
  <c r="BI1233"/>
  <c r="BH1233"/>
  <c r="BG1233"/>
  <c r="BE1233"/>
  <c r="T1233"/>
  <c r="R1233"/>
  <c r="P1233"/>
  <c r="BK1233"/>
  <c r="J1233"/>
  <c r="BF1233"/>
  <c r="BI1232"/>
  <c r="BH1232"/>
  <c r="BG1232"/>
  <c r="BE1232"/>
  <c r="T1232"/>
  <c r="R1232"/>
  <c r="P1232"/>
  <c r="BK1232"/>
  <c r="J1232"/>
  <c r="BF1232"/>
  <c r="BI1231"/>
  <c r="BH1231"/>
  <c r="BG1231"/>
  <c r="BE1231"/>
  <c r="T1231"/>
  <c r="R1231"/>
  <c r="P1231"/>
  <c r="BK1231"/>
  <c r="J1231"/>
  <c r="BF1231"/>
  <c r="BI1216"/>
  <c r="BH1216"/>
  <c r="BG1216"/>
  <c r="BE1216"/>
  <c r="T1216"/>
  <c r="R1216"/>
  <c r="P1216"/>
  <c r="BK1216"/>
  <c r="J1216"/>
  <c r="BF1216"/>
  <c r="BI1209"/>
  <c r="BH1209"/>
  <c r="BG1209"/>
  <c r="BE1209"/>
  <c r="T1209"/>
  <c r="R1209"/>
  <c r="P1209"/>
  <c r="BK1209"/>
  <c r="J1209"/>
  <c r="BF1209"/>
  <c r="BI1201"/>
  <c r="BH1201"/>
  <c r="BG1201"/>
  <c r="BE1201"/>
  <c r="T1201"/>
  <c r="R1201"/>
  <c r="P1201"/>
  <c r="BK1201"/>
  <c r="J1201"/>
  <c r="BF1201"/>
  <c r="BI1200"/>
  <c r="BH1200"/>
  <c r="BG1200"/>
  <c r="BE1200"/>
  <c r="T1200"/>
  <c r="R1200"/>
  <c r="P1200"/>
  <c r="BK1200"/>
  <c r="J1200"/>
  <c r="BF1200"/>
  <c r="BI1199"/>
  <c r="BH1199"/>
  <c r="BG1199"/>
  <c r="BE1199"/>
  <c r="T1199"/>
  <c r="R1199"/>
  <c r="P1199"/>
  <c r="BK1199"/>
  <c r="J1199"/>
  <c r="BF1199"/>
  <c r="BI1193"/>
  <c r="BH1193"/>
  <c r="BG1193"/>
  <c r="BE1193"/>
  <c r="T1193"/>
  <c r="T1192"/>
  <c r="R1193"/>
  <c r="R1192"/>
  <c r="P1193"/>
  <c r="P1192"/>
  <c r="BK1193"/>
  <c r="BK1192"/>
  <c r="J1192"/>
  <c r="J1193"/>
  <c r="BF1193"/>
  <c r="J84"/>
  <c r="BI1191"/>
  <c r="BH1191"/>
  <c r="BG1191"/>
  <c r="BE1191"/>
  <c r="T1191"/>
  <c r="R1191"/>
  <c r="P1191"/>
  <c r="BK1191"/>
  <c r="J1191"/>
  <c r="BF1191"/>
  <c r="BI1189"/>
  <c r="BH1189"/>
  <c r="BG1189"/>
  <c r="BE1189"/>
  <c r="T1189"/>
  <c r="R1189"/>
  <c r="P1189"/>
  <c r="BK1189"/>
  <c r="J1189"/>
  <c r="BF1189"/>
  <c r="BI1186"/>
  <c r="BH1186"/>
  <c r="BG1186"/>
  <c r="BE1186"/>
  <c r="T1186"/>
  <c r="R1186"/>
  <c r="P1186"/>
  <c r="BK1186"/>
  <c r="J1186"/>
  <c r="BF1186"/>
  <c r="BI1185"/>
  <c r="BH1185"/>
  <c r="BG1185"/>
  <c r="BE1185"/>
  <c r="T1185"/>
  <c r="R1185"/>
  <c r="P1185"/>
  <c r="BK1185"/>
  <c r="J1185"/>
  <c r="BF1185"/>
  <c r="BI1183"/>
  <c r="BH1183"/>
  <c r="BG1183"/>
  <c r="BE1183"/>
  <c r="T1183"/>
  <c r="R1183"/>
  <c r="P1183"/>
  <c r="BK1183"/>
  <c r="J1183"/>
  <c r="BF1183"/>
  <c r="BI1181"/>
  <c r="BH1181"/>
  <c r="BG1181"/>
  <c r="BE1181"/>
  <c r="T1181"/>
  <c r="R1181"/>
  <c r="P1181"/>
  <c r="BK1181"/>
  <c r="J1181"/>
  <c r="BF1181"/>
  <c r="BI1174"/>
  <c r="BH1174"/>
  <c r="BG1174"/>
  <c r="BE1174"/>
  <c r="T1174"/>
  <c r="R1174"/>
  <c r="P1174"/>
  <c r="BK1174"/>
  <c r="J1174"/>
  <c r="BF1174"/>
  <c r="BI1173"/>
  <c r="BH1173"/>
  <c r="BG1173"/>
  <c r="BE1173"/>
  <c r="T1173"/>
  <c r="R1173"/>
  <c r="P1173"/>
  <c r="BK1173"/>
  <c r="J1173"/>
  <c r="BF1173"/>
  <c r="BI1172"/>
  <c r="BH1172"/>
  <c r="BG1172"/>
  <c r="BE1172"/>
  <c r="T1172"/>
  <c r="R1172"/>
  <c r="P1172"/>
  <c r="BK1172"/>
  <c r="J1172"/>
  <c r="BF1172"/>
  <c r="BI1168"/>
  <c r="BH1168"/>
  <c r="BG1168"/>
  <c r="BE1168"/>
  <c r="T1168"/>
  <c r="R1168"/>
  <c r="P1168"/>
  <c r="BK1168"/>
  <c r="J1168"/>
  <c r="BF1168"/>
  <c r="BI1160"/>
  <c r="BH1160"/>
  <c r="BG1160"/>
  <c r="BE1160"/>
  <c r="T1160"/>
  <c r="T1159"/>
  <c r="R1160"/>
  <c r="R1159"/>
  <c r="P1160"/>
  <c r="P1159"/>
  <c r="BK1160"/>
  <c r="BK1159"/>
  <c r="J1159"/>
  <c r="J1160"/>
  <c r="BF1160"/>
  <c r="J83"/>
  <c r="BI1158"/>
  <c r="BH1158"/>
  <c r="BG1158"/>
  <c r="BE1158"/>
  <c r="T1158"/>
  <c r="R1158"/>
  <c r="P1158"/>
  <c r="BK1158"/>
  <c r="J1158"/>
  <c r="BF1158"/>
  <c r="BI1155"/>
  <c r="BH1155"/>
  <c r="BG1155"/>
  <c r="BE1155"/>
  <c r="T1155"/>
  <c r="R1155"/>
  <c r="P1155"/>
  <c r="BK1155"/>
  <c r="J1155"/>
  <c r="BF1155"/>
  <c r="BI1154"/>
  <c r="BH1154"/>
  <c r="BG1154"/>
  <c r="BE1154"/>
  <c r="T1154"/>
  <c r="R1154"/>
  <c r="P1154"/>
  <c r="BK1154"/>
  <c r="J1154"/>
  <c r="BF1154"/>
  <c r="BI1151"/>
  <c r="BH1151"/>
  <c r="BG1151"/>
  <c r="BE1151"/>
  <c r="T1151"/>
  <c r="R1151"/>
  <c r="P1151"/>
  <c r="BK1151"/>
  <c r="J1151"/>
  <c r="BF1151"/>
  <c r="BI1148"/>
  <c r="BH1148"/>
  <c r="BG1148"/>
  <c r="BE1148"/>
  <c r="T1148"/>
  <c r="R1148"/>
  <c r="P1148"/>
  <c r="BK1148"/>
  <c r="J1148"/>
  <c r="BF1148"/>
  <c r="BI1145"/>
  <c r="BH1145"/>
  <c r="BG1145"/>
  <c r="BE1145"/>
  <c r="T1145"/>
  <c r="R1145"/>
  <c r="P1145"/>
  <c r="BK1145"/>
  <c r="J1145"/>
  <c r="BF1145"/>
  <c r="BI1142"/>
  <c r="BH1142"/>
  <c r="BG1142"/>
  <c r="BE1142"/>
  <c r="T1142"/>
  <c r="R1142"/>
  <c r="P1142"/>
  <c r="BK1142"/>
  <c r="J1142"/>
  <c r="BF1142"/>
  <c r="BI1138"/>
  <c r="BH1138"/>
  <c r="BG1138"/>
  <c r="BE1138"/>
  <c r="T1138"/>
  <c r="R1138"/>
  <c r="P1138"/>
  <c r="BK1138"/>
  <c r="J1138"/>
  <c r="BF1138"/>
  <c r="BI1131"/>
  <c r="BH1131"/>
  <c r="BG1131"/>
  <c r="BE1131"/>
  <c r="T1131"/>
  <c r="R1131"/>
  <c r="P1131"/>
  <c r="BK1131"/>
  <c r="J1131"/>
  <c r="BF1131"/>
  <c r="BI1127"/>
  <c r="BH1127"/>
  <c r="BG1127"/>
  <c r="BE1127"/>
  <c r="T1127"/>
  <c r="R1127"/>
  <c r="P1127"/>
  <c r="BK1127"/>
  <c r="J1127"/>
  <c r="BF1127"/>
  <c r="BI1126"/>
  <c r="BH1126"/>
  <c r="BG1126"/>
  <c r="BE1126"/>
  <c r="T1126"/>
  <c r="R1126"/>
  <c r="P1126"/>
  <c r="BK1126"/>
  <c r="J1126"/>
  <c r="BF1126"/>
  <c r="BI1125"/>
  <c r="BH1125"/>
  <c r="BG1125"/>
  <c r="BE1125"/>
  <c r="T1125"/>
  <c r="R1125"/>
  <c r="P1125"/>
  <c r="BK1125"/>
  <c r="J1125"/>
  <c r="BF1125"/>
  <c r="BI1124"/>
  <c r="BH1124"/>
  <c r="BG1124"/>
  <c r="BE1124"/>
  <c r="T1124"/>
  <c r="T1123"/>
  <c r="R1124"/>
  <c r="R1123"/>
  <c r="P1124"/>
  <c r="P1123"/>
  <c r="BK1124"/>
  <c r="BK1123"/>
  <c r="J1123"/>
  <c r="J1124"/>
  <c r="BF1124"/>
  <c r="J82"/>
  <c r="BI1122"/>
  <c r="BH1122"/>
  <c r="BG1122"/>
  <c r="BE1122"/>
  <c r="T1122"/>
  <c r="R1122"/>
  <c r="P1122"/>
  <c r="BK1122"/>
  <c r="J1122"/>
  <c r="BF1122"/>
  <c r="BI1120"/>
  <c r="BH1120"/>
  <c r="BG1120"/>
  <c r="BE1120"/>
  <c r="T1120"/>
  <c r="R1120"/>
  <c r="P1120"/>
  <c r="BK1120"/>
  <c r="J1120"/>
  <c r="BF1120"/>
  <c r="BI1116"/>
  <c r="BH1116"/>
  <c r="BG1116"/>
  <c r="BE1116"/>
  <c r="T1116"/>
  <c r="R1116"/>
  <c r="P1116"/>
  <c r="BK1116"/>
  <c r="J1116"/>
  <c r="BF1116"/>
  <c r="BI1115"/>
  <c r="BH1115"/>
  <c r="BG1115"/>
  <c r="BE1115"/>
  <c r="T1115"/>
  <c r="R1115"/>
  <c r="P1115"/>
  <c r="BK1115"/>
  <c r="J1115"/>
  <c r="BF1115"/>
  <c r="BI1113"/>
  <c r="BH1113"/>
  <c r="BG1113"/>
  <c r="BE1113"/>
  <c r="T1113"/>
  <c r="R1113"/>
  <c r="P1113"/>
  <c r="BK1113"/>
  <c r="J1113"/>
  <c r="BF1113"/>
  <c r="BI1106"/>
  <c r="BH1106"/>
  <c r="BG1106"/>
  <c r="BE1106"/>
  <c r="T1106"/>
  <c r="T1105"/>
  <c r="R1106"/>
  <c r="R1105"/>
  <c r="P1106"/>
  <c r="P1105"/>
  <c r="BK1106"/>
  <c r="BK1105"/>
  <c r="J1105"/>
  <c r="J1106"/>
  <c r="BF1106"/>
  <c r="J81"/>
  <c r="BI1104"/>
  <c r="BH1104"/>
  <c r="BG1104"/>
  <c r="BE1104"/>
  <c r="T1104"/>
  <c r="R1104"/>
  <c r="P1104"/>
  <c r="BK1104"/>
  <c r="J1104"/>
  <c r="BF1104"/>
  <c r="BI1102"/>
  <c r="BH1102"/>
  <c r="BG1102"/>
  <c r="BE1102"/>
  <c r="T1102"/>
  <c r="R1102"/>
  <c r="P1102"/>
  <c r="BK1102"/>
  <c r="J1102"/>
  <c r="BF1102"/>
  <c r="BI1101"/>
  <c r="BH1101"/>
  <c r="BG1101"/>
  <c r="BE1101"/>
  <c r="T1101"/>
  <c r="R1101"/>
  <c r="P1101"/>
  <c r="BK1101"/>
  <c r="J1101"/>
  <c r="BF1101"/>
  <c r="BI1100"/>
  <c r="BH1100"/>
  <c r="BG1100"/>
  <c r="BE1100"/>
  <c r="T1100"/>
  <c r="R1100"/>
  <c r="P1100"/>
  <c r="BK1100"/>
  <c r="J1100"/>
  <c r="BF1100"/>
  <c r="BI1097"/>
  <c r="BH1097"/>
  <c r="BG1097"/>
  <c r="BE1097"/>
  <c r="T1097"/>
  <c r="R1097"/>
  <c r="P1097"/>
  <c r="BK1097"/>
  <c r="J1097"/>
  <c r="BF1097"/>
  <c r="BI1095"/>
  <c r="BH1095"/>
  <c r="BG1095"/>
  <c r="BE1095"/>
  <c r="T1095"/>
  <c r="R1095"/>
  <c r="P1095"/>
  <c r="BK1095"/>
  <c r="J1095"/>
  <c r="BF1095"/>
  <c r="BI1094"/>
  <c r="BH1094"/>
  <c r="BG1094"/>
  <c r="BE1094"/>
  <c r="T1094"/>
  <c r="R1094"/>
  <c r="P1094"/>
  <c r="BK1094"/>
  <c r="J1094"/>
  <c r="BF1094"/>
  <c r="BI1090"/>
  <c r="BH1090"/>
  <c r="BG1090"/>
  <c r="BE1090"/>
  <c r="T1090"/>
  <c r="R1090"/>
  <c r="P1090"/>
  <c r="BK1090"/>
  <c r="J1090"/>
  <c r="BF1090"/>
  <c r="BI1087"/>
  <c r="BH1087"/>
  <c r="BG1087"/>
  <c r="BE1087"/>
  <c r="T1087"/>
  <c r="R1087"/>
  <c r="P1087"/>
  <c r="BK1087"/>
  <c r="J1087"/>
  <c r="BF1087"/>
  <c r="BI1082"/>
  <c r="BH1082"/>
  <c r="BG1082"/>
  <c r="BE1082"/>
  <c r="T1082"/>
  <c r="R1082"/>
  <c r="P1082"/>
  <c r="BK1082"/>
  <c r="J1082"/>
  <c r="BF1082"/>
  <c r="BI1079"/>
  <c r="BH1079"/>
  <c r="BG1079"/>
  <c r="BE1079"/>
  <c r="T1079"/>
  <c r="T1078"/>
  <c r="R1079"/>
  <c r="R1078"/>
  <c r="P1079"/>
  <c r="P1078"/>
  <c r="BK1079"/>
  <c r="BK1078"/>
  <c r="J1078"/>
  <c r="J1079"/>
  <c r="BF1079"/>
  <c r="J80"/>
  <c r="BI1077"/>
  <c r="BH1077"/>
  <c r="BG1077"/>
  <c r="BE1077"/>
  <c r="T1077"/>
  <c r="R1077"/>
  <c r="P1077"/>
  <c r="BK1077"/>
  <c r="J1077"/>
  <c r="BF1077"/>
  <c r="BI1076"/>
  <c r="BH1076"/>
  <c r="BG1076"/>
  <c r="BE1076"/>
  <c r="T1076"/>
  <c r="R1076"/>
  <c r="P1076"/>
  <c r="BK1076"/>
  <c r="J1076"/>
  <c r="BF1076"/>
  <c r="BI1075"/>
  <c r="BH1075"/>
  <c r="BG1075"/>
  <c r="BE1075"/>
  <c r="T1075"/>
  <c r="R1075"/>
  <c r="P1075"/>
  <c r="BK1075"/>
  <c r="J1075"/>
  <c r="BF1075"/>
  <c r="BI1074"/>
  <c r="BH1074"/>
  <c r="BG1074"/>
  <c r="BE1074"/>
  <c r="T1074"/>
  <c r="R1074"/>
  <c r="P1074"/>
  <c r="BK1074"/>
  <c r="J1074"/>
  <c r="BF1074"/>
  <c r="BI1073"/>
  <c r="BH1073"/>
  <c r="BG1073"/>
  <c r="BE1073"/>
  <c r="T1073"/>
  <c r="R1073"/>
  <c r="P1073"/>
  <c r="BK1073"/>
  <c r="J1073"/>
  <c r="BF1073"/>
  <c r="BI1072"/>
  <c r="BH1072"/>
  <c r="BG1072"/>
  <c r="BE1072"/>
  <c r="T1072"/>
  <c r="R1072"/>
  <c r="P1072"/>
  <c r="BK1072"/>
  <c r="J1072"/>
  <c r="BF1072"/>
  <c r="BI1071"/>
  <c r="BH1071"/>
  <c r="BG1071"/>
  <c r="BE1071"/>
  <c r="T1071"/>
  <c r="R1071"/>
  <c r="P1071"/>
  <c r="BK1071"/>
  <c r="J1071"/>
  <c r="BF1071"/>
  <c r="BI1070"/>
  <c r="BH1070"/>
  <c r="BG1070"/>
  <c r="BE1070"/>
  <c r="T1070"/>
  <c r="R1070"/>
  <c r="P1070"/>
  <c r="BK1070"/>
  <c r="J1070"/>
  <c r="BF1070"/>
  <c r="BI1069"/>
  <c r="BH1069"/>
  <c r="BG1069"/>
  <c r="BE1069"/>
  <c r="T1069"/>
  <c r="R1069"/>
  <c r="P1069"/>
  <c r="BK1069"/>
  <c r="J1069"/>
  <c r="BF1069"/>
  <c r="BI1068"/>
  <c r="BH1068"/>
  <c r="BG1068"/>
  <c r="BE1068"/>
  <c r="T1068"/>
  <c r="R1068"/>
  <c r="P1068"/>
  <c r="BK1068"/>
  <c r="J1068"/>
  <c r="BF1068"/>
  <c r="BI1067"/>
  <c r="BH1067"/>
  <c r="BG1067"/>
  <c r="BE1067"/>
  <c r="T1067"/>
  <c r="R1067"/>
  <c r="P1067"/>
  <c r="BK1067"/>
  <c r="J1067"/>
  <c r="BF1067"/>
  <c r="BI1066"/>
  <c r="BH1066"/>
  <c r="BG1066"/>
  <c r="BE1066"/>
  <c r="T1066"/>
  <c r="R1066"/>
  <c r="P1066"/>
  <c r="BK1066"/>
  <c r="J1066"/>
  <c r="BF1066"/>
  <c r="BI1065"/>
  <c r="BH1065"/>
  <c r="BG1065"/>
  <c r="BE1065"/>
  <c r="T1065"/>
  <c r="R1065"/>
  <c r="P1065"/>
  <c r="BK1065"/>
  <c r="J1065"/>
  <c r="BF1065"/>
  <c r="BI1064"/>
  <c r="BH1064"/>
  <c r="BG1064"/>
  <c r="BE1064"/>
  <c r="T1064"/>
  <c r="R1064"/>
  <c r="P1064"/>
  <c r="BK1064"/>
  <c r="J1064"/>
  <c r="BF1064"/>
  <c r="BI1063"/>
  <c r="BH1063"/>
  <c r="BG1063"/>
  <c r="BE1063"/>
  <c r="T1063"/>
  <c r="R1063"/>
  <c r="P1063"/>
  <c r="BK1063"/>
  <c r="J1063"/>
  <c r="BF1063"/>
  <c r="BI1062"/>
  <c r="BH1062"/>
  <c r="BG1062"/>
  <c r="BE1062"/>
  <c r="T1062"/>
  <c r="R1062"/>
  <c r="P1062"/>
  <c r="BK1062"/>
  <c r="J1062"/>
  <c r="BF1062"/>
  <c r="BI1061"/>
  <c r="BH1061"/>
  <c r="BG1061"/>
  <c r="BE1061"/>
  <c r="T1061"/>
  <c r="R1061"/>
  <c r="P1061"/>
  <c r="BK1061"/>
  <c r="J1061"/>
  <c r="BF1061"/>
  <c r="BI1060"/>
  <c r="BH1060"/>
  <c r="BG1060"/>
  <c r="BE1060"/>
  <c r="T1060"/>
  <c r="R1060"/>
  <c r="P1060"/>
  <c r="BK1060"/>
  <c r="J1060"/>
  <c r="BF1060"/>
  <c r="BI1059"/>
  <c r="BH1059"/>
  <c r="BG1059"/>
  <c r="BE1059"/>
  <c r="T1059"/>
  <c r="R1059"/>
  <c r="P1059"/>
  <c r="BK1059"/>
  <c r="J1059"/>
  <c r="BF1059"/>
  <c r="BI1058"/>
  <c r="BH1058"/>
  <c r="BG1058"/>
  <c r="BE1058"/>
  <c r="T1058"/>
  <c r="R1058"/>
  <c r="P1058"/>
  <c r="BK1058"/>
  <c r="J1058"/>
  <c r="BF1058"/>
  <c r="BI1057"/>
  <c r="BH1057"/>
  <c r="BG1057"/>
  <c r="BE1057"/>
  <c r="T1057"/>
  <c r="R1057"/>
  <c r="P1057"/>
  <c r="BK1057"/>
  <c r="J1057"/>
  <c r="BF1057"/>
  <c r="BI1056"/>
  <c r="BH1056"/>
  <c r="BG1056"/>
  <c r="BE1056"/>
  <c r="T1056"/>
  <c r="R1056"/>
  <c r="P1056"/>
  <c r="BK1056"/>
  <c r="J1056"/>
  <c r="BF1056"/>
  <c r="BI1055"/>
  <c r="BH1055"/>
  <c r="BG1055"/>
  <c r="BE1055"/>
  <c r="T1055"/>
  <c r="R1055"/>
  <c r="P1055"/>
  <c r="BK1055"/>
  <c r="J1055"/>
  <c r="BF1055"/>
  <c r="BI1054"/>
  <c r="BH1054"/>
  <c r="BG1054"/>
  <c r="BE1054"/>
  <c r="T1054"/>
  <c r="R1054"/>
  <c r="P1054"/>
  <c r="BK1054"/>
  <c r="J1054"/>
  <c r="BF1054"/>
  <c r="BI1053"/>
  <c r="BH1053"/>
  <c r="BG1053"/>
  <c r="BE1053"/>
  <c r="T1053"/>
  <c r="R1053"/>
  <c r="P1053"/>
  <c r="BK1053"/>
  <c r="J1053"/>
  <c r="BF1053"/>
  <c r="BI1052"/>
  <c r="BH1052"/>
  <c r="BG1052"/>
  <c r="BE1052"/>
  <c r="T1052"/>
  <c r="R1052"/>
  <c r="P1052"/>
  <c r="BK1052"/>
  <c r="J1052"/>
  <c r="BF1052"/>
  <c r="BI1051"/>
  <c r="BH1051"/>
  <c r="BG1051"/>
  <c r="BE1051"/>
  <c r="T1051"/>
  <c r="R1051"/>
  <c r="P1051"/>
  <c r="BK1051"/>
  <c r="J1051"/>
  <c r="BF1051"/>
  <c r="BI1050"/>
  <c r="BH1050"/>
  <c r="BG1050"/>
  <c r="BE1050"/>
  <c r="T1050"/>
  <c r="R1050"/>
  <c r="P1050"/>
  <c r="BK1050"/>
  <c r="J1050"/>
  <c r="BF1050"/>
  <c r="BI1049"/>
  <c r="BH1049"/>
  <c r="BG1049"/>
  <c r="BE1049"/>
  <c r="T1049"/>
  <c r="R1049"/>
  <c r="P1049"/>
  <c r="BK1049"/>
  <c r="J1049"/>
  <c r="BF1049"/>
  <c r="BI1048"/>
  <c r="BH1048"/>
  <c r="BG1048"/>
  <c r="BE1048"/>
  <c r="T1048"/>
  <c r="R1048"/>
  <c r="P1048"/>
  <c r="BK1048"/>
  <c r="J1048"/>
  <c r="BF1048"/>
  <c r="BI1047"/>
  <c r="BH1047"/>
  <c r="BG1047"/>
  <c r="BE1047"/>
  <c r="T1047"/>
  <c r="R1047"/>
  <c r="P1047"/>
  <c r="BK1047"/>
  <c r="J1047"/>
  <c r="BF1047"/>
  <c r="BI1046"/>
  <c r="BH1046"/>
  <c r="BG1046"/>
  <c r="BE1046"/>
  <c r="T1046"/>
  <c r="R1046"/>
  <c r="P1046"/>
  <c r="BK1046"/>
  <c r="J1046"/>
  <c r="BF1046"/>
  <c r="BI1045"/>
  <c r="BH1045"/>
  <c r="BG1045"/>
  <c r="BE1045"/>
  <c r="T1045"/>
  <c r="R1045"/>
  <c r="P1045"/>
  <c r="BK1045"/>
  <c r="J1045"/>
  <c r="BF1045"/>
  <c r="BI1044"/>
  <c r="BH1044"/>
  <c r="BG1044"/>
  <c r="BE1044"/>
  <c r="T1044"/>
  <c r="R1044"/>
  <c r="P1044"/>
  <c r="BK1044"/>
  <c r="J1044"/>
  <c r="BF1044"/>
  <c r="BI1043"/>
  <c r="BH1043"/>
  <c r="BG1043"/>
  <c r="BE1043"/>
  <c r="T1043"/>
  <c r="R1043"/>
  <c r="P1043"/>
  <c r="BK1043"/>
  <c r="J1043"/>
  <c r="BF1043"/>
  <c r="BI1042"/>
  <c r="BH1042"/>
  <c r="BG1042"/>
  <c r="BE1042"/>
  <c r="T1042"/>
  <c r="R1042"/>
  <c r="P1042"/>
  <c r="BK1042"/>
  <c r="J1042"/>
  <c r="BF1042"/>
  <c r="BI1041"/>
  <c r="BH1041"/>
  <c r="BG1041"/>
  <c r="BE1041"/>
  <c r="T1041"/>
  <c r="R1041"/>
  <c r="P1041"/>
  <c r="BK1041"/>
  <c r="J1041"/>
  <c r="BF1041"/>
  <c r="BI1040"/>
  <c r="BH1040"/>
  <c r="BG1040"/>
  <c r="BE1040"/>
  <c r="T1040"/>
  <c r="R1040"/>
  <c r="P1040"/>
  <c r="BK1040"/>
  <c r="J1040"/>
  <c r="BF1040"/>
  <c r="BI1039"/>
  <c r="BH1039"/>
  <c r="BG1039"/>
  <c r="BE1039"/>
  <c r="T1039"/>
  <c r="R1039"/>
  <c r="P1039"/>
  <c r="BK1039"/>
  <c r="J1039"/>
  <c r="BF1039"/>
  <c r="BI1038"/>
  <c r="BH1038"/>
  <c r="BG1038"/>
  <c r="BE1038"/>
  <c r="T1038"/>
  <c r="R1038"/>
  <c r="P1038"/>
  <c r="BK1038"/>
  <c r="J1038"/>
  <c r="BF1038"/>
  <c r="BI1037"/>
  <c r="BH1037"/>
  <c r="BG1037"/>
  <c r="BE1037"/>
  <c r="T1037"/>
  <c r="R1037"/>
  <c r="P1037"/>
  <c r="BK1037"/>
  <c r="J1037"/>
  <c r="BF1037"/>
  <c r="BI1036"/>
  <c r="BH1036"/>
  <c r="BG1036"/>
  <c r="BE1036"/>
  <c r="T1036"/>
  <c r="R1036"/>
  <c r="P1036"/>
  <c r="BK1036"/>
  <c r="J1036"/>
  <c r="BF1036"/>
  <c r="BI1035"/>
  <c r="BH1035"/>
  <c r="BG1035"/>
  <c r="BE1035"/>
  <c r="T1035"/>
  <c r="R1035"/>
  <c r="P1035"/>
  <c r="BK1035"/>
  <c r="J1035"/>
  <c r="BF1035"/>
  <c r="BI1034"/>
  <c r="BH1034"/>
  <c r="BG1034"/>
  <c r="BE1034"/>
  <c r="T1034"/>
  <c r="R1034"/>
  <c r="P1034"/>
  <c r="BK1034"/>
  <c r="J1034"/>
  <c r="BF1034"/>
  <c r="BI1033"/>
  <c r="BH1033"/>
  <c r="BG1033"/>
  <c r="BE1033"/>
  <c r="T1033"/>
  <c r="R1033"/>
  <c r="P1033"/>
  <c r="BK1033"/>
  <c r="J1033"/>
  <c r="BF1033"/>
  <c r="BI1032"/>
  <c r="BH1032"/>
  <c r="BG1032"/>
  <c r="BE1032"/>
  <c r="T1032"/>
  <c r="R1032"/>
  <c r="P1032"/>
  <c r="BK1032"/>
  <c r="J1032"/>
  <c r="BF1032"/>
  <c r="BI1031"/>
  <c r="BH1031"/>
  <c r="BG1031"/>
  <c r="BE1031"/>
  <c r="T1031"/>
  <c r="R1031"/>
  <c r="P1031"/>
  <c r="BK1031"/>
  <c r="J1031"/>
  <c r="BF1031"/>
  <c r="BI1030"/>
  <c r="BH1030"/>
  <c r="BG1030"/>
  <c r="BE1030"/>
  <c r="T1030"/>
  <c r="R1030"/>
  <c r="P1030"/>
  <c r="BK1030"/>
  <c r="J1030"/>
  <c r="BF1030"/>
  <c r="BI1029"/>
  <c r="BH1029"/>
  <c r="BG1029"/>
  <c r="BE1029"/>
  <c r="T1029"/>
  <c r="R1029"/>
  <c r="P1029"/>
  <c r="BK1029"/>
  <c r="J1029"/>
  <c r="BF1029"/>
  <c r="BI1028"/>
  <c r="BH1028"/>
  <c r="BG1028"/>
  <c r="BE1028"/>
  <c r="T1028"/>
  <c r="R1028"/>
  <c r="P1028"/>
  <c r="BK1028"/>
  <c r="J1028"/>
  <c r="BF1028"/>
  <c r="BI1027"/>
  <c r="BH1027"/>
  <c r="BG1027"/>
  <c r="BE1027"/>
  <c r="T1027"/>
  <c r="R1027"/>
  <c r="P1027"/>
  <c r="BK1027"/>
  <c r="J1027"/>
  <c r="BF1027"/>
  <c r="BI1026"/>
  <c r="BH1026"/>
  <c r="BG1026"/>
  <c r="BE1026"/>
  <c r="T1026"/>
  <c r="R1026"/>
  <c r="P1026"/>
  <c r="BK1026"/>
  <c r="J1026"/>
  <c r="BF1026"/>
  <c r="BI1025"/>
  <c r="BH1025"/>
  <c r="BG1025"/>
  <c r="BE1025"/>
  <c r="T1025"/>
  <c r="R1025"/>
  <c r="P1025"/>
  <c r="BK1025"/>
  <c r="J1025"/>
  <c r="BF1025"/>
  <c r="BI1024"/>
  <c r="BH1024"/>
  <c r="BG1024"/>
  <c r="BE1024"/>
  <c r="T1024"/>
  <c r="R1024"/>
  <c r="P1024"/>
  <c r="BK1024"/>
  <c r="J1024"/>
  <c r="BF1024"/>
  <c r="BI1023"/>
  <c r="BH1023"/>
  <c r="BG1023"/>
  <c r="BE1023"/>
  <c r="T1023"/>
  <c r="R1023"/>
  <c r="P1023"/>
  <c r="BK1023"/>
  <c r="J1023"/>
  <c r="BF1023"/>
  <c r="BI1022"/>
  <c r="BH1022"/>
  <c r="BG1022"/>
  <c r="BE1022"/>
  <c r="T1022"/>
  <c r="R1022"/>
  <c r="P1022"/>
  <c r="BK1022"/>
  <c r="J1022"/>
  <c r="BF1022"/>
  <c r="BI1021"/>
  <c r="BH1021"/>
  <c r="BG1021"/>
  <c r="BE1021"/>
  <c r="T1021"/>
  <c r="R1021"/>
  <c r="P1021"/>
  <c r="BK1021"/>
  <c r="J1021"/>
  <c r="BF1021"/>
  <c r="BI1020"/>
  <c r="BH1020"/>
  <c r="BG1020"/>
  <c r="BE1020"/>
  <c r="T1020"/>
  <c r="R1020"/>
  <c r="P1020"/>
  <c r="BK1020"/>
  <c r="J1020"/>
  <c r="BF1020"/>
  <c r="BI1019"/>
  <c r="BH1019"/>
  <c r="BG1019"/>
  <c r="BE1019"/>
  <c r="T1019"/>
  <c r="R1019"/>
  <c r="P1019"/>
  <c r="BK1019"/>
  <c r="J1019"/>
  <c r="BF1019"/>
  <c r="BI1018"/>
  <c r="BH1018"/>
  <c r="BG1018"/>
  <c r="BE1018"/>
  <c r="T1018"/>
  <c r="R1018"/>
  <c r="P1018"/>
  <c r="BK1018"/>
  <c r="J1018"/>
  <c r="BF1018"/>
  <c r="BI1017"/>
  <c r="BH1017"/>
  <c r="BG1017"/>
  <c r="BE1017"/>
  <c r="T1017"/>
  <c r="R1017"/>
  <c r="P1017"/>
  <c r="BK1017"/>
  <c r="J1017"/>
  <c r="BF1017"/>
  <c r="BI1016"/>
  <c r="BH1016"/>
  <c r="BG1016"/>
  <c r="BE1016"/>
  <c r="T1016"/>
  <c r="R1016"/>
  <c r="P1016"/>
  <c r="BK1016"/>
  <c r="J1016"/>
  <c r="BF1016"/>
  <c r="BI1015"/>
  <c r="BH1015"/>
  <c r="BG1015"/>
  <c r="BE1015"/>
  <c r="T1015"/>
  <c r="R1015"/>
  <c r="P1015"/>
  <c r="BK1015"/>
  <c r="J1015"/>
  <c r="BF1015"/>
  <c r="BI1014"/>
  <c r="BH1014"/>
  <c r="BG1014"/>
  <c r="BE1014"/>
  <c r="T1014"/>
  <c r="R1014"/>
  <c r="P1014"/>
  <c r="BK1014"/>
  <c r="J1014"/>
  <c r="BF1014"/>
  <c r="BI1013"/>
  <c r="BH1013"/>
  <c r="BG1013"/>
  <c r="BE1013"/>
  <c r="T1013"/>
  <c r="R1013"/>
  <c r="P1013"/>
  <c r="BK1013"/>
  <c r="J1013"/>
  <c r="BF1013"/>
  <c r="BI1012"/>
  <c r="BH1012"/>
  <c r="BG1012"/>
  <c r="BE1012"/>
  <c r="T1012"/>
  <c r="R1012"/>
  <c r="P1012"/>
  <c r="BK1012"/>
  <c r="J1012"/>
  <c r="BF1012"/>
  <c r="BI1011"/>
  <c r="BH1011"/>
  <c r="BG1011"/>
  <c r="BE1011"/>
  <c r="T1011"/>
  <c r="R1011"/>
  <c r="P1011"/>
  <c r="BK1011"/>
  <c r="J1011"/>
  <c r="BF1011"/>
  <c r="BI1010"/>
  <c r="BH1010"/>
  <c r="BG1010"/>
  <c r="BE1010"/>
  <c r="T1010"/>
  <c r="R1010"/>
  <c r="P1010"/>
  <c r="BK1010"/>
  <c r="J1010"/>
  <c r="BF1010"/>
  <c r="BI1009"/>
  <c r="BH1009"/>
  <c r="BG1009"/>
  <c r="BE1009"/>
  <c r="T1009"/>
  <c r="R1009"/>
  <c r="P1009"/>
  <c r="BK1009"/>
  <c r="J1009"/>
  <c r="BF1009"/>
  <c r="BI1008"/>
  <c r="BH1008"/>
  <c r="BG1008"/>
  <c r="BE1008"/>
  <c r="T1008"/>
  <c r="R1008"/>
  <c r="P1008"/>
  <c r="BK1008"/>
  <c r="J1008"/>
  <c r="BF1008"/>
  <c r="BI1007"/>
  <c r="BH1007"/>
  <c r="BG1007"/>
  <c r="BE1007"/>
  <c r="T1007"/>
  <c r="R1007"/>
  <c r="P1007"/>
  <c r="BK1007"/>
  <c r="J1007"/>
  <c r="BF1007"/>
  <c r="BI1006"/>
  <c r="BH1006"/>
  <c r="BG1006"/>
  <c r="BE1006"/>
  <c r="T1006"/>
  <c r="R1006"/>
  <c r="P1006"/>
  <c r="BK1006"/>
  <c r="J1006"/>
  <c r="BF1006"/>
  <c r="BI1005"/>
  <c r="BH1005"/>
  <c r="BG1005"/>
  <c r="BE1005"/>
  <c r="T1005"/>
  <c r="R1005"/>
  <c r="P1005"/>
  <c r="BK1005"/>
  <c r="J1005"/>
  <c r="BF1005"/>
  <c r="BI1004"/>
  <c r="BH1004"/>
  <c r="BG1004"/>
  <c r="BE1004"/>
  <c r="T1004"/>
  <c r="R1004"/>
  <c r="P1004"/>
  <c r="BK1004"/>
  <c r="J1004"/>
  <c r="BF1004"/>
  <c r="BI1003"/>
  <c r="BH1003"/>
  <c r="BG1003"/>
  <c r="BE1003"/>
  <c r="T1003"/>
  <c r="R1003"/>
  <c r="P1003"/>
  <c r="BK1003"/>
  <c r="J1003"/>
  <c r="BF1003"/>
  <c r="BI1002"/>
  <c r="BH1002"/>
  <c r="BG1002"/>
  <c r="BE1002"/>
  <c r="T1002"/>
  <c r="R1002"/>
  <c r="P1002"/>
  <c r="BK1002"/>
  <c r="J1002"/>
  <c r="BF1002"/>
  <c r="BI1001"/>
  <c r="BH1001"/>
  <c r="BG1001"/>
  <c r="BE1001"/>
  <c r="T1001"/>
  <c r="R1001"/>
  <c r="P1001"/>
  <c r="BK1001"/>
  <c r="J1001"/>
  <c r="BF1001"/>
  <c r="BI1000"/>
  <c r="BH1000"/>
  <c r="BG1000"/>
  <c r="BE1000"/>
  <c r="T1000"/>
  <c r="R1000"/>
  <c r="P1000"/>
  <c r="BK1000"/>
  <c r="J1000"/>
  <c r="BF1000"/>
  <c r="BI999"/>
  <c r="BH999"/>
  <c r="BG999"/>
  <c r="BE999"/>
  <c r="T999"/>
  <c r="R999"/>
  <c r="P999"/>
  <c r="BK999"/>
  <c r="J999"/>
  <c r="BF999"/>
  <c r="BI998"/>
  <c r="BH998"/>
  <c r="BG998"/>
  <c r="BE998"/>
  <c r="T998"/>
  <c r="R998"/>
  <c r="P998"/>
  <c r="BK998"/>
  <c r="J998"/>
  <c r="BF998"/>
  <c r="BI997"/>
  <c r="BH997"/>
  <c r="BG997"/>
  <c r="BE997"/>
  <c r="T997"/>
  <c r="R997"/>
  <c r="P997"/>
  <c r="BK997"/>
  <c r="J997"/>
  <c r="BF997"/>
  <c r="BI996"/>
  <c r="BH996"/>
  <c r="BG996"/>
  <c r="BE996"/>
  <c r="T996"/>
  <c r="R996"/>
  <c r="P996"/>
  <c r="BK996"/>
  <c r="J996"/>
  <c r="BF996"/>
  <c r="BI995"/>
  <c r="BH995"/>
  <c r="BG995"/>
  <c r="BE995"/>
  <c r="T995"/>
  <c r="R995"/>
  <c r="P995"/>
  <c r="BK995"/>
  <c r="J995"/>
  <c r="BF995"/>
  <c r="BI994"/>
  <c r="BH994"/>
  <c r="BG994"/>
  <c r="BE994"/>
  <c r="T994"/>
  <c r="R994"/>
  <c r="P994"/>
  <c r="BK994"/>
  <c r="J994"/>
  <c r="BF994"/>
  <c r="BI993"/>
  <c r="BH993"/>
  <c r="BG993"/>
  <c r="BE993"/>
  <c r="T993"/>
  <c r="R993"/>
  <c r="P993"/>
  <c r="BK993"/>
  <c r="J993"/>
  <c r="BF993"/>
  <c r="BI992"/>
  <c r="BH992"/>
  <c r="BG992"/>
  <c r="BE992"/>
  <c r="T992"/>
  <c r="R992"/>
  <c r="P992"/>
  <c r="BK992"/>
  <c r="J992"/>
  <c r="BF992"/>
  <c r="BI991"/>
  <c r="BH991"/>
  <c r="BG991"/>
  <c r="BE991"/>
  <c r="T991"/>
  <c r="R991"/>
  <c r="P991"/>
  <c r="BK991"/>
  <c r="J991"/>
  <c r="BF991"/>
  <c r="BI990"/>
  <c r="BH990"/>
  <c r="BG990"/>
  <c r="BE990"/>
  <c r="T990"/>
  <c r="R990"/>
  <c r="P990"/>
  <c r="BK990"/>
  <c r="J990"/>
  <c r="BF990"/>
  <c r="BI989"/>
  <c r="BH989"/>
  <c r="BG989"/>
  <c r="BE989"/>
  <c r="T989"/>
  <c r="R989"/>
  <c r="P989"/>
  <c r="BK989"/>
  <c r="J989"/>
  <c r="BF989"/>
  <c r="BI988"/>
  <c r="BH988"/>
  <c r="BG988"/>
  <c r="BE988"/>
  <c r="T988"/>
  <c r="R988"/>
  <c r="P988"/>
  <c r="BK988"/>
  <c r="J988"/>
  <c r="BF988"/>
  <c r="BI987"/>
  <c r="BH987"/>
  <c r="BG987"/>
  <c r="BE987"/>
  <c r="T987"/>
  <c r="R987"/>
  <c r="P987"/>
  <c r="BK987"/>
  <c r="J987"/>
  <c r="BF987"/>
  <c r="BI986"/>
  <c r="BH986"/>
  <c r="BG986"/>
  <c r="BE986"/>
  <c r="T986"/>
  <c r="R986"/>
  <c r="P986"/>
  <c r="BK986"/>
  <c r="J986"/>
  <c r="BF986"/>
  <c r="BI985"/>
  <c r="BH985"/>
  <c r="BG985"/>
  <c r="BE985"/>
  <c r="T985"/>
  <c r="R985"/>
  <c r="P985"/>
  <c r="BK985"/>
  <c r="J985"/>
  <c r="BF985"/>
  <c r="BI984"/>
  <c r="BH984"/>
  <c r="BG984"/>
  <c r="BE984"/>
  <c r="T984"/>
  <c r="R984"/>
  <c r="P984"/>
  <c r="BK984"/>
  <c r="J984"/>
  <c r="BF984"/>
  <c r="BI983"/>
  <c r="BH983"/>
  <c r="BG983"/>
  <c r="BE983"/>
  <c r="T983"/>
  <c r="R983"/>
  <c r="P983"/>
  <c r="BK983"/>
  <c r="J983"/>
  <c r="BF983"/>
  <c r="BI982"/>
  <c r="BH982"/>
  <c r="BG982"/>
  <c r="BE982"/>
  <c r="T982"/>
  <c r="R982"/>
  <c r="P982"/>
  <c r="BK982"/>
  <c r="J982"/>
  <c r="BF982"/>
  <c r="BI981"/>
  <c r="BH981"/>
  <c r="BG981"/>
  <c r="BE981"/>
  <c r="T981"/>
  <c r="R981"/>
  <c r="P981"/>
  <c r="BK981"/>
  <c r="J981"/>
  <c r="BF981"/>
  <c r="BI980"/>
  <c r="BH980"/>
  <c r="BG980"/>
  <c r="BE980"/>
  <c r="T980"/>
  <c r="R980"/>
  <c r="P980"/>
  <c r="BK980"/>
  <c r="J980"/>
  <c r="BF980"/>
  <c r="BI979"/>
  <c r="BH979"/>
  <c r="BG979"/>
  <c r="BE979"/>
  <c r="T979"/>
  <c r="R979"/>
  <c r="P979"/>
  <c r="BK979"/>
  <c r="J979"/>
  <c r="BF979"/>
  <c r="BI978"/>
  <c r="BH978"/>
  <c r="BG978"/>
  <c r="BE978"/>
  <c r="T978"/>
  <c r="R978"/>
  <c r="P978"/>
  <c r="BK978"/>
  <c r="J978"/>
  <c r="BF978"/>
  <c r="BI977"/>
  <c r="BH977"/>
  <c r="BG977"/>
  <c r="BE977"/>
  <c r="T977"/>
  <c r="R977"/>
  <c r="P977"/>
  <c r="BK977"/>
  <c r="J977"/>
  <c r="BF977"/>
  <c r="BI976"/>
  <c r="BH976"/>
  <c r="BG976"/>
  <c r="BE976"/>
  <c r="T976"/>
  <c r="R976"/>
  <c r="P976"/>
  <c r="BK976"/>
  <c r="J976"/>
  <c r="BF976"/>
  <c r="BI975"/>
  <c r="BH975"/>
  <c r="BG975"/>
  <c r="BE975"/>
  <c r="T975"/>
  <c r="R975"/>
  <c r="P975"/>
  <c r="BK975"/>
  <c r="J975"/>
  <c r="BF975"/>
  <c r="BI974"/>
  <c r="BH974"/>
  <c r="BG974"/>
  <c r="BE974"/>
  <c r="T974"/>
  <c r="R974"/>
  <c r="P974"/>
  <c r="BK974"/>
  <c r="J974"/>
  <c r="BF974"/>
  <c r="BI973"/>
  <c r="BH973"/>
  <c r="BG973"/>
  <c r="BE973"/>
  <c r="T973"/>
  <c r="R973"/>
  <c r="P973"/>
  <c r="BK973"/>
  <c r="J973"/>
  <c r="BF973"/>
  <c r="BI972"/>
  <c r="BH972"/>
  <c r="BG972"/>
  <c r="BE972"/>
  <c r="T972"/>
  <c r="R972"/>
  <c r="P972"/>
  <c r="BK972"/>
  <c r="J972"/>
  <c r="BF972"/>
  <c r="BI971"/>
  <c r="BH971"/>
  <c r="BG971"/>
  <c r="BE971"/>
  <c r="T971"/>
  <c r="R971"/>
  <c r="P971"/>
  <c r="BK971"/>
  <c r="J971"/>
  <c r="BF971"/>
  <c r="BI970"/>
  <c r="BH970"/>
  <c r="BG970"/>
  <c r="BE970"/>
  <c r="T970"/>
  <c r="R970"/>
  <c r="P970"/>
  <c r="BK970"/>
  <c r="J970"/>
  <c r="BF970"/>
  <c r="BI969"/>
  <c r="BH969"/>
  <c r="BG969"/>
  <c r="BE969"/>
  <c r="T969"/>
  <c r="R969"/>
  <c r="P969"/>
  <c r="BK969"/>
  <c r="J969"/>
  <c r="BF969"/>
  <c r="BI968"/>
  <c r="BH968"/>
  <c r="BG968"/>
  <c r="BE968"/>
  <c r="T968"/>
  <c r="R968"/>
  <c r="P968"/>
  <c r="BK968"/>
  <c r="J968"/>
  <c r="BF968"/>
  <c r="BI967"/>
  <c r="BH967"/>
  <c r="BG967"/>
  <c r="BE967"/>
  <c r="T967"/>
  <c r="R967"/>
  <c r="P967"/>
  <c r="BK967"/>
  <c r="J967"/>
  <c r="BF967"/>
  <c r="BI966"/>
  <c r="BH966"/>
  <c r="BG966"/>
  <c r="BE966"/>
  <c r="T966"/>
  <c r="R966"/>
  <c r="P966"/>
  <c r="BK966"/>
  <c r="J966"/>
  <c r="BF966"/>
  <c r="BI965"/>
  <c r="BH965"/>
  <c r="BG965"/>
  <c r="BE965"/>
  <c r="T965"/>
  <c r="R965"/>
  <c r="P965"/>
  <c r="BK965"/>
  <c r="J965"/>
  <c r="BF965"/>
  <c r="BI964"/>
  <c r="BH964"/>
  <c r="BG964"/>
  <c r="BE964"/>
  <c r="T964"/>
  <c r="R964"/>
  <c r="P964"/>
  <c r="BK964"/>
  <c r="J964"/>
  <c r="BF964"/>
  <c r="BI963"/>
  <c r="BH963"/>
  <c r="BG963"/>
  <c r="BE963"/>
  <c r="T963"/>
  <c r="R963"/>
  <c r="P963"/>
  <c r="BK963"/>
  <c r="J963"/>
  <c r="BF963"/>
  <c r="BI962"/>
  <c r="BH962"/>
  <c r="BG962"/>
  <c r="BE962"/>
  <c r="T962"/>
  <c r="R962"/>
  <c r="P962"/>
  <c r="BK962"/>
  <c r="J962"/>
  <c r="BF962"/>
  <c r="BI961"/>
  <c r="BH961"/>
  <c r="BG961"/>
  <c r="BE961"/>
  <c r="T961"/>
  <c r="R961"/>
  <c r="P961"/>
  <c r="BK961"/>
  <c r="J961"/>
  <c r="BF961"/>
  <c r="BI960"/>
  <c r="BH960"/>
  <c r="BG960"/>
  <c r="BE960"/>
  <c r="T960"/>
  <c r="R960"/>
  <c r="P960"/>
  <c r="BK960"/>
  <c r="J960"/>
  <c r="BF960"/>
  <c r="BI959"/>
  <c r="BH959"/>
  <c r="BG959"/>
  <c r="BE959"/>
  <c r="T959"/>
  <c r="R959"/>
  <c r="P959"/>
  <c r="BK959"/>
  <c r="J959"/>
  <c r="BF959"/>
  <c r="BI958"/>
  <c r="BH958"/>
  <c r="BG958"/>
  <c r="BE958"/>
  <c r="T958"/>
  <c r="R958"/>
  <c r="P958"/>
  <c r="BK958"/>
  <c r="J958"/>
  <c r="BF958"/>
  <c r="BI957"/>
  <c r="BH957"/>
  <c r="BG957"/>
  <c r="BE957"/>
  <c r="T957"/>
  <c r="R957"/>
  <c r="P957"/>
  <c r="BK957"/>
  <c r="J957"/>
  <c r="BF957"/>
  <c r="BI956"/>
  <c r="BH956"/>
  <c r="BG956"/>
  <c r="BE956"/>
  <c r="T956"/>
  <c r="R956"/>
  <c r="P956"/>
  <c r="BK956"/>
  <c r="J956"/>
  <c r="BF956"/>
  <c r="BI955"/>
  <c r="BH955"/>
  <c r="BG955"/>
  <c r="BE955"/>
  <c r="T955"/>
  <c r="R955"/>
  <c r="P955"/>
  <c r="BK955"/>
  <c r="J955"/>
  <c r="BF955"/>
  <c r="BI954"/>
  <c r="BH954"/>
  <c r="BG954"/>
  <c r="BE954"/>
  <c r="T954"/>
  <c r="R954"/>
  <c r="P954"/>
  <c r="BK954"/>
  <c r="J954"/>
  <c r="BF954"/>
  <c r="BI953"/>
  <c r="BH953"/>
  <c r="BG953"/>
  <c r="BE953"/>
  <c r="T953"/>
  <c r="R953"/>
  <c r="P953"/>
  <c r="BK953"/>
  <c r="J953"/>
  <c r="BF953"/>
  <c r="BI952"/>
  <c r="BH952"/>
  <c r="BG952"/>
  <c r="BE952"/>
  <c r="T952"/>
  <c r="R952"/>
  <c r="P952"/>
  <c r="BK952"/>
  <c r="J952"/>
  <c r="BF952"/>
  <c r="BI951"/>
  <c r="BH951"/>
  <c r="BG951"/>
  <c r="BE951"/>
  <c r="T951"/>
  <c r="R951"/>
  <c r="P951"/>
  <c r="BK951"/>
  <c r="J951"/>
  <c r="BF951"/>
  <c r="BI950"/>
  <c r="BH950"/>
  <c r="BG950"/>
  <c r="BE950"/>
  <c r="T950"/>
  <c r="R950"/>
  <c r="P950"/>
  <c r="BK950"/>
  <c r="J950"/>
  <c r="BF950"/>
  <c r="BI949"/>
  <c r="BH949"/>
  <c r="BG949"/>
  <c r="BE949"/>
  <c r="T949"/>
  <c r="R949"/>
  <c r="P949"/>
  <c r="BK949"/>
  <c r="J949"/>
  <c r="BF949"/>
  <c r="BI948"/>
  <c r="BH948"/>
  <c r="BG948"/>
  <c r="BE948"/>
  <c r="T948"/>
  <c r="R948"/>
  <c r="P948"/>
  <c r="BK948"/>
  <c r="J948"/>
  <c r="BF948"/>
  <c r="BI947"/>
  <c r="BH947"/>
  <c r="BG947"/>
  <c r="BE947"/>
  <c r="T947"/>
  <c r="R947"/>
  <c r="P947"/>
  <c r="BK947"/>
  <c r="J947"/>
  <c r="BF947"/>
  <c r="BI946"/>
  <c r="BH946"/>
  <c r="BG946"/>
  <c r="BE946"/>
  <c r="T946"/>
  <c r="R946"/>
  <c r="P946"/>
  <c r="BK946"/>
  <c r="J946"/>
  <c r="BF946"/>
  <c r="BI945"/>
  <c r="BH945"/>
  <c r="BG945"/>
  <c r="BE945"/>
  <c r="T945"/>
  <c r="R945"/>
  <c r="P945"/>
  <c r="BK945"/>
  <c r="J945"/>
  <c r="BF945"/>
  <c r="BI944"/>
  <c r="BH944"/>
  <c r="BG944"/>
  <c r="BE944"/>
  <c r="T944"/>
  <c r="R944"/>
  <c r="P944"/>
  <c r="BK944"/>
  <c r="J944"/>
  <c r="BF944"/>
  <c r="BI943"/>
  <c r="BH943"/>
  <c r="BG943"/>
  <c r="BE943"/>
  <c r="T943"/>
  <c r="R943"/>
  <c r="P943"/>
  <c r="BK943"/>
  <c r="J943"/>
  <c r="BF943"/>
  <c r="BI942"/>
  <c r="BH942"/>
  <c r="BG942"/>
  <c r="BE942"/>
  <c r="T942"/>
  <c r="R942"/>
  <c r="P942"/>
  <c r="BK942"/>
  <c r="J942"/>
  <c r="BF942"/>
  <c r="BI941"/>
  <c r="BH941"/>
  <c r="BG941"/>
  <c r="BE941"/>
  <c r="T941"/>
  <c r="R941"/>
  <c r="P941"/>
  <c r="BK941"/>
  <c r="J941"/>
  <c r="BF941"/>
  <c r="BI940"/>
  <c r="BH940"/>
  <c r="BG940"/>
  <c r="BE940"/>
  <c r="T940"/>
  <c r="R940"/>
  <c r="P940"/>
  <c r="BK940"/>
  <c r="J940"/>
  <c r="BF940"/>
  <c r="BI939"/>
  <c r="BH939"/>
  <c r="BG939"/>
  <c r="BE939"/>
  <c r="T939"/>
  <c r="R939"/>
  <c r="P939"/>
  <c r="BK939"/>
  <c r="J939"/>
  <c r="BF939"/>
  <c r="BI938"/>
  <c r="BH938"/>
  <c r="BG938"/>
  <c r="BE938"/>
  <c r="T938"/>
  <c r="R938"/>
  <c r="P938"/>
  <c r="BK938"/>
  <c r="J938"/>
  <c r="BF938"/>
  <c r="BI937"/>
  <c r="BH937"/>
  <c r="BG937"/>
  <c r="BE937"/>
  <c r="T937"/>
  <c r="R937"/>
  <c r="P937"/>
  <c r="BK937"/>
  <c r="J937"/>
  <c r="BF937"/>
  <c r="BI936"/>
  <c r="BH936"/>
  <c r="BG936"/>
  <c r="BE936"/>
  <c r="T936"/>
  <c r="R936"/>
  <c r="P936"/>
  <c r="BK936"/>
  <c r="J936"/>
  <c r="BF936"/>
  <c r="BI935"/>
  <c r="BH935"/>
  <c r="BG935"/>
  <c r="BE935"/>
  <c r="T935"/>
  <c r="R935"/>
  <c r="P935"/>
  <c r="BK935"/>
  <c r="J935"/>
  <c r="BF935"/>
  <c r="BI934"/>
  <c r="BH934"/>
  <c r="BG934"/>
  <c r="BE934"/>
  <c r="T934"/>
  <c r="R934"/>
  <c r="P934"/>
  <c r="BK934"/>
  <c r="J934"/>
  <c r="BF934"/>
  <c r="BI933"/>
  <c r="BH933"/>
  <c r="BG933"/>
  <c r="BE933"/>
  <c r="T933"/>
  <c r="R933"/>
  <c r="P933"/>
  <c r="BK933"/>
  <c r="J933"/>
  <c r="BF933"/>
  <c r="BI932"/>
  <c r="BH932"/>
  <c r="BG932"/>
  <c r="BE932"/>
  <c r="T932"/>
  <c r="R932"/>
  <c r="P932"/>
  <c r="BK932"/>
  <c r="J932"/>
  <c r="BF932"/>
  <c r="BI931"/>
  <c r="BH931"/>
  <c r="BG931"/>
  <c r="BE931"/>
  <c r="T931"/>
  <c r="R931"/>
  <c r="P931"/>
  <c r="BK931"/>
  <c r="J931"/>
  <c r="BF931"/>
  <c r="BI930"/>
  <c r="BH930"/>
  <c r="BG930"/>
  <c r="BE930"/>
  <c r="T930"/>
  <c r="R930"/>
  <c r="P930"/>
  <c r="BK930"/>
  <c r="J930"/>
  <c r="BF930"/>
  <c r="BI929"/>
  <c r="BH929"/>
  <c r="BG929"/>
  <c r="BE929"/>
  <c r="T929"/>
  <c r="R929"/>
  <c r="P929"/>
  <c r="BK929"/>
  <c r="J929"/>
  <c r="BF929"/>
  <c r="BI928"/>
  <c r="BH928"/>
  <c r="BG928"/>
  <c r="BE928"/>
  <c r="T928"/>
  <c r="R928"/>
  <c r="P928"/>
  <c r="BK928"/>
  <c r="J928"/>
  <c r="BF928"/>
  <c r="BI927"/>
  <c r="BH927"/>
  <c r="BG927"/>
  <c r="BE927"/>
  <c r="T927"/>
  <c r="R927"/>
  <c r="P927"/>
  <c r="BK927"/>
  <c r="J927"/>
  <c r="BF927"/>
  <c r="BI926"/>
  <c r="BH926"/>
  <c r="BG926"/>
  <c r="BE926"/>
  <c r="T926"/>
  <c r="R926"/>
  <c r="P926"/>
  <c r="BK926"/>
  <c r="J926"/>
  <c r="BF926"/>
  <c r="BI925"/>
  <c r="BH925"/>
  <c r="BG925"/>
  <c r="BE925"/>
  <c r="T925"/>
  <c r="T924"/>
  <c r="R925"/>
  <c r="R924"/>
  <c r="P925"/>
  <c r="P924"/>
  <c r="BK925"/>
  <c r="BK924"/>
  <c r="J924"/>
  <c r="J925"/>
  <c r="BF925"/>
  <c r="J79"/>
  <c r="BI923"/>
  <c r="BH923"/>
  <c r="BG923"/>
  <c r="BE923"/>
  <c r="T923"/>
  <c r="R923"/>
  <c r="P923"/>
  <c r="BK923"/>
  <c r="J923"/>
  <c r="BF923"/>
  <c r="BI922"/>
  <c r="BH922"/>
  <c r="BG922"/>
  <c r="BE922"/>
  <c r="T922"/>
  <c r="R922"/>
  <c r="P922"/>
  <c r="BK922"/>
  <c r="J922"/>
  <c r="BF922"/>
  <c r="BI921"/>
  <c r="BH921"/>
  <c r="BG921"/>
  <c r="BE921"/>
  <c r="T921"/>
  <c r="R921"/>
  <c r="P921"/>
  <c r="BK921"/>
  <c r="J921"/>
  <c r="BF921"/>
  <c r="BI920"/>
  <c r="BH920"/>
  <c r="BG920"/>
  <c r="BE920"/>
  <c r="T920"/>
  <c r="R920"/>
  <c r="P920"/>
  <c r="BK920"/>
  <c r="J920"/>
  <c r="BF920"/>
  <c r="BI919"/>
  <c r="BH919"/>
  <c r="BG919"/>
  <c r="BE919"/>
  <c r="T919"/>
  <c r="R919"/>
  <c r="P919"/>
  <c r="BK919"/>
  <c r="J919"/>
  <c r="BF919"/>
  <c r="BI918"/>
  <c r="BH918"/>
  <c r="BG918"/>
  <c r="BE918"/>
  <c r="T918"/>
  <c r="T917"/>
  <c r="R918"/>
  <c r="R917"/>
  <c r="P918"/>
  <c r="P917"/>
  <c r="BK918"/>
  <c r="BK917"/>
  <c r="J917"/>
  <c r="J918"/>
  <c r="BF918"/>
  <c r="J78"/>
  <c r="BI916"/>
  <c r="BH916"/>
  <c r="BG916"/>
  <c r="BE916"/>
  <c r="T916"/>
  <c r="R916"/>
  <c r="P916"/>
  <c r="BK916"/>
  <c r="J916"/>
  <c r="BF916"/>
  <c r="BI915"/>
  <c r="BH915"/>
  <c r="BG915"/>
  <c r="BE915"/>
  <c r="T915"/>
  <c r="T914"/>
  <c r="R915"/>
  <c r="R914"/>
  <c r="P915"/>
  <c r="P914"/>
  <c r="BK915"/>
  <c r="BK914"/>
  <c r="J914"/>
  <c r="J915"/>
  <c r="BF915"/>
  <c r="J77"/>
  <c r="BI913"/>
  <c r="BH913"/>
  <c r="BG913"/>
  <c r="BE913"/>
  <c r="T913"/>
  <c r="R913"/>
  <c r="P913"/>
  <c r="BK913"/>
  <c r="J913"/>
  <c r="BF913"/>
  <c r="BI912"/>
  <c r="BH912"/>
  <c r="BG912"/>
  <c r="BE912"/>
  <c r="T912"/>
  <c r="R912"/>
  <c r="P912"/>
  <c r="BK912"/>
  <c r="J912"/>
  <c r="BF912"/>
  <c r="BI911"/>
  <c r="BH911"/>
  <c r="BG911"/>
  <c r="BE911"/>
  <c r="T911"/>
  <c r="R911"/>
  <c r="P911"/>
  <c r="BK911"/>
  <c r="J911"/>
  <c r="BF911"/>
  <c r="BI910"/>
  <c r="BH910"/>
  <c r="BG910"/>
  <c r="BE910"/>
  <c r="T910"/>
  <c r="R910"/>
  <c r="P910"/>
  <c r="BK910"/>
  <c r="J910"/>
  <c r="BF910"/>
  <c r="BI909"/>
  <c r="BH909"/>
  <c r="BG909"/>
  <c r="BE909"/>
  <c r="T909"/>
  <c r="R909"/>
  <c r="P909"/>
  <c r="BK909"/>
  <c r="J909"/>
  <c r="BF909"/>
  <c r="BI908"/>
  <c r="BH908"/>
  <c r="BG908"/>
  <c r="BE908"/>
  <c r="T908"/>
  <c r="R908"/>
  <c r="P908"/>
  <c r="BK908"/>
  <c r="J908"/>
  <c r="BF908"/>
  <c r="BI907"/>
  <c r="BH907"/>
  <c r="BG907"/>
  <c r="BE907"/>
  <c r="T907"/>
  <c r="R907"/>
  <c r="P907"/>
  <c r="BK907"/>
  <c r="J907"/>
  <c r="BF907"/>
  <c r="BI906"/>
  <c r="BH906"/>
  <c r="BG906"/>
  <c r="BE906"/>
  <c r="T906"/>
  <c r="R906"/>
  <c r="P906"/>
  <c r="BK906"/>
  <c r="J906"/>
  <c r="BF906"/>
  <c r="BI905"/>
  <c r="BH905"/>
  <c r="BG905"/>
  <c r="BE905"/>
  <c r="T905"/>
  <c r="R905"/>
  <c r="P905"/>
  <c r="BK905"/>
  <c r="J905"/>
  <c r="BF905"/>
  <c r="BI904"/>
  <c r="BH904"/>
  <c r="BG904"/>
  <c r="BE904"/>
  <c r="T904"/>
  <c r="R904"/>
  <c r="P904"/>
  <c r="BK904"/>
  <c r="J904"/>
  <c r="BF904"/>
  <c r="BI903"/>
  <c r="BH903"/>
  <c r="BG903"/>
  <c r="BE903"/>
  <c r="T903"/>
  <c r="R903"/>
  <c r="P903"/>
  <c r="BK903"/>
  <c r="J903"/>
  <c r="BF903"/>
  <c r="BI902"/>
  <c r="BH902"/>
  <c r="BG902"/>
  <c r="BE902"/>
  <c r="T902"/>
  <c r="R902"/>
  <c r="P902"/>
  <c r="BK902"/>
  <c r="J902"/>
  <c r="BF902"/>
  <c r="BI901"/>
  <c r="BH901"/>
  <c r="BG901"/>
  <c r="BE901"/>
  <c r="T901"/>
  <c r="R901"/>
  <c r="P901"/>
  <c r="BK901"/>
  <c r="J901"/>
  <c r="BF901"/>
  <c r="BI900"/>
  <c r="BH900"/>
  <c r="BG900"/>
  <c r="BE900"/>
  <c r="T900"/>
  <c r="R900"/>
  <c r="P900"/>
  <c r="BK900"/>
  <c r="J900"/>
  <c r="BF900"/>
  <c r="BI899"/>
  <c r="BH899"/>
  <c r="BG899"/>
  <c r="BE899"/>
  <c r="T899"/>
  <c r="R899"/>
  <c r="P899"/>
  <c r="BK899"/>
  <c r="J899"/>
  <c r="BF899"/>
  <c r="BI898"/>
  <c r="BH898"/>
  <c r="BG898"/>
  <c r="BE898"/>
  <c r="T898"/>
  <c r="R898"/>
  <c r="P898"/>
  <c r="BK898"/>
  <c r="J898"/>
  <c r="BF898"/>
  <c r="BI897"/>
  <c r="BH897"/>
  <c r="BG897"/>
  <c r="BE897"/>
  <c r="T897"/>
  <c r="R897"/>
  <c r="P897"/>
  <c r="BK897"/>
  <c r="J897"/>
  <c r="BF897"/>
  <c r="BI896"/>
  <c r="BH896"/>
  <c r="BG896"/>
  <c r="BE896"/>
  <c r="T896"/>
  <c r="R896"/>
  <c r="P896"/>
  <c r="BK896"/>
  <c r="J896"/>
  <c r="BF896"/>
  <c r="BI895"/>
  <c r="BH895"/>
  <c r="BG895"/>
  <c r="BE895"/>
  <c r="T895"/>
  <c r="R895"/>
  <c r="P895"/>
  <c r="BK895"/>
  <c r="J895"/>
  <c r="BF895"/>
  <c r="BI894"/>
  <c r="BH894"/>
  <c r="BG894"/>
  <c r="BE894"/>
  <c r="T894"/>
  <c r="R894"/>
  <c r="P894"/>
  <c r="BK894"/>
  <c r="J894"/>
  <c r="BF894"/>
  <c r="BI893"/>
  <c r="BH893"/>
  <c r="BG893"/>
  <c r="BE893"/>
  <c r="T893"/>
  <c r="R893"/>
  <c r="P893"/>
  <c r="BK893"/>
  <c r="J893"/>
  <c r="BF893"/>
  <c r="BI892"/>
  <c r="BH892"/>
  <c r="BG892"/>
  <c r="BE892"/>
  <c r="T892"/>
  <c r="R892"/>
  <c r="P892"/>
  <c r="BK892"/>
  <c r="J892"/>
  <c r="BF892"/>
  <c r="BI891"/>
  <c r="BH891"/>
  <c r="BG891"/>
  <c r="BE891"/>
  <c r="T891"/>
  <c r="R891"/>
  <c r="P891"/>
  <c r="BK891"/>
  <c r="J891"/>
  <c r="BF891"/>
  <c r="BI890"/>
  <c r="BH890"/>
  <c r="BG890"/>
  <c r="BE890"/>
  <c r="T890"/>
  <c r="R890"/>
  <c r="P890"/>
  <c r="BK890"/>
  <c r="J890"/>
  <c r="BF890"/>
  <c r="BI889"/>
  <c r="BH889"/>
  <c r="BG889"/>
  <c r="BE889"/>
  <c r="T889"/>
  <c r="R889"/>
  <c r="P889"/>
  <c r="BK889"/>
  <c r="J889"/>
  <c r="BF889"/>
  <c r="BI888"/>
  <c r="BH888"/>
  <c r="BG888"/>
  <c r="BE888"/>
  <c r="T888"/>
  <c r="R888"/>
  <c r="P888"/>
  <c r="BK888"/>
  <c r="J888"/>
  <c r="BF888"/>
  <c r="BI887"/>
  <c r="BH887"/>
  <c r="BG887"/>
  <c r="BE887"/>
  <c r="T887"/>
  <c r="R887"/>
  <c r="P887"/>
  <c r="BK887"/>
  <c r="J887"/>
  <c r="BF887"/>
  <c r="BI886"/>
  <c r="BH886"/>
  <c r="BG886"/>
  <c r="BE886"/>
  <c r="T886"/>
  <c r="R886"/>
  <c r="P886"/>
  <c r="BK886"/>
  <c r="J886"/>
  <c r="BF886"/>
  <c r="BI885"/>
  <c r="BH885"/>
  <c r="BG885"/>
  <c r="BE885"/>
  <c r="T885"/>
  <c r="R885"/>
  <c r="P885"/>
  <c r="BK885"/>
  <c r="J885"/>
  <c r="BF885"/>
  <c r="BI884"/>
  <c r="BH884"/>
  <c r="BG884"/>
  <c r="BE884"/>
  <c r="T884"/>
  <c r="R884"/>
  <c r="P884"/>
  <c r="BK884"/>
  <c r="J884"/>
  <c r="BF884"/>
  <c r="BI883"/>
  <c r="BH883"/>
  <c r="BG883"/>
  <c r="BE883"/>
  <c r="T883"/>
  <c r="R883"/>
  <c r="P883"/>
  <c r="BK883"/>
  <c r="J883"/>
  <c r="BF883"/>
  <c r="BI882"/>
  <c r="BH882"/>
  <c r="BG882"/>
  <c r="BE882"/>
  <c r="T882"/>
  <c r="R882"/>
  <c r="P882"/>
  <c r="BK882"/>
  <c r="J882"/>
  <c r="BF882"/>
  <c r="BI881"/>
  <c r="BH881"/>
  <c r="BG881"/>
  <c r="BE881"/>
  <c r="T881"/>
  <c r="R881"/>
  <c r="P881"/>
  <c r="BK881"/>
  <c r="J881"/>
  <c r="BF881"/>
  <c r="BI880"/>
  <c r="BH880"/>
  <c r="BG880"/>
  <c r="BE880"/>
  <c r="T880"/>
  <c r="R880"/>
  <c r="P880"/>
  <c r="BK880"/>
  <c r="J880"/>
  <c r="BF880"/>
  <c r="BI879"/>
  <c r="BH879"/>
  <c r="BG879"/>
  <c r="BE879"/>
  <c r="T879"/>
  <c r="R879"/>
  <c r="P879"/>
  <c r="BK879"/>
  <c r="J879"/>
  <c r="BF879"/>
  <c r="BI878"/>
  <c r="BH878"/>
  <c r="BG878"/>
  <c r="BE878"/>
  <c r="T878"/>
  <c r="R878"/>
  <c r="P878"/>
  <c r="BK878"/>
  <c r="J878"/>
  <c r="BF878"/>
  <c r="BI877"/>
  <c r="BH877"/>
  <c r="BG877"/>
  <c r="BE877"/>
  <c r="T877"/>
  <c r="R877"/>
  <c r="P877"/>
  <c r="BK877"/>
  <c r="J877"/>
  <c r="BF877"/>
  <c r="BI876"/>
  <c r="BH876"/>
  <c r="BG876"/>
  <c r="BE876"/>
  <c r="T876"/>
  <c r="R876"/>
  <c r="P876"/>
  <c r="BK876"/>
  <c r="J876"/>
  <c r="BF876"/>
  <c r="BI875"/>
  <c r="BH875"/>
  <c r="BG875"/>
  <c r="BE875"/>
  <c r="T875"/>
  <c r="R875"/>
  <c r="P875"/>
  <c r="BK875"/>
  <c r="J875"/>
  <c r="BF875"/>
  <c r="BI874"/>
  <c r="BH874"/>
  <c r="BG874"/>
  <c r="BE874"/>
  <c r="T874"/>
  <c r="R874"/>
  <c r="P874"/>
  <c r="BK874"/>
  <c r="J874"/>
  <c r="BF874"/>
  <c r="BI873"/>
  <c r="BH873"/>
  <c r="BG873"/>
  <c r="BE873"/>
  <c r="T873"/>
  <c r="R873"/>
  <c r="P873"/>
  <c r="BK873"/>
  <c r="J873"/>
  <c r="BF873"/>
  <c r="BI872"/>
  <c r="BH872"/>
  <c r="BG872"/>
  <c r="BE872"/>
  <c r="T872"/>
  <c r="R872"/>
  <c r="P872"/>
  <c r="BK872"/>
  <c r="J872"/>
  <c r="BF872"/>
  <c r="BI871"/>
  <c r="BH871"/>
  <c r="BG871"/>
  <c r="BE871"/>
  <c r="T871"/>
  <c r="R871"/>
  <c r="P871"/>
  <c r="BK871"/>
  <c r="J871"/>
  <c r="BF871"/>
  <c r="BI870"/>
  <c r="BH870"/>
  <c r="BG870"/>
  <c r="BE870"/>
  <c r="T870"/>
  <c r="R870"/>
  <c r="P870"/>
  <c r="BK870"/>
  <c r="J870"/>
  <c r="BF870"/>
  <c r="BI869"/>
  <c r="BH869"/>
  <c r="BG869"/>
  <c r="BE869"/>
  <c r="T869"/>
  <c r="R869"/>
  <c r="P869"/>
  <c r="BK869"/>
  <c r="J869"/>
  <c r="BF869"/>
  <c r="BI868"/>
  <c r="BH868"/>
  <c r="BG868"/>
  <c r="BE868"/>
  <c r="T868"/>
  <c r="R868"/>
  <c r="P868"/>
  <c r="BK868"/>
  <c r="J868"/>
  <c r="BF868"/>
  <c r="BI867"/>
  <c r="BH867"/>
  <c r="BG867"/>
  <c r="BE867"/>
  <c r="T867"/>
  <c r="R867"/>
  <c r="P867"/>
  <c r="BK867"/>
  <c r="J867"/>
  <c r="BF867"/>
  <c r="BI866"/>
  <c r="BH866"/>
  <c r="BG866"/>
  <c r="BE866"/>
  <c r="T866"/>
  <c r="R866"/>
  <c r="P866"/>
  <c r="BK866"/>
  <c r="J866"/>
  <c r="BF866"/>
  <c r="BI865"/>
  <c r="BH865"/>
  <c r="BG865"/>
  <c r="BE865"/>
  <c r="T865"/>
  <c r="R865"/>
  <c r="P865"/>
  <c r="BK865"/>
  <c r="J865"/>
  <c r="BF865"/>
  <c r="BI864"/>
  <c r="BH864"/>
  <c r="BG864"/>
  <c r="BE864"/>
  <c r="T864"/>
  <c r="R864"/>
  <c r="P864"/>
  <c r="BK864"/>
  <c r="J864"/>
  <c r="BF864"/>
  <c r="BI863"/>
  <c r="BH863"/>
  <c r="BG863"/>
  <c r="BE863"/>
  <c r="T863"/>
  <c r="R863"/>
  <c r="P863"/>
  <c r="BK863"/>
  <c r="J863"/>
  <c r="BF863"/>
  <c r="BI862"/>
  <c r="BH862"/>
  <c r="BG862"/>
  <c r="BE862"/>
  <c r="T862"/>
  <c r="R862"/>
  <c r="P862"/>
  <c r="BK862"/>
  <c r="J862"/>
  <c r="BF862"/>
  <c r="BI861"/>
  <c r="BH861"/>
  <c r="BG861"/>
  <c r="BE861"/>
  <c r="T861"/>
  <c r="R861"/>
  <c r="P861"/>
  <c r="BK861"/>
  <c r="J861"/>
  <c r="BF861"/>
  <c r="BI860"/>
  <c r="BH860"/>
  <c r="BG860"/>
  <c r="BE860"/>
  <c r="T860"/>
  <c r="R860"/>
  <c r="P860"/>
  <c r="BK860"/>
  <c r="J860"/>
  <c r="BF860"/>
  <c r="BI859"/>
  <c r="BH859"/>
  <c r="BG859"/>
  <c r="BE859"/>
  <c r="T859"/>
  <c r="R859"/>
  <c r="P859"/>
  <c r="BK859"/>
  <c r="J859"/>
  <c r="BF859"/>
  <c r="BI858"/>
  <c r="BH858"/>
  <c r="BG858"/>
  <c r="BE858"/>
  <c r="T858"/>
  <c r="R858"/>
  <c r="P858"/>
  <c r="BK858"/>
  <c r="J858"/>
  <c r="BF858"/>
  <c r="BI857"/>
  <c r="BH857"/>
  <c r="BG857"/>
  <c r="BE857"/>
  <c r="T857"/>
  <c r="R857"/>
  <c r="P857"/>
  <c r="BK857"/>
  <c r="J857"/>
  <c r="BF857"/>
  <c r="BI856"/>
  <c r="BH856"/>
  <c r="BG856"/>
  <c r="BE856"/>
  <c r="T856"/>
  <c r="R856"/>
  <c r="P856"/>
  <c r="BK856"/>
  <c r="J856"/>
  <c r="BF856"/>
  <c r="BI855"/>
  <c r="BH855"/>
  <c r="BG855"/>
  <c r="BE855"/>
  <c r="T855"/>
  <c r="R855"/>
  <c r="P855"/>
  <c r="BK855"/>
  <c r="J855"/>
  <c r="BF855"/>
  <c r="BI854"/>
  <c r="BH854"/>
  <c r="BG854"/>
  <c r="BE854"/>
  <c r="T854"/>
  <c r="R854"/>
  <c r="P854"/>
  <c r="BK854"/>
  <c r="J854"/>
  <c r="BF854"/>
  <c r="BI853"/>
  <c r="BH853"/>
  <c r="BG853"/>
  <c r="BE853"/>
  <c r="T853"/>
  <c r="R853"/>
  <c r="P853"/>
  <c r="BK853"/>
  <c r="J853"/>
  <c r="BF853"/>
  <c r="BI852"/>
  <c r="BH852"/>
  <c r="BG852"/>
  <c r="BE852"/>
  <c r="T852"/>
  <c r="R852"/>
  <c r="P852"/>
  <c r="BK852"/>
  <c r="J852"/>
  <c r="BF852"/>
  <c r="BI851"/>
  <c r="BH851"/>
  <c r="BG851"/>
  <c r="BE851"/>
  <c r="T851"/>
  <c r="T850"/>
  <c r="R851"/>
  <c r="R850"/>
  <c r="P851"/>
  <c r="P850"/>
  <c r="BK851"/>
  <c r="BK850"/>
  <c r="J850"/>
  <c r="J851"/>
  <c r="BF851"/>
  <c r="J76"/>
  <c r="BI849"/>
  <c r="BH849"/>
  <c r="BG849"/>
  <c r="BE849"/>
  <c r="T849"/>
  <c r="R849"/>
  <c r="P849"/>
  <c r="BK849"/>
  <c r="J849"/>
  <c r="BF849"/>
  <c r="BI848"/>
  <c r="BH848"/>
  <c r="BG848"/>
  <c r="BE848"/>
  <c r="T848"/>
  <c r="R848"/>
  <c r="P848"/>
  <c r="BK848"/>
  <c r="J848"/>
  <c r="BF848"/>
  <c r="BI847"/>
  <c r="BH847"/>
  <c r="BG847"/>
  <c r="BE847"/>
  <c r="T847"/>
  <c r="R847"/>
  <c r="P847"/>
  <c r="BK847"/>
  <c r="J847"/>
  <c r="BF847"/>
  <c r="BI846"/>
  <c r="BH846"/>
  <c r="BG846"/>
  <c r="BE846"/>
  <c r="T846"/>
  <c r="R846"/>
  <c r="P846"/>
  <c r="BK846"/>
  <c r="J846"/>
  <c r="BF846"/>
  <c r="BI845"/>
  <c r="BH845"/>
  <c r="BG845"/>
  <c r="BE845"/>
  <c r="T845"/>
  <c r="R845"/>
  <c r="P845"/>
  <c r="BK845"/>
  <c r="J845"/>
  <c r="BF845"/>
  <c r="BI844"/>
  <c r="BH844"/>
  <c r="BG844"/>
  <c r="BE844"/>
  <c r="T844"/>
  <c r="R844"/>
  <c r="P844"/>
  <c r="BK844"/>
  <c r="J844"/>
  <c r="BF844"/>
  <c r="BI843"/>
  <c r="BH843"/>
  <c r="BG843"/>
  <c r="BE843"/>
  <c r="T843"/>
  <c r="R843"/>
  <c r="P843"/>
  <c r="BK843"/>
  <c r="J843"/>
  <c r="BF843"/>
  <c r="BI842"/>
  <c r="BH842"/>
  <c r="BG842"/>
  <c r="BE842"/>
  <c r="T842"/>
  <c r="R842"/>
  <c r="P842"/>
  <c r="BK842"/>
  <c r="J842"/>
  <c r="BF842"/>
  <c r="BI841"/>
  <c r="BH841"/>
  <c r="BG841"/>
  <c r="BE841"/>
  <c r="T841"/>
  <c r="R841"/>
  <c r="P841"/>
  <c r="BK841"/>
  <c r="J841"/>
  <c r="BF841"/>
  <c r="BI840"/>
  <c r="BH840"/>
  <c r="BG840"/>
  <c r="BE840"/>
  <c r="T840"/>
  <c r="R840"/>
  <c r="P840"/>
  <c r="BK840"/>
  <c r="J840"/>
  <c r="BF840"/>
  <c r="BI839"/>
  <c r="BH839"/>
  <c r="BG839"/>
  <c r="BE839"/>
  <c r="T839"/>
  <c r="R839"/>
  <c r="P839"/>
  <c r="BK839"/>
  <c r="J839"/>
  <c r="BF839"/>
  <c r="BI838"/>
  <c r="BH838"/>
  <c r="BG838"/>
  <c r="BE838"/>
  <c r="T838"/>
  <c r="R838"/>
  <c r="P838"/>
  <c r="BK838"/>
  <c r="J838"/>
  <c r="BF838"/>
  <c r="BI837"/>
  <c r="BH837"/>
  <c r="BG837"/>
  <c r="BE837"/>
  <c r="T837"/>
  <c r="R837"/>
  <c r="P837"/>
  <c r="BK837"/>
  <c r="J837"/>
  <c r="BF837"/>
  <c r="BI836"/>
  <c r="BH836"/>
  <c r="BG836"/>
  <c r="BE836"/>
  <c r="T836"/>
  <c r="R836"/>
  <c r="P836"/>
  <c r="BK836"/>
  <c r="J836"/>
  <c r="BF836"/>
  <c r="BI835"/>
  <c r="BH835"/>
  <c r="BG835"/>
  <c r="BE835"/>
  <c r="T835"/>
  <c r="R835"/>
  <c r="P835"/>
  <c r="BK835"/>
  <c r="J835"/>
  <c r="BF835"/>
  <c r="BI834"/>
  <c r="BH834"/>
  <c r="BG834"/>
  <c r="BE834"/>
  <c r="T834"/>
  <c r="R834"/>
  <c r="P834"/>
  <c r="BK834"/>
  <c r="J834"/>
  <c r="BF834"/>
  <c r="BI833"/>
  <c r="BH833"/>
  <c r="BG833"/>
  <c r="BE833"/>
  <c r="T833"/>
  <c r="R833"/>
  <c r="P833"/>
  <c r="BK833"/>
  <c r="J833"/>
  <c r="BF833"/>
  <c r="BI832"/>
  <c r="BH832"/>
  <c r="BG832"/>
  <c r="BE832"/>
  <c r="T832"/>
  <c r="R832"/>
  <c r="P832"/>
  <c r="BK832"/>
  <c r="J832"/>
  <c r="BF832"/>
  <c r="BI831"/>
  <c r="BH831"/>
  <c r="BG831"/>
  <c r="BE831"/>
  <c r="T831"/>
  <c r="R831"/>
  <c r="P831"/>
  <c r="BK831"/>
  <c r="J831"/>
  <c r="BF831"/>
  <c r="BI830"/>
  <c r="BH830"/>
  <c r="BG830"/>
  <c r="BE830"/>
  <c r="T830"/>
  <c r="T829"/>
  <c r="R830"/>
  <c r="R829"/>
  <c r="P830"/>
  <c r="P829"/>
  <c r="BK830"/>
  <c r="BK829"/>
  <c r="J829"/>
  <c r="J830"/>
  <c r="BF830"/>
  <c r="J75"/>
  <c r="BI828"/>
  <c r="BH828"/>
  <c r="BG828"/>
  <c r="BE828"/>
  <c r="T828"/>
  <c r="R828"/>
  <c r="P828"/>
  <c r="BK828"/>
  <c r="J828"/>
  <c r="BF828"/>
  <c r="BI827"/>
  <c r="BH827"/>
  <c r="BG827"/>
  <c r="BE827"/>
  <c r="T827"/>
  <c r="R827"/>
  <c r="P827"/>
  <c r="BK827"/>
  <c r="J827"/>
  <c r="BF827"/>
  <c r="BI826"/>
  <c r="BH826"/>
  <c r="BG826"/>
  <c r="BE826"/>
  <c r="T826"/>
  <c r="T825"/>
  <c r="R826"/>
  <c r="R825"/>
  <c r="P826"/>
  <c r="P825"/>
  <c r="BK826"/>
  <c r="BK825"/>
  <c r="J825"/>
  <c r="J826"/>
  <c r="BF826"/>
  <c r="J74"/>
  <c r="BI824"/>
  <c r="BH824"/>
  <c r="BG824"/>
  <c r="BE824"/>
  <c r="T824"/>
  <c r="T823"/>
  <c r="R824"/>
  <c r="R823"/>
  <c r="P824"/>
  <c r="P823"/>
  <c r="BK824"/>
  <c r="BK823"/>
  <c r="J823"/>
  <c r="J824"/>
  <c r="BF824"/>
  <c r="J73"/>
  <c r="BI822"/>
  <c r="BH822"/>
  <c r="BG822"/>
  <c r="BE822"/>
  <c r="T822"/>
  <c r="R822"/>
  <c r="P822"/>
  <c r="BK822"/>
  <c r="J822"/>
  <c r="BF822"/>
  <c r="BI821"/>
  <c r="BH821"/>
  <c r="BG821"/>
  <c r="BE821"/>
  <c r="T821"/>
  <c r="R821"/>
  <c r="P821"/>
  <c r="BK821"/>
  <c r="J821"/>
  <c r="BF821"/>
  <c r="BI820"/>
  <c r="BH820"/>
  <c r="BG820"/>
  <c r="BE820"/>
  <c r="T820"/>
  <c r="R820"/>
  <c r="P820"/>
  <c r="BK820"/>
  <c r="J820"/>
  <c r="BF820"/>
  <c r="BI819"/>
  <c r="BH819"/>
  <c r="BG819"/>
  <c r="BE819"/>
  <c r="T819"/>
  <c r="R819"/>
  <c r="P819"/>
  <c r="BK819"/>
  <c r="J819"/>
  <c r="BF819"/>
  <c r="BI818"/>
  <c r="BH818"/>
  <c r="BG818"/>
  <c r="BE818"/>
  <c r="T818"/>
  <c r="R818"/>
  <c r="P818"/>
  <c r="BK818"/>
  <c r="J818"/>
  <c r="BF818"/>
  <c r="BI817"/>
  <c r="BH817"/>
  <c r="BG817"/>
  <c r="BE817"/>
  <c r="T817"/>
  <c r="T816"/>
  <c r="R817"/>
  <c r="R816"/>
  <c r="P817"/>
  <c r="P816"/>
  <c r="BK817"/>
  <c r="BK816"/>
  <c r="J816"/>
  <c r="J817"/>
  <c r="BF817"/>
  <c r="J72"/>
  <c r="BI815"/>
  <c r="BH815"/>
  <c r="BG815"/>
  <c r="BE815"/>
  <c r="T815"/>
  <c r="R815"/>
  <c r="P815"/>
  <c r="BK815"/>
  <c r="J815"/>
  <c r="BF815"/>
  <c r="BI814"/>
  <c r="BH814"/>
  <c r="BG814"/>
  <c r="BE814"/>
  <c r="T814"/>
  <c r="R814"/>
  <c r="P814"/>
  <c r="BK814"/>
  <c r="J814"/>
  <c r="BF814"/>
  <c r="BI813"/>
  <c r="BH813"/>
  <c r="BG813"/>
  <c r="BE813"/>
  <c r="T813"/>
  <c r="R813"/>
  <c r="P813"/>
  <c r="BK813"/>
  <c r="J813"/>
  <c r="BF813"/>
  <c r="BI812"/>
  <c r="BH812"/>
  <c r="BG812"/>
  <c r="BE812"/>
  <c r="T812"/>
  <c r="R812"/>
  <c r="P812"/>
  <c r="BK812"/>
  <c r="J812"/>
  <c r="BF812"/>
  <c r="BI811"/>
  <c r="BH811"/>
  <c r="BG811"/>
  <c r="BE811"/>
  <c r="T811"/>
  <c r="R811"/>
  <c r="P811"/>
  <c r="BK811"/>
  <c r="J811"/>
  <c r="BF811"/>
  <c r="BI810"/>
  <c r="BH810"/>
  <c r="BG810"/>
  <c r="BE810"/>
  <c r="T810"/>
  <c r="R810"/>
  <c r="P810"/>
  <c r="BK810"/>
  <c r="J810"/>
  <c r="BF810"/>
  <c r="BI809"/>
  <c r="BH809"/>
  <c r="BG809"/>
  <c r="BE809"/>
  <c r="T809"/>
  <c r="R809"/>
  <c r="P809"/>
  <c r="BK809"/>
  <c r="J809"/>
  <c r="BF809"/>
  <c r="BI808"/>
  <c r="BH808"/>
  <c r="BG808"/>
  <c r="BE808"/>
  <c r="T808"/>
  <c r="R808"/>
  <c r="P808"/>
  <c r="BK808"/>
  <c r="J808"/>
  <c r="BF808"/>
  <c r="BI807"/>
  <c r="BH807"/>
  <c r="BG807"/>
  <c r="BE807"/>
  <c r="T807"/>
  <c r="R807"/>
  <c r="P807"/>
  <c r="BK807"/>
  <c r="J807"/>
  <c r="BF807"/>
  <c r="BI806"/>
  <c r="BH806"/>
  <c r="BG806"/>
  <c r="BE806"/>
  <c r="T806"/>
  <c r="R806"/>
  <c r="P806"/>
  <c r="BK806"/>
  <c r="J806"/>
  <c r="BF806"/>
  <c r="BI805"/>
  <c r="BH805"/>
  <c r="BG805"/>
  <c r="BE805"/>
  <c r="T805"/>
  <c r="R805"/>
  <c r="P805"/>
  <c r="BK805"/>
  <c r="J805"/>
  <c r="BF805"/>
  <c r="BI804"/>
  <c r="BH804"/>
  <c r="BG804"/>
  <c r="BE804"/>
  <c r="T804"/>
  <c r="R804"/>
  <c r="P804"/>
  <c r="BK804"/>
  <c r="J804"/>
  <c r="BF804"/>
  <c r="BI803"/>
  <c r="BH803"/>
  <c r="BG803"/>
  <c r="BE803"/>
  <c r="T803"/>
  <c r="R803"/>
  <c r="P803"/>
  <c r="BK803"/>
  <c r="J803"/>
  <c r="BF803"/>
  <c r="BI802"/>
  <c r="BH802"/>
  <c r="BG802"/>
  <c r="BE802"/>
  <c r="T802"/>
  <c r="R802"/>
  <c r="P802"/>
  <c r="BK802"/>
  <c r="J802"/>
  <c r="BF802"/>
  <c r="BI801"/>
  <c r="BH801"/>
  <c r="BG801"/>
  <c r="BE801"/>
  <c r="T801"/>
  <c r="R801"/>
  <c r="P801"/>
  <c r="BK801"/>
  <c r="J801"/>
  <c r="BF801"/>
  <c r="BI800"/>
  <c r="BH800"/>
  <c r="BG800"/>
  <c r="BE800"/>
  <c r="T800"/>
  <c r="R800"/>
  <c r="P800"/>
  <c r="BK800"/>
  <c r="J800"/>
  <c r="BF800"/>
  <c r="BI799"/>
  <c r="BH799"/>
  <c r="BG799"/>
  <c r="BE799"/>
  <c r="T799"/>
  <c r="R799"/>
  <c r="P799"/>
  <c r="BK799"/>
  <c r="J799"/>
  <c r="BF799"/>
  <c r="BI798"/>
  <c r="BH798"/>
  <c r="BG798"/>
  <c r="BE798"/>
  <c r="T798"/>
  <c r="R798"/>
  <c r="P798"/>
  <c r="BK798"/>
  <c r="J798"/>
  <c r="BF798"/>
  <c r="BI797"/>
  <c r="BH797"/>
  <c r="BG797"/>
  <c r="BE797"/>
  <c r="T797"/>
  <c r="R797"/>
  <c r="P797"/>
  <c r="BK797"/>
  <c r="J797"/>
  <c r="BF797"/>
  <c r="BI796"/>
  <c r="BH796"/>
  <c r="BG796"/>
  <c r="BE796"/>
  <c r="T796"/>
  <c r="R796"/>
  <c r="P796"/>
  <c r="BK796"/>
  <c r="J796"/>
  <c r="BF796"/>
  <c r="BI795"/>
  <c r="BH795"/>
  <c r="BG795"/>
  <c r="BE795"/>
  <c r="T795"/>
  <c r="R795"/>
  <c r="P795"/>
  <c r="BK795"/>
  <c r="J795"/>
  <c r="BF795"/>
  <c r="BI794"/>
  <c r="BH794"/>
  <c r="BG794"/>
  <c r="BE794"/>
  <c r="T794"/>
  <c r="R794"/>
  <c r="P794"/>
  <c r="BK794"/>
  <c r="J794"/>
  <c r="BF794"/>
  <c r="BI793"/>
  <c r="BH793"/>
  <c r="BG793"/>
  <c r="BE793"/>
  <c r="T793"/>
  <c r="R793"/>
  <c r="P793"/>
  <c r="BK793"/>
  <c r="J793"/>
  <c r="BF793"/>
  <c r="BI792"/>
  <c r="BH792"/>
  <c r="BG792"/>
  <c r="BE792"/>
  <c r="T792"/>
  <c r="R792"/>
  <c r="P792"/>
  <c r="BK792"/>
  <c r="J792"/>
  <c r="BF792"/>
  <c r="BI791"/>
  <c r="BH791"/>
  <c r="BG791"/>
  <c r="BE791"/>
  <c r="T791"/>
  <c r="R791"/>
  <c r="P791"/>
  <c r="BK791"/>
  <c r="J791"/>
  <c r="BF791"/>
  <c r="BI790"/>
  <c r="BH790"/>
  <c r="BG790"/>
  <c r="BE790"/>
  <c r="T790"/>
  <c r="R790"/>
  <c r="P790"/>
  <c r="BK790"/>
  <c r="J790"/>
  <c r="BF790"/>
  <c r="BI789"/>
  <c r="BH789"/>
  <c r="BG789"/>
  <c r="BE789"/>
  <c r="T789"/>
  <c r="R789"/>
  <c r="P789"/>
  <c r="BK789"/>
  <c r="J789"/>
  <c r="BF789"/>
  <c r="BI788"/>
  <c r="BH788"/>
  <c r="BG788"/>
  <c r="BE788"/>
  <c r="T788"/>
  <c r="R788"/>
  <c r="P788"/>
  <c r="BK788"/>
  <c r="J788"/>
  <c r="BF788"/>
  <c r="BI787"/>
  <c r="BH787"/>
  <c r="BG787"/>
  <c r="BE787"/>
  <c r="T787"/>
  <c r="R787"/>
  <c r="P787"/>
  <c r="BK787"/>
  <c r="J787"/>
  <c r="BF787"/>
  <c r="BI786"/>
  <c r="BH786"/>
  <c r="BG786"/>
  <c r="BE786"/>
  <c r="T786"/>
  <c r="R786"/>
  <c r="P786"/>
  <c r="BK786"/>
  <c r="J786"/>
  <c r="BF786"/>
  <c r="BI785"/>
  <c r="BH785"/>
  <c r="BG785"/>
  <c r="BE785"/>
  <c r="T785"/>
  <c r="R785"/>
  <c r="P785"/>
  <c r="BK785"/>
  <c r="J785"/>
  <c r="BF785"/>
  <c r="BI784"/>
  <c r="BH784"/>
  <c r="BG784"/>
  <c r="BE784"/>
  <c r="T784"/>
  <c r="R784"/>
  <c r="P784"/>
  <c r="BK784"/>
  <c r="J784"/>
  <c r="BF784"/>
  <c r="BI783"/>
  <c r="BH783"/>
  <c r="BG783"/>
  <c r="BE783"/>
  <c r="T783"/>
  <c r="R783"/>
  <c r="P783"/>
  <c r="BK783"/>
  <c r="J783"/>
  <c r="BF783"/>
  <c r="BI782"/>
  <c r="BH782"/>
  <c r="BG782"/>
  <c r="BE782"/>
  <c r="T782"/>
  <c r="R782"/>
  <c r="P782"/>
  <c r="BK782"/>
  <c r="J782"/>
  <c r="BF782"/>
  <c r="BI781"/>
  <c r="BH781"/>
  <c r="BG781"/>
  <c r="BE781"/>
  <c r="T781"/>
  <c r="R781"/>
  <c r="P781"/>
  <c r="BK781"/>
  <c r="J781"/>
  <c r="BF781"/>
  <c r="BI780"/>
  <c r="BH780"/>
  <c r="BG780"/>
  <c r="BE780"/>
  <c r="T780"/>
  <c r="R780"/>
  <c r="P780"/>
  <c r="BK780"/>
  <c r="J780"/>
  <c r="BF780"/>
  <c r="BI779"/>
  <c r="BH779"/>
  <c r="BG779"/>
  <c r="BE779"/>
  <c r="T779"/>
  <c r="R779"/>
  <c r="P779"/>
  <c r="BK779"/>
  <c r="J779"/>
  <c r="BF779"/>
  <c r="BI778"/>
  <c r="BH778"/>
  <c r="BG778"/>
  <c r="BE778"/>
  <c r="T778"/>
  <c r="R778"/>
  <c r="P778"/>
  <c r="BK778"/>
  <c r="J778"/>
  <c r="BF778"/>
  <c r="BI777"/>
  <c r="BH777"/>
  <c r="BG777"/>
  <c r="BE777"/>
  <c r="T777"/>
  <c r="R777"/>
  <c r="P777"/>
  <c r="BK777"/>
  <c r="J777"/>
  <c r="BF777"/>
  <c r="BI776"/>
  <c r="BH776"/>
  <c r="BG776"/>
  <c r="BE776"/>
  <c r="T776"/>
  <c r="R776"/>
  <c r="P776"/>
  <c r="BK776"/>
  <c r="J776"/>
  <c r="BF776"/>
  <c r="BI775"/>
  <c r="BH775"/>
  <c r="BG775"/>
  <c r="BE775"/>
  <c r="T775"/>
  <c r="R775"/>
  <c r="P775"/>
  <c r="BK775"/>
  <c r="J775"/>
  <c r="BF775"/>
  <c r="BI774"/>
  <c r="BH774"/>
  <c r="BG774"/>
  <c r="BE774"/>
  <c r="T774"/>
  <c r="R774"/>
  <c r="P774"/>
  <c r="BK774"/>
  <c r="J774"/>
  <c r="BF774"/>
  <c r="BI773"/>
  <c r="BH773"/>
  <c r="BG773"/>
  <c r="BE773"/>
  <c r="T773"/>
  <c r="R773"/>
  <c r="P773"/>
  <c r="BK773"/>
  <c r="J773"/>
  <c r="BF773"/>
  <c r="BI772"/>
  <c r="BH772"/>
  <c r="BG772"/>
  <c r="BE772"/>
  <c r="T772"/>
  <c r="R772"/>
  <c r="P772"/>
  <c r="BK772"/>
  <c r="J772"/>
  <c r="BF772"/>
  <c r="BI771"/>
  <c r="BH771"/>
  <c r="BG771"/>
  <c r="BE771"/>
  <c r="T771"/>
  <c r="R771"/>
  <c r="P771"/>
  <c r="BK771"/>
  <c r="J771"/>
  <c r="BF771"/>
  <c r="BI770"/>
  <c r="BH770"/>
  <c r="BG770"/>
  <c r="BE770"/>
  <c r="T770"/>
  <c r="R770"/>
  <c r="P770"/>
  <c r="BK770"/>
  <c r="J770"/>
  <c r="BF770"/>
  <c r="BI769"/>
  <c r="BH769"/>
  <c r="BG769"/>
  <c r="BE769"/>
  <c r="T769"/>
  <c r="R769"/>
  <c r="P769"/>
  <c r="BK769"/>
  <c r="J769"/>
  <c r="BF769"/>
  <c r="BI768"/>
  <c r="BH768"/>
  <c r="BG768"/>
  <c r="BE768"/>
  <c r="T768"/>
  <c r="R768"/>
  <c r="P768"/>
  <c r="BK768"/>
  <c r="J768"/>
  <c r="BF768"/>
  <c r="BI767"/>
  <c r="BH767"/>
  <c r="BG767"/>
  <c r="BE767"/>
  <c r="T767"/>
  <c r="R767"/>
  <c r="P767"/>
  <c r="BK767"/>
  <c r="J767"/>
  <c r="BF767"/>
  <c r="BI766"/>
  <c r="BH766"/>
  <c r="BG766"/>
  <c r="BE766"/>
  <c r="T766"/>
  <c r="R766"/>
  <c r="P766"/>
  <c r="BK766"/>
  <c r="J766"/>
  <c r="BF766"/>
  <c r="BI765"/>
  <c r="BH765"/>
  <c r="BG765"/>
  <c r="BE765"/>
  <c r="T765"/>
  <c r="R765"/>
  <c r="P765"/>
  <c r="BK765"/>
  <c r="J765"/>
  <c r="BF765"/>
  <c r="BI764"/>
  <c r="BH764"/>
  <c r="BG764"/>
  <c r="BE764"/>
  <c r="T764"/>
  <c r="R764"/>
  <c r="P764"/>
  <c r="BK764"/>
  <c r="J764"/>
  <c r="BF764"/>
  <c r="BI763"/>
  <c r="BH763"/>
  <c r="BG763"/>
  <c r="BE763"/>
  <c r="T763"/>
  <c r="R763"/>
  <c r="P763"/>
  <c r="BK763"/>
  <c r="J763"/>
  <c r="BF763"/>
  <c r="BI762"/>
  <c r="BH762"/>
  <c r="BG762"/>
  <c r="BE762"/>
  <c r="T762"/>
  <c r="R762"/>
  <c r="P762"/>
  <c r="BK762"/>
  <c r="J762"/>
  <c r="BF762"/>
  <c r="BI761"/>
  <c r="BH761"/>
  <c r="BG761"/>
  <c r="BE761"/>
  <c r="T761"/>
  <c r="R761"/>
  <c r="P761"/>
  <c r="BK761"/>
  <c r="J761"/>
  <c r="BF761"/>
  <c r="BI760"/>
  <c r="BH760"/>
  <c r="BG760"/>
  <c r="BE760"/>
  <c r="T760"/>
  <c r="R760"/>
  <c r="P760"/>
  <c r="BK760"/>
  <c r="J760"/>
  <c r="BF760"/>
  <c r="BI759"/>
  <c r="BH759"/>
  <c r="BG759"/>
  <c r="BE759"/>
  <c r="T759"/>
  <c r="R759"/>
  <c r="P759"/>
  <c r="BK759"/>
  <c r="J759"/>
  <c r="BF759"/>
  <c r="BI758"/>
  <c r="BH758"/>
  <c r="BG758"/>
  <c r="BE758"/>
  <c r="T758"/>
  <c r="R758"/>
  <c r="P758"/>
  <c r="BK758"/>
  <c r="J758"/>
  <c r="BF758"/>
  <c r="BI757"/>
  <c r="BH757"/>
  <c r="BG757"/>
  <c r="BE757"/>
  <c r="T757"/>
  <c r="R757"/>
  <c r="P757"/>
  <c r="BK757"/>
  <c r="J757"/>
  <c r="BF757"/>
  <c r="BI756"/>
  <c r="BH756"/>
  <c r="BG756"/>
  <c r="BE756"/>
  <c r="T756"/>
  <c r="R756"/>
  <c r="P756"/>
  <c r="BK756"/>
  <c r="J756"/>
  <c r="BF756"/>
  <c r="BI755"/>
  <c r="BH755"/>
  <c r="BG755"/>
  <c r="BE755"/>
  <c r="T755"/>
  <c r="R755"/>
  <c r="P755"/>
  <c r="BK755"/>
  <c r="J755"/>
  <c r="BF755"/>
  <c r="BI754"/>
  <c r="BH754"/>
  <c r="BG754"/>
  <c r="BE754"/>
  <c r="T754"/>
  <c r="R754"/>
  <c r="P754"/>
  <c r="BK754"/>
  <c r="J754"/>
  <c r="BF754"/>
  <c r="BI753"/>
  <c r="BH753"/>
  <c r="BG753"/>
  <c r="BE753"/>
  <c r="T753"/>
  <c r="R753"/>
  <c r="P753"/>
  <c r="BK753"/>
  <c r="J753"/>
  <c r="BF753"/>
  <c r="BI752"/>
  <c r="BH752"/>
  <c r="BG752"/>
  <c r="BE752"/>
  <c r="T752"/>
  <c r="R752"/>
  <c r="P752"/>
  <c r="BK752"/>
  <c r="J752"/>
  <c r="BF752"/>
  <c r="BI751"/>
  <c r="BH751"/>
  <c r="BG751"/>
  <c r="BE751"/>
  <c r="T751"/>
  <c r="R751"/>
  <c r="P751"/>
  <c r="BK751"/>
  <c r="J751"/>
  <c r="BF751"/>
  <c r="BI750"/>
  <c r="BH750"/>
  <c r="BG750"/>
  <c r="BE750"/>
  <c r="T750"/>
  <c r="R750"/>
  <c r="P750"/>
  <c r="BK750"/>
  <c r="J750"/>
  <c r="BF750"/>
  <c r="BI749"/>
  <c r="BH749"/>
  <c r="BG749"/>
  <c r="BE749"/>
  <c r="T749"/>
  <c r="R749"/>
  <c r="P749"/>
  <c r="BK749"/>
  <c r="J749"/>
  <c r="BF749"/>
  <c r="BI748"/>
  <c r="BH748"/>
  <c r="BG748"/>
  <c r="BE748"/>
  <c r="T748"/>
  <c r="R748"/>
  <c r="P748"/>
  <c r="BK748"/>
  <c r="J748"/>
  <c r="BF748"/>
  <c r="BI747"/>
  <c r="BH747"/>
  <c r="BG747"/>
  <c r="BE747"/>
  <c r="T747"/>
  <c r="R747"/>
  <c r="P747"/>
  <c r="BK747"/>
  <c r="J747"/>
  <c r="BF747"/>
  <c r="BI746"/>
  <c r="BH746"/>
  <c r="BG746"/>
  <c r="BE746"/>
  <c r="T746"/>
  <c r="R746"/>
  <c r="P746"/>
  <c r="BK746"/>
  <c r="J746"/>
  <c r="BF746"/>
  <c r="BI745"/>
  <c r="BH745"/>
  <c r="BG745"/>
  <c r="BE745"/>
  <c r="T745"/>
  <c r="R745"/>
  <c r="P745"/>
  <c r="BK745"/>
  <c r="J745"/>
  <c r="BF745"/>
  <c r="BI744"/>
  <c r="BH744"/>
  <c r="BG744"/>
  <c r="BE744"/>
  <c r="T744"/>
  <c r="R744"/>
  <c r="P744"/>
  <c r="BK744"/>
  <c r="J744"/>
  <c r="BF744"/>
  <c r="BI743"/>
  <c r="BH743"/>
  <c r="BG743"/>
  <c r="BE743"/>
  <c r="T743"/>
  <c r="R743"/>
  <c r="P743"/>
  <c r="BK743"/>
  <c r="J743"/>
  <c r="BF743"/>
  <c r="BI742"/>
  <c r="BH742"/>
  <c r="BG742"/>
  <c r="BE742"/>
  <c r="T742"/>
  <c r="R742"/>
  <c r="P742"/>
  <c r="BK742"/>
  <c r="J742"/>
  <c r="BF742"/>
  <c r="BI741"/>
  <c r="BH741"/>
  <c r="BG741"/>
  <c r="BE741"/>
  <c r="T741"/>
  <c r="R741"/>
  <c r="P741"/>
  <c r="BK741"/>
  <c r="J741"/>
  <c r="BF741"/>
  <c r="BI740"/>
  <c r="BH740"/>
  <c r="BG740"/>
  <c r="BE740"/>
  <c r="T740"/>
  <c r="R740"/>
  <c r="P740"/>
  <c r="BK740"/>
  <c r="J740"/>
  <c r="BF740"/>
  <c r="BI739"/>
  <c r="BH739"/>
  <c r="BG739"/>
  <c r="BE739"/>
  <c r="T739"/>
  <c r="R739"/>
  <c r="P739"/>
  <c r="BK739"/>
  <c r="J739"/>
  <c r="BF739"/>
  <c r="BI738"/>
  <c r="BH738"/>
  <c r="BG738"/>
  <c r="BE738"/>
  <c r="T738"/>
  <c r="R738"/>
  <c r="P738"/>
  <c r="BK738"/>
  <c r="J738"/>
  <c r="BF738"/>
  <c r="BI737"/>
  <c r="BH737"/>
  <c r="BG737"/>
  <c r="BE737"/>
  <c r="T737"/>
  <c r="R737"/>
  <c r="P737"/>
  <c r="BK737"/>
  <c r="J737"/>
  <c r="BF737"/>
  <c r="BI736"/>
  <c r="BH736"/>
  <c r="BG736"/>
  <c r="BE736"/>
  <c r="T736"/>
  <c r="R736"/>
  <c r="P736"/>
  <c r="BK736"/>
  <c r="J736"/>
  <c r="BF736"/>
  <c r="BI735"/>
  <c r="BH735"/>
  <c r="BG735"/>
  <c r="BE735"/>
  <c r="T735"/>
  <c r="R735"/>
  <c r="P735"/>
  <c r="BK735"/>
  <c r="J735"/>
  <c r="BF735"/>
  <c r="BI734"/>
  <c r="BH734"/>
  <c r="BG734"/>
  <c r="BE734"/>
  <c r="T734"/>
  <c r="R734"/>
  <c r="P734"/>
  <c r="BK734"/>
  <c r="J734"/>
  <c r="BF734"/>
  <c r="BI733"/>
  <c r="BH733"/>
  <c r="BG733"/>
  <c r="BE733"/>
  <c r="T733"/>
  <c r="R733"/>
  <c r="P733"/>
  <c r="BK733"/>
  <c r="J733"/>
  <c r="BF733"/>
  <c r="BI732"/>
  <c r="BH732"/>
  <c r="BG732"/>
  <c r="BE732"/>
  <c r="T732"/>
  <c r="R732"/>
  <c r="P732"/>
  <c r="BK732"/>
  <c r="J732"/>
  <c r="BF732"/>
  <c r="BI731"/>
  <c r="BH731"/>
  <c r="BG731"/>
  <c r="BE731"/>
  <c r="T731"/>
  <c r="R731"/>
  <c r="P731"/>
  <c r="BK731"/>
  <c r="J731"/>
  <c r="BF731"/>
  <c r="BI730"/>
  <c r="BH730"/>
  <c r="BG730"/>
  <c r="BE730"/>
  <c r="T730"/>
  <c r="R730"/>
  <c r="P730"/>
  <c r="BK730"/>
  <c r="J730"/>
  <c r="BF730"/>
  <c r="BI729"/>
  <c r="BH729"/>
  <c r="BG729"/>
  <c r="BE729"/>
  <c r="T729"/>
  <c r="R729"/>
  <c r="P729"/>
  <c r="BK729"/>
  <c r="J729"/>
  <c r="BF729"/>
  <c r="BI728"/>
  <c r="BH728"/>
  <c r="BG728"/>
  <c r="BE728"/>
  <c r="T728"/>
  <c r="R728"/>
  <c r="P728"/>
  <c r="BK728"/>
  <c r="J728"/>
  <c r="BF728"/>
  <c r="BI727"/>
  <c r="BH727"/>
  <c r="BG727"/>
  <c r="BE727"/>
  <c r="T727"/>
  <c r="R727"/>
  <c r="P727"/>
  <c r="BK727"/>
  <c r="J727"/>
  <c r="BF727"/>
  <c r="BI726"/>
  <c r="BH726"/>
  <c r="BG726"/>
  <c r="BE726"/>
  <c r="T726"/>
  <c r="R726"/>
  <c r="P726"/>
  <c r="BK726"/>
  <c r="J726"/>
  <c r="BF726"/>
  <c r="BI725"/>
  <c r="BH725"/>
  <c r="BG725"/>
  <c r="BE725"/>
  <c r="T725"/>
  <c r="R725"/>
  <c r="P725"/>
  <c r="BK725"/>
  <c r="J725"/>
  <c r="BF725"/>
  <c r="BI724"/>
  <c r="BH724"/>
  <c r="BG724"/>
  <c r="BE724"/>
  <c r="T724"/>
  <c r="R724"/>
  <c r="P724"/>
  <c r="BK724"/>
  <c r="J724"/>
  <c r="BF724"/>
  <c r="BI723"/>
  <c r="BH723"/>
  <c r="BG723"/>
  <c r="BE723"/>
  <c r="T723"/>
  <c r="R723"/>
  <c r="P723"/>
  <c r="BK723"/>
  <c r="J723"/>
  <c r="BF723"/>
  <c r="BI722"/>
  <c r="BH722"/>
  <c r="BG722"/>
  <c r="BE722"/>
  <c r="T722"/>
  <c r="R722"/>
  <c r="P722"/>
  <c r="BK722"/>
  <c r="J722"/>
  <c r="BF722"/>
  <c r="BI721"/>
  <c r="BH721"/>
  <c r="BG721"/>
  <c r="BE721"/>
  <c r="T721"/>
  <c r="R721"/>
  <c r="P721"/>
  <c r="BK721"/>
  <c r="J721"/>
  <c r="BF721"/>
  <c r="BI720"/>
  <c r="BH720"/>
  <c r="BG720"/>
  <c r="BE720"/>
  <c r="T720"/>
  <c r="R720"/>
  <c r="P720"/>
  <c r="BK720"/>
  <c r="J720"/>
  <c r="BF720"/>
  <c r="BI719"/>
  <c r="BH719"/>
  <c r="BG719"/>
  <c r="BE719"/>
  <c r="T719"/>
  <c r="R719"/>
  <c r="P719"/>
  <c r="BK719"/>
  <c r="J719"/>
  <c r="BF719"/>
  <c r="BI718"/>
  <c r="BH718"/>
  <c r="BG718"/>
  <c r="BE718"/>
  <c r="T718"/>
  <c r="R718"/>
  <c r="P718"/>
  <c r="BK718"/>
  <c r="J718"/>
  <c r="BF718"/>
  <c r="BI717"/>
  <c r="BH717"/>
  <c r="BG717"/>
  <c r="BE717"/>
  <c r="T717"/>
  <c r="R717"/>
  <c r="P717"/>
  <c r="BK717"/>
  <c r="J717"/>
  <c r="BF717"/>
  <c r="BI716"/>
  <c r="BH716"/>
  <c r="BG716"/>
  <c r="BE716"/>
  <c r="T716"/>
  <c r="R716"/>
  <c r="P716"/>
  <c r="BK716"/>
  <c r="J716"/>
  <c r="BF716"/>
  <c r="BI715"/>
  <c r="BH715"/>
  <c r="BG715"/>
  <c r="BE715"/>
  <c r="T715"/>
  <c r="R715"/>
  <c r="P715"/>
  <c r="BK715"/>
  <c r="J715"/>
  <c r="BF715"/>
  <c r="BI714"/>
  <c r="BH714"/>
  <c r="BG714"/>
  <c r="BE714"/>
  <c r="T714"/>
  <c r="R714"/>
  <c r="P714"/>
  <c r="BK714"/>
  <c r="J714"/>
  <c r="BF714"/>
  <c r="BI713"/>
  <c r="BH713"/>
  <c r="BG713"/>
  <c r="BE713"/>
  <c r="T713"/>
  <c r="R713"/>
  <c r="P713"/>
  <c r="BK713"/>
  <c r="J713"/>
  <c r="BF713"/>
  <c r="BI712"/>
  <c r="BH712"/>
  <c r="BG712"/>
  <c r="BE712"/>
  <c r="T712"/>
  <c r="R712"/>
  <c r="P712"/>
  <c r="BK712"/>
  <c r="J712"/>
  <c r="BF712"/>
  <c r="BI711"/>
  <c r="BH711"/>
  <c r="BG711"/>
  <c r="BE711"/>
  <c r="T711"/>
  <c r="R711"/>
  <c r="P711"/>
  <c r="BK711"/>
  <c r="J711"/>
  <c r="BF711"/>
  <c r="BI710"/>
  <c r="BH710"/>
  <c r="BG710"/>
  <c r="BE710"/>
  <c r="T710"/>
  <c r="R710"/>
  <c r="P710"/>
  <c r="BK710"/>
  <c r="J710"/>
  <c r="BF710"/>
  <c r="BI709"/>
  <c r="BH709"/>
  <c r="BG709"/>
  <c r="BE709"/>
  <c r="T709"/>
  <c r="R709"/>
  <c r="P709"/>
  <c r="BK709"/>
  <c r="J709"/>
  <c r="BF709"/>
  <c r="BI708"/>
  <c r="BH708"/>
  <c r="BG708"/>
  <c r="BE708"/>
  <c r="T708"/>
  <c r="R708"/>
  <c r="P708"/>
  <c r="BK708"/>
  <c r="J708"/>
  <c r="BF708"/>
  <c r="BI707"/>
  <c r="BH707"/>
  <c r="BG707"/>
  <c r="BE707"/>
  <c r="T707"/>
  <c r="R707"/>
  <c r="P707"/>
  <c r="BK707"/>
  <c r="J707"/>
  <c r="BF707"/>
  <c r="BI706"/>
  <c r="BH706"/>
  <c r="BG706"/>
  <c r="BE706"/>
  <c r="T706"/>
  <c r="R706"/>
  <c r="P706"/>
  <c r="BK706"/>
  <c r="J706"/>
  <c r="BF706"/>
  <c r="BI705"/>
  <c r="BH705"/>
  <c r="BG705"/>
  <c r="BE705"/>
  <c r="T705"/>
  <c r="R705"/>
  <c r="P705"/>
  <c r="BK705"/>
  <c r="J705"/>
  <c r="BF705"/>
  <c r="BI704"/>
  <c r="BH704"/>
  <c r="BG704"/>
  <c r="BE704"/>
  <c r="T704"/>
  <c r="R704"/>
  <c r="P704"/>
  <c r="BK704"/>
  <c r="J704"/>
  <c r="BF704"/>
  <c r="BI703"/>
  <c r="BH703"/>
  <c r="BG703"/>
  <c r="BE703"/>
  <c r="T703"/>
  <c r="R703"/>
  <c r="P703"/>
  <c r="BK703"/>
  <c r="J703"/>
  <c r="BF703"/>
  <c r="BI702"/>
  <c r="BH702"/>
  <c r="BG702"/>
  <c r="BE702"/>
  <c r="T702"/>
  <c r="R702"/>
  <c r="P702"/>
  <c r="BK702"/>
  <c r="J702"/>
  <c r="BF702"/>
  <c r="BI701"/>
  <c r="BH701"/>
  <c r="BG701"/>
  <c r="BE701"/>
  <c r="T701"/>
  <c r="R701"/>
  <c r="P701"/>
  <c r="BK701"/>
  <c r="J701"/>
  <c r="BF701"/>
  <c r="BI700"/>
  <c r="BH700"/>
  <c r="BG700"/>
  <c r="BE700"/>
  <c r="T700"/>
  <c r="R700"/>
  <c r="P700"/>
  <c r="BK700"/>
  <c r="J700"/>
  <c r="BF700"/>
  <c r="BI699"/>
  <c r="BH699"/>
  <c r="BG699"/>
  <c r="BE699"/>
  <c r="T699"/>
  <c r="R699"/>
  <c r="P699"/>
  <c r="BK699"/>
  <c r="J699"/>
  <c r="BF699"/>
  <c r="BI698"/>
  <c r="BH698"/>
  <c r="BG698"/>
  <c r="BE698"/>
  <c r="T698"/>
  <c r="R698"/>
  <c r="P698"/>
  <c r="BK698"/>
  <c r="J698"/>
  <c r="BF698"/>
  <c r="BI697"/>
  <c r="BH697"/>
  <c r="BG697"/>
  <c r="BE697"/>
  <c r="T697"/>
  <c r="R697"/>
  <c r="P697"/>
  <c r="BK697"/>
  <c r="J697"/>
  <c r="BF697"/>
  <c r="BI696"/>
  <c r="BH696"/>
  <c r="BG696"/>
  <c r="BE696"/>
  <c r="T696"/>
  <c r="R696"/>
  <c r="P696"/>
  <c r="BK696"/>
  <c r="J696"/>
  <c r="BF696"/>
  <c r="BI695"/>
  <c r="BH695"/>
  <c r="BG695"/>
  <c r="BE695"/>
  <c r="T695"/>
  <c r="R695"/>
  <c r="P695"/>
  <c r="BK695"/>
  <c r="J695"/>
  <c r="BF695"/>
  <c r="BI694"/>
  <c r="BH694"/>
  <c r="BG694"/>
  <c r="BE694"/>
  <c r="T694"/>
  <c r="R694"/>
  <c r="P694"/>
  <c r="BK694"/>
  <c r="J694"/>
  <c r="BF694"/>
  <c r="BI693"/>
  <c r="BH693"/>
  <c r="BG693"/>
  <c r="BE693"/>
  <c r="T693"/>
  <c r="R693"/>
  <c r="P693"/>
  <c r="BK693"/>
  <c r="J693"/>
  <c r="BF693"/>
  <c r="BI692"/>
  <c r="BH692"/>
  <c r="BG692"/>
  <c r="BE692"/>
  <c r="T692"/>
  <c r="T691"/>
  <c r="R692"/>
  <c r="R691"/>
  <c r="P692"/>
  <c r="P691"/>
  <c r="BK692"/>
  <c r="BK691"/>
  <c r="J691"/>
  <c r="J692"/>
  <c r="BF692"/>
  <c r="J71"/>
  <c r="BI690"/>
  <c r="BH690"/>
  <c r="BG690"/>
  <c r="BE690"/>
  <c r="T690"/>
  <c r="R690"/>
  <c r="P690"/>
  <c r="BK690"/>
  <c r="J690"/>
  <c r="BF690"/>
  <c r="BI688"/>
  <c r="BH688"/>
  <c r="BG688"/>
  <c r="BE688"/>
  <c r="T688"/>
  <c r="R688"/>
  <c r="P688"/>
  <c r="BK688"/>
  <c r="J688"/>
  <c r="BF688"/>
  <c r="BI685"/>
  <c r="BH685"/>
  <c r="BG685"/>
  <c r="BE685"/>
  <c r="T685"/>
  <c r="R685"/>
  <c r="P685"/>
  <c r="BK685"/>
  <c r="J685"/>
  <c r="BF685"/>
  <c r="BI683"/>
  <c r="BH683"/>
  <c r="BG683"/>
  <c r="BE683"/>
  <c r="T683"/>
  <c r="R683"/>
  <c r="P683"/>
  <c r="BK683"/>
  <c r="J683"/>
  <c r="BF683"/>
  <c r="BI665"/>
  <c r="BH665"/>
  <c r="BG665"/>
  <c r="BE665"/>
  <c r="T665"/>
  <c r="R665"/>
  <c r="P665"/>
  <c r="BK665"/>
  <c r="J665"/>
  <c r="BF665"/>
  <c r="BI663"/>
  <c r="BH663"/>
  <c r="BG663"/>
  <c r="BE663"/>
  <c r="T663"/>
  <c r="R663"/>
  <c r="P663"/>
  <c r="BK663"/>
  <c r="J663"/>
  <c r="BF663"/>
  <c r="BI661"/>
  <c r="BH661"/>
  <c r="BG661"/>
  <c r="BE661"/>
  <c r="T661"/>
  <c r="R661"/>
  <c r="P661"/>
  <c r="BK661"/>
  <c r="J661"/>
  <c r="BF661"/>
  <c r="BI659"/>
  <c r="BH659"/>
  <c r="BG659"/>
  <c r="BE659"/>
  <c r="T659"/>
  <c r="R659"/>
  <c r="P659"/>
  <c r="BK659"/>
  <c r="J659"/>
  <c r="BF659"/>
  <c r="BI656"/>
  <c r="BH656"/>
  <c r="BG656"/>
  <c r="BE656"/>
  <c r="T656"/>
  <c r="R656"/>
  <c r="P656"/>
  <c r="BK656"/>
  <c r="J656"/>
  <c r="BF656"/>
  <c r="BI654"/>
  <c r="BH654"/>
  <c r="BG654"/>
  <c r="BE654"/>
  <c r="T654"/>
  <c r="R654"/>
  <c r="P654"/>
  <c r="BK654"/>
  <c r="J654"/>
  <c r="BF654"/>
  <c r="BI652"/>
  <c r="BH652"/>
  <c r="BG652"/>
  <c r="BE652"/>
  <c r="T652"/>
  <c r="R652"/>
  <c r="P652"/>
  <c r="BK652"/>
  <c r="J652"/>
  <c r="BF652"/>
  <c r="BI650"/>
  <c r="BH650"/>
  <c r="BG650"/>
  <c r="BE650"/>
  <c r="T650"/>
  <c r="R650"/>
  <c r="P650"/>
  <c r="BK650"/>
  <c r="J650"/>
  <c r="BF650"/>
  <c r="BI648"/>
  <c r="BH648"/>
  <c r="BG648"/>
  <c r="BE648"/>
  <c r="T648"/>
  <c r="R648"/>
  <c r="P648"/>
  <c r="BK648"/>
  <c r="J648"/>
  <c r="BF648"/>
  <c r="BI642"/>
  <c r="BH642"/>
  <c r="BG642"/>
  <c r="BE642"/>
  <c r="T642"/>
  <c r="R642"/>
  <c r="P642"/>
  <c r="BK642"/>
  <c r="J642"/>
  <c r="BF642"/>
  <c r="BI640"/>
  <c r="BH640"/>
  <c r="BG640"/>
  <c r="BE640"/>
  <c r="T640"/>
  <c r="R640"/>
  <c r="P640"/>
  <c r="BK640"/>
  <c r="J640"/>
  <c r="BF640"/>
  <c r="BI638"/>
  <c r="BH638"/>
  <c r="BG638"/>
  <c r="BE638"/>
  <c r="T638"/>
  <c r="R638"/>
  <c r="P638"/>
  <c r="BK638"/>
  <c r="J638"/>
  <c r="BF638"/>
  <c r="BI628"/>
  <c r="BH628"/>
  <c r="BG628"/>
  <c r="BE628"/>
  <c r="T628"/>
  <c r="R628"/>
  <c r="P628"/>
  <c r="BK628"/>
  <c r="J628"/>
  <c r="BF628"/>
  <c r="BI625"/>
  <c r="BH625"/>
  <c r="BG625"/>
  <c r="BE625"/>
  <c r="T625"/>
  <c r="R625"/>
  <c r="P625"/>
  <c r="BK625"/>
  <c r="J625"/>
  <c r="BF625"/>
  <c r="BI622"/>
  <c r="BH622"/>
  <c r="BG622"/>
  <c r="BE622"/>
  <c r="T622"/>
  <c r="R622"/>
  <c r="P622"/>
  <c r="BK622"/>
  <c r="J622"/>
  <c r="BF622"/>
  <c r="BI606"/>
  <c r="BH606"/>
  <c r="BG606"/>
  <c r="BE606"/>
  <c r="T606"/>
  <c r="T605"/>
  <c r="R606"/>
  <c r="R605"/>
  <c r="P606"/>
  <c r="P605"/>
  <c r="BK606"/>
  <c r="BK605"/>
  <c r="J605"/>
  <c r="J606"/>
  <c r="BF606"/>
  <c r="J70"/>
  <c r="BI603"/>
  <c r="BH603"/>
  <c r="BG603"/>
  <c r="BE603"/>
  <c r="T603"/>
  <c r="R603"/>
  <c r="P603"/>
  <c r="BK603"/>
  <c r="J603"/>
  <c r="BF603"/>
  <c r="BI601"/>
  <c r="BH601"/>
  <c r="BG601"/>
  <c r="BE601"/>
  <c r="T601"/>
  <c r="R601"/>
  <c r="P601"/>
  <c r="BK601"/>
  <c r="J601"/>
  <c r="BF601"/>
  <c r="BI599"/>
  <c r="BH599"/>
  <c r="BG599"/>
  <c r="BE599"/>
  <c r="T599"/>
  <c r="R599"/>
  <c r="P599"/>
  <c r="BK599"/>
  <c r="J599"/>
  <c r="BF599"/>
  <c r="BI597"/>
  <c r="BH597"/>
  <c r="BG597"/>
  <c r="BE597"/>
  <c r="T597"/>
  <c r="R597"/>
  <c r="P597"/>
  <c r="BK597"/>
  <c r="J597"/>
  <c r="BF597"/>
  <c r="BI587"/>
  <c r="BH587"/>
  <c r="BG587"/>
  <c r="BE587"/>
  <c r="T587"/>
  <c r="T586"/>
  <c r="R587"/>
  <c r="R586"/>
  <c r="P587"/>
  <c r="P586"/>
  <c r="BK587"/>
  <c r="BK586"/>
  <c r="J586"/>
  <c r="J587"/>
  <c r="BF587"/>
  <c r="J69"/>
  <c r="BI584"/>
  <c r="BH584"/>
  <c r="BG584"/>
  <c r="BE584"/>
  <c r="T584"/>
  <c r="R584"/>
  <c r="P584"/>
  <c r="BK584"/>
  <c r="J584"/>
  <c r="BF584"/>
  <c r="BI566"/>
  <c r="BH566"/>
  <c r="BG566"/>
  <c r="BE566"/>
  <c r="T566"/>
  <c r="R566"/>
  <c r="P566"/>
  <c r="BK566"/>
  <c r="J566"/>
  <c r="BF566"/>
  <c r="BI564"/>
  <c r="BH564"/>
  <c r="BG564"/>
  <c r="BE564"/>
  <c r="T564"/>
  <c r="R564"/>
  <c r="P564"/>
  <c r="BK564"/>
  <c r="J564"/>
  <c r="BF564"/>
  <c r="BI563"/>
  <c r="BH563"/>
  <c r="BG563"/>
  <c r="BE563"/>
  <c r="T563"/>
  <c r="R563"/>
  <c r="P563"/>
  <c r="BK563"/>
  <c r="J563"/>
  <c r="BF563"/>
  <c r="BI561"/>
  <c r="BH561"/>
  <c r="BG561"/>
  <c r="BE561"/>
  <c r="T561"/>
  <c r="R561"/>
  <c r="P561"/>
  <c r="BK561"/>
  <c r="J561"/>
  <c r="BF561"/>
  <c r="BI560"/>
  <c r="BH560"/>
  <c r="BG560"/>
  <c r="BE560"/>
  <c r="T560"/>
  <c r="T559"/>
  <c r="T558"/>
  <c r="R560"/>
  <c r="R559"/>
  <c r="R558"/>
  <c r="P560"/>
  <c r="P559"/>
  <c r="P558"/>
  <c r="BK560"/>
  <c r="BK559"/>
  <c r="J559"/>
  <c r="BK558"/>
  <c r="J558"/>
  <c r="J560"/>
  <c r="BF560"/>
  <c r="J68"/>
  <c r="J67"/>
  <c r="BI556"/>
  <c r="BH556"/>
  <c r="BG556"/>
  <c r="BE556"/>
  <c r="T556"/>
  <c r="T555"/>
  <c r="R556"/>
  <c r="R555"/>
  <c r="P556"/>
  <c r="P555"/>
  <c r="BK556"/>
  <c r="BK555"/>
  <c r="J555"/>
  <c r="J556"/>
  <c r="BF556"/>
  <c r="J66"/>
  <c r="BI554"/>
  <c r="BH554"/>
  <c r="BG554"/>
  <c r="BE554"/>
  <c r="T554"/>
  <c r="R554"/>
  <c r="P554"/>
  <c r="BK554"/>
  <c r="J554"/>
  <c r="BF554"/>
  <c r="BI551"/>
  <c r="BH551"/>
  <c r="BG551"/>
  <c r="BE551"/>
  <c r="T551"/>
  <c r="R551"/>
  <c r="P551"/>
  <c r="BK551"/>
  <c r="J551"/>
  <c r="BF551"/>
  <c r="BI549"/>
  <c r="BH549"/>
  <c r="BG549"/>
  <c r="BE549"/>
  <c r="T549"/>
  <c r="R549"/>
  <c r="P549"/>
  <c r="BK549"/>
  <c r="J549"/>
  <c r="BF549"/>
  <c r="BI546"/>
  <c r="BH546"/>
  <c r="BG546"/>
  <c r="BE546"/>
  <c r="T546"/>
  <c r="R546"/>
  <c r="P546"/>
  <c r="BK546"/>
  <c r="J546"/>
  <c r="BF546"/>
  <c r="BI545"/>
  <c r="BH545"/>
  <c r="BG545"/>
  <c r="BE545"/>
  <c r="T545"/>
  <c r="R545"/>
  <c r="P545"/>
  <c r="BK545"/>
  <c r="J545"/>
  <c r="BF545"/>
  <c r="BI543"/>
  <c r="BH543"/>
  <c r="BG543"/>
  <c r="BE543"/>
  <c r="T543"/>
  <c r="R543"/>
  <c r="P543"/>
  <c r="BK543"/>
  <c r="J543"/>
  <c r="BF543"/>
  <c r="BI542"/>
  <c r="BH542"/>
  <c r="BG542"/>
  <c r="BE542"/>
  <c r="T542"/>
  <c r="T541"/>
  <c r="R542"/>
  <c r="R541"/>
  <c r="P542"/>
  <c r="P541"/>
  <c r="BK542"/>
  <c r="BK541"/>
  <c r="J541"/>
  <c r="J542"/>
  <c r="BF542"/>
  <c r="J65"/>
  <c r="BI538"/>
  <c r="BH538"/>
  <c r="BG538"/>
  <c r="BE538"/>
  <c r="T538"/>
  <c r="R538"/>
  <c r="P538"/>
  <c r="BK538"/>
  <c r="J538"/>
  <c r="BF538"/>
  <c r="BI533"/>
  <c r="BH533"/>
  <c r="BG533"/>
  <c r="BE533"/>
  <c r="T533"/>
  <c r="R533"/>
  <c r="P533"/>
  <c r="BK533"/>
  <c r="J533"/>
  <c r="BF533"/>
  <c r="BI529"/>
  <c r="BH529"/>
  <c r="BG529"/>
  <c r="BE529"/>
  <c r="T529"/>
  <c r="R529"/>
  <c r="P529"/>
  <c r="BK529"/>
  <c r="J529"/>
  <c r="BF529"/>
  <c r="BI528"/>
  <c r="BH528"/>
  <c r="BG528"/>
  <c r="BE528"/>
  <c r="T528"/>
  <c r="R528"/>
  <c r="P528"/>
  <c r="BK528"/>
  <c r="J528"/>
  <c r="BF528"/>
  <c r="BI526"/>
  <c r="BH526"/>
  <c r="BG526"/>
  <c r="BE526"/>
  <c r="T526"/>
  <c r="R526"/>
  <c r="P526"/>
  <c r="BK526"/>
  <c r="J526"/>
  <c r="BF526"/>
  <c r="BI525"/>
  <c r="BH525"/>
  <c r="BG525"/>
  <c r="BE525"/>
  <c r="T525"/>
  <c r="R525"/>
  <c r="P525"/>
  <c r="BK525"/>
  <c r="J525"/>
  <c r="BF525"/>
  <c r="BI524"/>
  <c r="BH524"/>
  <c r="BG524"/>
  <c r="BE524"/>
  <c r="T524"/>
  <c r="R524"/>
  <c r="P524"/>
  <c r="BK524"/>
  <c r="J524"/>
  <c r="BF524"/>
  <c r="BI521"/>
  <c r="BH521"/>
  <c r="BG521"/>
  <c r="BE521"/>
  <c r="T521"/>
  <c r="R521"/>
  <c r="P521"/>
  <c r="BK521"/>
  <c r="J521"/>
  <c r="BF521"/>
  <c r="BI518"/>
  <c r="BH518"/>
  <c r="BG518"/>
  <c r="BE518"/>
  <c r="T518"/>
  <c r="R518"/>
  <c r="P518"/>
  <c r="BK518"/>
  <c r="J518"/>
  <c r="BF518"/>
  <c r="BI516"/>
  <c r="BH516"/>
  <c r="BG516"/>
  <c r="BE516"/>
  <c r="T516"/>
  <c r="R516"/>
  <c r="P516"/>
  <c r="BK516"/>
  <c r="J516"/>
  <c r="BF516"/>
  <c r="BI514"/>
  <c r="BH514"/>
  <c r="BG514"/>
  <c r="BE514"/>
  <c r="T514"/>
  <c r="R514"/>
  <c r="P514"/>
  <c r="BK514"/>
  <c r="J514"/>
  <c r="BF514"/>
  <c r="BI511"/>
  <c r="BH511"/>
  <c r="BG511"/>
  <c r="BE511"/>
  <c r="T511"/>
  <c r="R511"/>
  <c r="P511"/>
  <c r="BK511"/>
  <c r="J511"/>
  <c r="BF511"/>
  <c r="BI510"/>
  <c r="BH510"/>
  <c r="BG510"/>
  <c r="BE510"/>
  <c r="T510"/>
  <c r="R510"/>
  <c r="P510"/>
  <c r="BK510"/>
  <c r="J510"/>
  <c r="BF510"/>
  <c r="BI509"/>
  <c r="BH509"/>
  <c r="BG509"/>
  <c r="BE509"/>
  <c r="T509"/>
  <c r="R509"/>
  <c r="P509"/>
  <c r="BK509"/>
  <c r="J509"/>
  <c r="BF509"/>
  <c r="BI508"/>
  <c r="BH508"/>
  <c r="BG508"/>
  <c r="BE508"/>
  <c r="T508"/>
  <c r="R508"/>
  <c r="P508"/>
  <c r="BK508"/>
  <c r="J508"/>
  <c r="BF508"/>
  <c r="BI505"/>
  <c r="BH505"/>
  <c r="BG505"/>
  <c r="BE505"/>
  <c r="T505"/>
  <c r="R505"/>
  <c r="P505"/>
  <c r="BK505"/>
  <c r="J505"/>
  <c r="BF505"/>
  <c r="BI504"/>
  <c r="BH504"/>
  <c r="BG504"/>
  <c r="BE504"/>
  <c r="T504"/>
  <c r="R504"/>
  <c r="P504"/>
  <c r="BK504"/>
  <c r="J504"/>
  <c r="BF504"/>
  <c r="BI503"/>
  <c r="BH503"/>
  <c r="BG503"/>
  <c r="BE503"/>
  <c r="T503"/>
  <c r="R503"/>
  <c r="P503"/>
  <c r="BK503"/>
  <c r="J503"/>
  <c r="BF503"/>
  <c r="BI502"/>
  <c r="BH502"/>
  <c r="BG502"/>
  <c r="BE502"/>
  <c r="T502"/>
  <c r="R502"/>
  <c r="P502"/>
  <c r="BK502"/>
  <c r="J502"/>
  <c r="BF502"/>
  <c r="BI501"/>
  <c r="BH501"/>
  <c r="BG501"/>
  <c r="BE501"/>
  <c r="T501"/>
  <c r="R501"/>
  <c r="P501"/>
  <c r="BK501"/>
  <c r="J501"/>
  <c r="BF501"/>
  <c r="BI500"/>
  <c r="BH500"/>
  <c r="BG500"/>
  <c r="BE500"/>
  <c r="T500"/>
  <c r="R500"/>
  <c r="P500"/>
  <c r="BK500"/>
  <c r="J500"/>
  <c r="BF500"/>
  <c r="BI499"/>
  <c r="BH499"/>
  <c r="BG499"/>
  <c r="BE499"/>
  <c r="T499"/>
  <c r="R499"/>
  <c r="P499"/>
  <c r="BK499"/>
  <c r="J499"/>
  <c r="BF499"/>
  <c r="BI493"/>
  <c r="BH493"/>
  <c r="BG493"/>
  <c r="BE493"/>
  <c r="T493"/>
  <c r="R493"/>
  <c r="P493"/>
  <c r="BK493"/>
  <c r="J493"/>
  <c r="BF493"/>
  <c r="BI488"/>
  <c r="BH488"/>
  <c r="BG488"/>
  <c r="BE488"/>
  <c r="T488"/>
  <c r="R488"/>
  <c r="P488"/>
  <c r="BK488"/>
  <c r="J488"/>
  <c r="BF488"/>
  <c r="BI487"/>
  <c r="BH487"/>
  <c r="BG487"/>
  <c r="BE487"/>
  <c r="T487"/>
  <c r="R487"/>
  <c r="P487"/>
  <c r="BK487"/>
  <c r="J487"/>
  <c r="BF487"/>
  <c r="BI485"/>
  <c r="BH485"/>
  <c r="BG485"/>
  <c r="BE485"/>
  <c r="T485"/>
  <c r="R485"/>
  <c r="P485"/>
  <c r="BK485"/>
  <c r="J485"/>
  <c r="BF485"/>
  <c r="BI483"/>
  <c r="BH483"/>
  <c r="BG483"/>
  <c r="BE483"/>
  <c r="T483"/>
  <c r="R483"/>
  <c r="P483"/>
  <c r="BK483"/>
  <c r="J483"/>
  <c r="BF483"/>
  <c r="BI478"/>
  <c r="BH478"/>
  <c r="BG478"/>
  <c r="BE478"/>
  <c r="T478"/>
  <c r="R478"/>
  <c r="P478"/>
  <c r="BK478"/>
  <c r="J478"/>
  <c r="BF478"/>
  <c r="BI474"/>
  <c r="BH474"/>
  <c r="BG474"/>
  <c r="BE474"/>
  <c r="T474"/>
  <c r="T473"/>
  <c r="R474"/>
  <c r="R473"/>
  <c r="P474"/>
  <c r="P473"/>
  <c r="BK474"/>
  <c r="BK473"/>
  <c r="J473"/>
  <c r="J474"/>
  <c r="BF474"/>
  <c r="J64"/>
  <c r="BI472"/>
  <c r="BH472"/>
  <c r="BG472"/>
  <c r="BE472"/>
  <c r="T472"/>
  <c r="R472"/>
  <c r="P472"/>
  <c r="BK472"/>
  <c r="J472"/>
  <c r="BF472"/>
  <c r="BI471"/>
  <c r="BH471"/>
  <c r="BG471"/>
  <c r="BE471"/>
  <c r="T471"/>
  <c r="R471"/>
  <c r="P471"/>
  <c r="BK471"/>
  <c r="J471"/>
  <c r="BF471"/>
  <c r="BI470"/>
  <c r="BH470"/>
  <c r="BG470"/>
  <c r="BE470"/>
  <c r="T470"/>
  <c r="R470"/>
  <c r="P470"/>
  <c r="BK470"/>
  <c r="J470"/>
  <c r="BF470"/>
  <c r="BI469"/>
  <c r="BH469"/>
  <c r="BG469"/>
  <c r="BE469"/>
  <c r="T469"/>
  <c r="R469"/>
  <c r="P469"/>
  <c r="BK469"/>
  <c r="J469"/>
  <c r="BF469"/>
  <c r="BI468"/>
  <c r="BH468"/>
  <c r="BG468"/>
  <c r="BE468"/>
  <c r="T468"/>
  <c r="R468"/>
  <c r="P468"/>
  <c r="BK468"/>
  <c r="J468"/>
  <c r="BF468"/>
  <c r="BI467"/>
  <c r="BH467"/>
  <c r="BG467"/>
  <c r="BE467"/>
  <c r="T467"/>
  <c r="R467"/>
  <c r="P467"/>
  <c r="BK467"/>
  <c r="J467"/>
  <c r="BF467"/>
  <c r="BI466"/>
  <c r="BH466"/>
  <c r="BG466"/>
  <c r="BE466"/>
  <c r="T466"/>
  <c r="R466"/>
  <c r="P466"/>
  <c r="BK466"/>
  <c r="J466"/>
  <c r="BF466"/>
  <c r="BI458"/>
  <c r="BH458"/>
  <c r="BG458"/>
  <c r="BE458"/>
  <c r="T458"/>
  <c r="R458"/>
  <c r="P458"/>
  <c r="BK458"/>
  <c r="J458"/>
  <c r="BF458"/>
  <c r="BI453"/>
  <c r="BH453"/>
  <c r="BG453"/>
  <c r="BE453"/>
  <c r="T453"/>
  <c r="R453"/>
  <c r="P453"/>
  <c r="BK453"/>
  <c r="J453"/>
  <c r="BF453"/>
  <c r="BI450"/>
  <c r="BH450"/>
  <c r="BG450"/>
  <c r="BE450"/>
  <c r="T450"/>
  <c r="R450"/>
  <c r="P450"/>
  <c r="BK450"/>
  <c r="J450"/>
  <c r="BF450"/>
  <c r="BI446"/>
  <c r="BH446"/>
  <c r="BG446"/>
  <c r="BE446"/>
  <c r="T446"/>
  <c r="R446"/>
  <c r="P446"/>
  <c r="BK446"/>
  <c r="J446"/>
  <c r="BF446"/>
  <c r="BI443"/>
  <c r="BH443"/>
  <c r="BG443"/>
  <c r="BE443"/>
  <c r="T443"/>
  <c r="R443"/>
  <c r="P443"/>
  <c r="BK443"/>
  <c r="J443"/>
  <c r="BF443"/>
  <c r="BI424"/>
  <c r="BH424"/>
  <c r="BG424"/>
  <c r="BE424"/>
  <c r="T424"/>
  <c r="R424"/>
  <c r="P424"/>
  <c r="BK424"/>
  <c r="J424"/>
  <c r="BF424"/>
  <c r="BI419"/>
  <c r="BH419"/>
  <c r="BG419"/>
  <c r="BE419"/>
  <c r="T419"/>
  <c r="R419"/>
  <c r="P419"/>
  <c r="BK419"/>
  <c r="J419"/>
  <c r="BF419"/>
  <c r="BI417"/>
  <c r="BH417"/>
  <c r="BG417"/>
  <c r="BE417"/>
  <c r="T417"/>
  <c r="R417"/>
  <c r="P417"/>
  <c r="BK417"/>
  <c r="J417"/>
  <c r="BF417"/>
  <c r="BI415"/>
  <c r="BH415"/>
  <c r="BG415"/>
  <c r="BE415"/>
  <c r="T415"/>
  <c r="R415"/>
  <c r="P415"/>
  <c r="BK415"/>
  <c r="J415"/>
  <c r="BF415"/>
  <c r="BI410"/>
  <c r="BH410"/>
  <c r="BG410"/>
  <c r="BE410"/>
  <c r="T410"/>
  <c r="R410"/>
  <c r="P410"/>
  <c r="BK410"/>
  <c r="J410"/>
  <c r="BF410"/>
  <c r="BI408"/>
  <c r="BH408"/>
  <c r="BG408"/>
  <c r="BE408"/>
  <c r="T408"/>
  <c r="R408"/>
  <c r="P408"/>
  <c r="BK408"/>
  <c r="J408"/>
  <c r="BF408"/>
  <c r="BI406"/>
  <c r="BH406"/>
  <c r="BG406"/>
  <c r="BE406"/>
  <c r="T406"/>
  <c r="R406"/>
  <c r="P406"/>
  <c r="BK406"/>
  <c r="J406"/>
  <c r="BF406"/>
  <c r="BI404"/>
  <c r="BH404"/>
  <c r="BG404"/>
  <c r="BE404"/>
  <c r="T404"/>
  <c r="R404"/>
  <c r="P404"/>
  <c r="BK404"/>
  <c r="J404"/>
  <c r="BF404"/>
  <c r="BI402"/>
  <c r="BH402"/>
  <c r="BG402"/>
  <c r="BE402"/>
  <c r="T402"/>
  <c r="R402"/>
  <c r="P402"/>
  <c r="BK402"/>
  <c r="J402"/>
  <c r="BF402"/>
  <c r="BI398"/>
  <c r="BH398"/>
  <c r="BG398"/>
  <c r="BE398"/>
  <c r="T398"/>
  <c r="R398"/>
  <c r="P398"/>
  <c r="BK398"/>
  <c r="J398"/>
  <c r="BF398"/>
  <c r="BI393"/>
  <c r="BH393"/>
  <c r="BG393"/>
  <c r="BE393"/>
  <c r="T393"/>
  <c r="R393"/>
  <c r="P393"/>
  <c r="BK393"/>
  <c r="J393"/>
  <c r="BF393"/>
  <c r="BI380"/>
  <c r="BH380"/>
  <c r="BG380"/>
  <c r="BE380"/>
  <c r="T380"/>
  <c r="R380"/>
  <c r="P380"/>
  <c r="BK380"/>
  <c r="J380"/>
  <c r="BF380"/>
  <c r="BI374"/>
  <c r="BH374"/>
  <c r="BG374"/>
  <c r="BE374"/>
  <c r="T374"/>
  <c r="R374"/>
  <c r="P374"/>
  <c r="BK374"/>
  <c r="J374"/>
  <c r="BF374"/>
  <c r="BI364"/>
  <c r="BH364"/>
  <c r="BG364"/>
  <c r="BE364"/>
  <c r="T364"/>
  <c r="R364"/>
  <c r="P364"/>
  <c r="BK364"/>
  <c r="J364"/>
  <c r="BF364"/>
  <c r="BI362"/>
  <c r="BH362"/>
  <c r="BG362"/>
  <c r="BE362"/>
  <c r="T362"/>
  <c r="T361"/>
  <c r="R362"/>
  <c r="R361"/>
  <c r="P362"/>
  <c r="P361"/>
  <c r="BK362"/>
  <c r="BK361"/>
  <c r="J361"/>
  <c r="J362"/>
  <c r="BF362"/>
  <c r="J63"/>
  <c r="BI359"/>
  <c r="BH359"/>
  <c r="BG359"/>
  <c r="BE359"/>
  <c r="T359"/>
  <c r="R359"/>
  <c r="P359"/>
  <c r="BK359"/>
  <c r="J359"/>
  <c r="BF359"/>
  <c r="BI357"/>
  <c r="BH357"/>
  <c r="BG357"/>
  <c r="BE357"/>
  <c r="T357"/>
  <c r="T356"/>
  <c r="R357"/>
  <c r="R356"/>
  <c r="P357"/>
  <c r="P356"/>
  <c r="BK357"/>
  <c r="BK356"/>
  <c r="J356"/>
  <c r="J357"/>
  <c r="BF357"/>
  <c r="J62"/>
  <c r="BI353"/>
  <c r="BH353"/>
  <c r="BG353"/>
  <c r="BE353"/>
  <c r="T353"/>
  <c r="R353"/>
  <c r="P353"/>
  <c r="BK353"/>
  <c r="J353"/>
  <c r="BF353"/>
  <c r="BI348"/>
  <c r="BH348"/>
  <c r="BG348"/>
  <c r="BE348"/>
  <c r="T348"/>
  <c r="R348"/>
  <c r="P348"/>
  <c r="BK348"/>
  <c r="J348"/>
  <c r="BF348"/>
  <c r="BI346"/>
  <c r="BH346"/>
  <c r="BG346"/>
  <c r="BE346"/>
  <c r="T346"/>
  <c r="R346"/>
  <c r="P346"/>
  <c r="BK346"/>
  <c r="J346"/>
  <c r="BF346"/>
  <c r="BI337"/>
  <c r="BH337"/>
  <c r="BG337"/>
  <c r="BE337"/>
  <c r="T337"/>
  <c r="R337"/>
  <c r="P337"/>
  <c r="BK337"/>
  <c r="J337"/>
  <c r="BF337"/>
  <c r="BI335"/>
  <c r="BH335"/>
  <c r="BG335"/>
  <c r="BE335"/>
  <c r="T335"/>
  <c r="R335"/>
  <c r="P335"/>
  <c r="BK335"/>
  <c r="J335"/>
  <c r="BF335"/>
  <c r="BI332"/>
  <c r="BH332"/>
  <c r="BG332"/>
  <c r="BE332"/>
  <c r="T332"/>
  <c r="R332"/>
  <c r="P332"/>
  <c r="BK332"/>
  <c r="J332"/>
  <c r="BF332"/>
  <c r="BI330"/>
  <c r="BH330"/>
  <c r="BG330"/>
  <c r="BE330"/>
  <c r="T330"/>
  <c r="R330"/>
  <c r="P330"/>
  <c r="BK330"/>
  <c r="J330"/>
  <c r="BF330"/>
  <c r="BI329"/>
  <c r="BH329"/>
  <c r="BG329"/>
  <c r="BE329"/>
  <c r="T329"/>
  <c r="R329"/>
  <c r="P329"/>
  <c r="BK329"/>
  <c r="J329"/>
  <c r="BF329"/>
  <c r="BI327"/>
  <c r="BH327"/>
  <c r="BG327"/>
  <c r="BE327"/>
  <c r="T327"/>
  <c r="R327"/>
  <c r="P327"/>
  <c r="BK327"/>
  <c r="J327"/>
  <c r="BF327"/>
  <c r="BI325"/>
  <c r="BH325"/>
  <c r="BG325"/>
  <c r="BE325"/>
  <c r="T325"/>
  <c r="R325"/>
  <c r="P325"/>
  <c r="BK325"/>
  <c r="J325"/>
  <c r="BF325"/>
  <c r="BI323"/>
  <c r="BH323"/>
  <c r="BG323"/>
  <c r="BE323"/>
  <c r="T323"/>
  <c r="R323"/>
  <c r="P323"/>
  <c r="BK323"/>
  <c r="J323"/>
  <c r="BF323"/>
  <c r="BI322"/>
  <c r="BH322"/>
  <c r="BG322"/>
  <c r="BE322"/>
  <c r="T322"/>
  <c r="R322"/>
  <c r="P322"/>
  <c r="BK322"/>
  <c r="J322"/>
  <c r="BF322"/>
  <c r="BI320"/>
  <c r="BH320"/>
  <c r="BG320"/>
  <c r="BE320"/>
  <c r="T320"/>
  <c r="R320"/>
  <c r="P320"/>
  <c r="BK320"/>
  <c r="J320"/>
  <c r="BF320"/>
  <c r="BI318"/>
  <c r="BH318"/>
  <c r="BG318"/>
  <c r="BE318"/>
  <c r="T318"/>
  <c r="R318"/>
  <c r="P318"/>
  <c r="BK318"/>
  <c r="J318"/>
  <c r="BF318"/>
  <c r="BI315"/>
  <c r="BH315"/>
  <c r="BG315"/>
  <c r="BE315"/>
  <c r="T315"/>
  <c r="R315"/>
  <c r="P315"/>
  <c r="BK315"/>
  <c r="J315"/>
  <c r="BF315"/>
  <c r="BI312"/>
  <c r="BH312"/>
  <c r="BG312"/>
  <c r="BE312"/>
  <c r="T312"/>
  <c r="R312"/>
  <c r="P312"/>
  <c r="BK312"/>
  <c r="J312"/>
  <c r="BF312"/>
  <c r="BI309"/>
  <c r="BH309"/>
  <c r="BG309"/>
  <c r="BE309"/>
  <c r="T309"/>
  <c r="R309"/>
  <c r="P309"/>
  <c r="BK309"/>
  <c r="J309"/>
  <c r="BF309"/>
  <c r="BI301"/>
  <c r="BH301"/>
  <c r="BG301"/>
  <c r="BE301"/>
  <c r="T301"/>
  <c r="R301"/>
  <c r="P301"/>
  <c r="BK301"/>
  <c r="J301"/>
  <c r="BF301"/>
  <c r="BI299"/>
  <c r="BH299"/>
  <c r="BG299"/>
  <c r="BE299"/>
  <c r="T299"/>
  <c r="R299"/>
  <c r="P299"/>
  <c r="BK299"/>
  <c r="J299"/>
  <c r="BF299"/>
  <c r="BI295"/>
  <c r="BH295"/>
  <c r="BG295"/>
  <c r="BE295"/>
  <c r="T295"/>
  <c r="R295"/>
  <c r="P295"/>
  <c r="BK295"/>
  <c r="J295"/>
  <c r="BF295"/>
  <c r="BI293"/>
  <c r="BH293"/>
  <c r="BG293"/>
  <c r="BE293"/>
  <c r="T293"/>
  <c r="T292"/>
  <c r="R293"/>
  <c r="R292"/>
  <c r="P293"/>
  <c r="P292"/>
  <c r="BK293"/>
  <c r="BK292"/>
  <c r="J292"/>
  <c r="J293"/>
  <c r="BF293"/>
  <c r="J61"/>
  <c r="BI280"/>
  <c r="BH280"/>
  <c r="BG280"/>
  <c r="BE280"/>
  <c r="T280"/>
  <c r="R280"/>
  <c r="P280"/>
  <c r="BK280"/>
  <c r="J280"/>
  <c r="BF280"/>
  <c r="BI279"/>
  <c r="BH279"/>
  <c r="BG279"/>
  <c r="BE279"/>
  <c r="T279"/>
  <c r="R279"/>
  <c r="P279"/>
  <c r="BK279"/>
  <c r="J279"/>
  <c r="BF279"/>
  <c r="BI274"/>
  <c r="BH274"/>
  <c r="BG274"/>
  <c r="BE274"/>
  <c r="T274"/>
  <c r="R274"/>
  <c r="P274"/>
  <c r="BK274"/>
  <c r="J274"/>
  <c r="BF274"/>
  <c r="BI271"/>
  <c r="BH271"/>
  <c r="BG271"/>
  <c r="BE271"/>
  <c r="T271"/>
  <c r="R271"/>
  <c r="P271"/>
  <c r="BK271"/>
  <c r="J271"/>
  <c r="BF271"/>
  <c r="BI258"/>
  <c r="BH258"/>
  <c r="BG258"/>
  <c r="BE258"/>
  <c r="T258"/>
  <c r="R258"/>
  <c r="P258"/>
  <c r="BK258"/>
  <c r="J258"/>
  <c r="BF258"/>
  <c r="BI257"/>
  <c r="BH257"/>
  <c r="BG257"/>
  <c r="BE257"/>
  <c r="T257"/>
  <c r="R257"/>
  <c r="P257"/>
  <c r="BK257"/>
  <c r="J257"/>
  <c r="BF257"/>
  <c r="BI255"/>
  <c r="BH255"/>
  <c r="BG255"/>
  <c r="BE255"/>
  <c r="T255"/>
  <c r="R255"/>
  <c r="P255"/>
  <c r="BK255"/>
  <c r="J255"/>
  <c r="BF255"/>
  <c r="BI253"/>
  <c r="BH253"/>
  <c r="BG253"/>
  <c r="BE253"/>
  <c r="T253"/>
  <c r="R253"/>
  <c r="P253"/>
  <c r="BK253"/>
  <c r="J253"/>
  <c r="BF253"/>
  <c r="BI246"/>
  <c r="BH246"/>
  <c r="BG246"/>
  <c r="BE246"/>
  <c r="T246"/>
  <c r="R246"/>
  <c r="P246"/>
  <c r="BK246"/>
  <c r="J246"/>
  <c r="BF246"/>
  <c r="BI244"/>
  <c r="BH244"/>
  <c r="BG244"/>
  <c r="BE244"/>
  <c r="T244"/>
  <c r="R244"/>
  <c r="P244"/>
  <c r="BK244"/>
  <c r="J244"/>
  <c r="BF244"/>
  <c r="BI242"/>
  <c r="BH242"/>
  <c r="BG242"/>
  <c r="BE242"/>
  <c r="T242"/>
  <c r="R242"/>
  <c r="P242"/>
  <c r="BK242"/>
  <c r="J242"/>
  <c r="BF242"/>
  <c r="BI234"/>
  <c r="BH234"/>
  <c r="BG234"/>
  <c r="BE234"/>
  <c r="T234"/>
  <c r="R234"/>
  <c r="P234"/>
  <c r="BK234"/>
  <c r="J234"/>
  <c r="BF234"/>
  <c r="BI228"/>
  <c r="BH228"/>
  <c r="BG228"/>
  <c r="BE228"/>
  <c r="T228"/>
  <c r="R228"/>
  <c r="P228"/>
  <c r="BK228"/>
  <c r="J228"/>
  <c r="BF228"/>
  <c r="BI218"/>
  <c r="BH218"/>
  <c r="BG218"/>
  <c r="BE218"/>
  <c r="T218"/>
  <c r="R218"/>
  <c r="P218"/>
  <c r="BK218"/>
  <c r="J218"/>
  <c r="BF218"/>
  <c r="BI202"/>
  <c r="BH202"/>
  <c r="BG202"/>
  <c r="BE202"/>
  <c r="T202"/>
  <c r="R202"/>
  <c r="P202"/>
  <c r="BK202"/>
  <c r="J202"/>
  <c r="BF202"/>
  <c r="BI201"/>
  <c r="BH201"/>
  <c r="BG201"/>
  <c r="BE201"/>
  <c r="T201"/>
  <c r="T200"/>
  <c r="R201"/>
  <c r="R200"/>
  <c r="P201"/>
  <c r="P200"/>
  <c r="BK201"/>
  <c r="BK200"/>
  <c r="J200"/>
  <c r="J201"/>
  <c r="BF201"/>
  <c r="J60"/>
  <c r="BI198"/>
  <c r="BH198"/>
  <c r="BG198"/>
  <c r="BE198"/>
  <c r="T198"/>
  <c r="R198"/>
  <c r="P198"/>
  <c r="BK198"/>
  <c r="J198"/>
  <c r="BF198"/>
  <c r="BI191"/>
  <c r="BH191"/>
  <c r="BG191"/>
  <c r="BE191"/>
  <c r="T191"/>
  <c r="R191"/>
  <c r="P191"/>
  <c r="BK191"/>
  <c r="J191"/>
  <c r="BF191"/>
  <c r="BI180"/>
  <c r="BH180"/>
  <c r="BG180"/>
  <c r="BE180"/>
  <c r="T180"/>
  <c r="R180"/>
  <c r="P180"/>
  <c r="BK180"/>
  <c r="J180"/>
  <c r="BF180"/>
  <c r="BI178"/>
  <c r="BH178"/>
  <c r="BG178"/>
  <c r="BE178"/>
  <c r="T178"/>
  <c r="R178"/>
  <c r="P178"/>
  <c r="BK178"/>
  <c r="J178"/>
  <c r="BF178"/>
  <c r="BI166"/>
  <c r="BH166"/>
  <c r="BG166"/>
  <c r="BE166"/>
  <c r="T166"/>
  <c r="R166"/>
  <c r="P166"/>
  <c r="BK166"/>
  <c r="J166"/>
  <c r="BF166"/>
  <c r="BI150"/>
  <c r="BH150"/>
  <c r="BG150"/>
  <c r="BE150"/>
  <c r="T150"/>
  <c r="R150"/>
  <c r="P150"/>
  <c r="BK150"/>
  <c r="J150"/>
  <c r="BF150"/>
  <c r="BI147"/>
  <c r="BH147"/>
  <c r="BG147"/>
  <c r="BE147"/>
  <c r="T147"/>
  <c r="T146"/>
  <c r="R147"/>
  <c r="R146"/>
  <c r="P147"/>
  <c r="P146"/>
  <c r="BK147"/>
  <c r="BK146"/>
  <c r="J146"/>
  <c r="J147"/>
  <c r="BF147"/>
  <c r="J59"/>
  <c r="BI142"/>
  <c r="BH142"/>
  <c r="BG142"/>
  <c r="BE142"/>
  <c r="T142"/>
  <c r="R142"/>
  <c r="P142"/>
  <c r="BK142"/>
  <c r="J142"/>
  <c r="BF142"/>
  <c r="BI140"/>
  <c r="BH140"/>
  <c r="BG140"/>
  <c r="BE140"/>
  <c r="T140"/>
  <c r="R140"/>
  <c r="P140"/>
  <c r="BK140"/>
  <c r="J140"/>
  <c r="BF140"/>
  <c r="BI132"/>
  <c r="BH132"/>
  <c r="BG132"/>
  <c r="BE132"/>
  <c r="T132"/>
  <c r="R132"/>
  <c r="P132"/>
  <c r="BK132"/>
  <c r="J132"/>
  <c r="BF132"/>
  <c r="BI130"/>
  <c r="BH130"/>
  <c r="BG130"/>
  <c r="BE130"/>
  <c r="T130"/>
  <c r="R130"/>
  <c r="P130"/>
  <c r="BK130"/>
  <c r="J130"/>
  <c r="BF130"/>
  <c r="BI129"/>
  <c r="BH129"/>
  <c r="BG129"/>
  <c r="BE129"/>
  <c r="T129"/>
  <c r="R129"/>
  <c r="P129"/>
  <c r="BK129"/>
  <c r="J129"/>
  <c r="BF129"/>
  <c r="BI128"/>
  <c r="BH128"/>
  <c r="BG128"/>
  <c r="BE128"/>
  <c r="T128"/>
  <c r="R128"/>
  <c r="P128"/>
  <c r="BK128"/>
  <c r="J128"/>
  <c r="BF128"/>
  <c r="BI126"/>
  <c r="BH126"/>
  <c r="BG126"/>
  <c r="BE126"/>
  <c r="T126"/>
  <c r="R126"/>
  <c r="P126"/>
  <c r="BK126"/>
  <c r="J126"/>
  <c r="BF126"/>
  <c r="BI123"/>
  <c r="BH123"/>
  <c r="BG123"/>
  <c r="BE123"/>
  <c r="T123"/>
  <c r="R123"/>
  <c r="P123"/>
  <c r="BK123"/>
  <c r="J123"/>
  <c r="BF123"/>
  <c r="BI120"/>
  <c r="F34"/>
  <c i="1" r="BD54"/>
  <c i="4" r="BH120"/>
  <c r="F33"/>
  <c i="1" r="BC54"/>
  <c i="4" r="BG120"/>
  <c r="F32"/>
  <c i="1" r="BB54"/>
  <c i="4" r="BE120"/>
  <c r="J30"/>
  <c i="1" r="AV54"/>
  <c i="4" r="F30"/>
  <c i="1" r="AZ54"/>
  <c i="4" r="T120"/>
  <c r="T119"/>
  <c r="T118"/>
  <c r="T117"/>
  <c r="R120"/>
  <c r="R119"/>
  <c r="R118"/>
  <c r="R117"/>
  <c r="P120"/>
  <c r="P119"/>
  <c r="P118"/>
  <c r="P117"/>
  <c i="1" r="AU54"/>
  <c i="4" r="BK120"/>
  <c r="BK119"/>
  <c r="J119"/>
  <c r="BK118"/>
  <c r="J118"/>
  <c r="BK117"/>
  <c r="J117"/>
  <c r="J56"/>
  <c r="J27"/>
  <c i="1" r="AG54"/>
  <c i="4" r="J120"/>
  <c r="BF120"/>
  <c r="J31"/>
  <c i="1" r="AW54"/>
  <c i="4" r="F31"/>
  <c i="1" r="BA54"/>
  <c i="4" r="J58"/>
  <c r="J57"/>
  <c r="J113"/>
  <c r="F111"/>
  <c r="E109"/>
  <c r="J51"/>
  <c r="F49"/>
  <c r="E47"/>
  <c r="J36"/>
  <c r="J18"/>
  <c r="E18"/>
  <c r="F114"/>
  <c r="F52"/>
  <c r="J17"/>
  <c r="J15"/>
  <c r="E15"/>
  <c r="F113"/>
  <c r="F51"/>
  <c r="J14"/>
  <c r="J12"/>
  <c r="J111"/>
  <c r="J49"/>
  <c r="E7"/>
  <c r="E107"/>
  <c r="E45"/>
  <c i="1" r="AY53"/>
  <c r="AX53"/>
  <c i="3" r="BI193"/>
  <c r="BH193"/>
  <c r="BG193"/>
  <c r="BF193"/>
  <c r="T193"/>
  <c r="T192"/>
  <c r="T191"/>
  <c r="R193"/>
  <c r="R192"/>
  <c r="R191"/>
  <c r="P193"/>
  <c r="P192"/>
  <c r="P191"/>
  <c r="BK193"/>
  <c r="BK192"/>
  <c r="J192"/>
  <c r="BK191"/>
  <c r="J191"/>
  <c r="J193"/>
  <c r="BE193"/>
  <c r="J65"/>
  <c r="J64"/>
  <c r="BI190"/>
  <c r="BH190"/>
  <c r="BG190"/>
  <c r="BF190"/>
  <c r="T190"/>
  <c r="T189"/>
  <c r="R190"/>
  <c r="R189"/>
  <c r="P190"/>
  <c r="P189"/>
  <c r="BK190"/>
  <c r="BK189"/>
  <c r="J189"/>
  <c r="J190"/>
  <c r="BE190"/>
  <c r="J63"/>
  <c r="BI188"/>
  <c r="BH188"/>
  <c r="BG188"/>
  <c r="BF188"/>
  <c r="T188"/>
  <c r="R188"/>
  <c r="P188"/>
  <c r="BK188"/>
  <c r="J188"/>
  <c r="BE188"/>
  <c r="BI185"/>
  <c r="BH185"/>
  <c r="BG185"/>
  <c r="BF185"/>
  <c r="T185"/>
  <c r="R185"/>
  <c r="P185"/>
  <c r="BK185"/>
  <c r="J185"/>
  <c r="BE185"/>
  <c r="BI182"/>
  <c r="BH182"/>
  <c r="BG182"/>
  <c r="BF182"/>
  <c r="T182"/>
  <c r="R182"/>
  <c r="P182"/>
  <c r="BK182"/>
  <c r="J182"/>
  <c r="BE182"/>
  <c r="BI180"/>
  <c r="BH180"/>
  <c r="BG180"/>
  <c r="BF180"/>
  <c r="T180"/>
  <c r="R180"/>
  <c r="P180"/>
  <c r="BK180"/>
  <c r="J180"/>
  <c r="BE180"/>
  <c r="BI179"/>
  <c r="BH179"/>
  <c r="BG179"/>
  <c r="BF179"/>
  <c r="T179"/>
  <c r="R179"/>
  <c r="P179"/>
  <c r="BK179"/>
  <c r="J179"/>
  <c r="BE179"/>
  <c r="BI176"/>
  <c r="BH176"/>
  <c r="BG176"/>
  <c r="BF176"/>
  <c r="T176"/>
  <c r="R176"/>
  <c r="P176"/>
  <c r="BK176"/>
  <c r="J176"/>
  <c r="BE176"/>
  <c r="BI175"/>
  <c r="BH175"/>
  <c r="BG175"/>
  <c r="BF175"/>
  <c r="T175"/>
  <c r="R175"/>
  <c r="P175"/>
  <c r="BK175"/>
  <c r="J175"/>
  <c r="BE175"/>
  <c r="BI173"/>
  <c r="BH173"/>
  <c r="BG173"/>
  <c r="BF173"/>
  <c r="T173"/>
  <c r="R173"/>
  <c r="P173"/>
  <c r="BK173"/>
  <c r="J173"/>
  <c r="BE173"/>
  <c r="BI168"/>
  <c r="BH168"/>
  <c r="BG168"/>
  <c r="BF168"/>
  <c r="T168"/>
  <c r="T167"/>
  <c r="R168"/>
  <c r="R167"/>
  <c r="P168"/>
  <c r="P167"/>
  <c r="BK168"/>
  <c r="BK167"/>
  <c r="J167"/>
  <c r="J168"/>
  <c r="BE168"/>
  <c r="J62"/>
  <c r="BI165"/>
  <c r="BH165"/>
  <c r="BG165"/>
  <c r="BF165"/>
  <c r="T165"/>
  <c r="R165"/>
  <c r="P165"/>
  <c r="BK165"/>
  <c r="J165"/>
  <c r="BE165"/>
  <c r="BI164"/>
  <c r="BH164"/>
  <c r="BG164"/>
  <c r="BF164"/>
  <c r="T164"/>
  <c r="T163"/>
  <c r="R164"/>
  <c r="R163"/>
  <c r="P164"/>
  <c r="P163"/>
  <c r="BK164"/>
  <c r="BK163"/>
  <c r="J163"/>
  <c r="J164"/>
  <c r="BE164"/>
  <c r="J61"/>
  <c r="BI160"/>
  <c r="BH160"/>
  <c r="BG160"/>
  <c r="BF160"/>
  <c r="T160"/>
  <c r="R160"/>
  <c r="P160"/>
  <c r="BK160"/>
  <c r="J160"/>
  <c r="BE160"/>
  <c r="BI157"/>
  <c r="BH157"/>
  <c r="BG157"/>
  <c r="BF157"/>
  <c r="T157"/>
  <c r="R157"/>
  <c r="P157"/>
  <c r="BK157"/>
  <c r="J157"/>
  <c r="BE157"/>
  <c r="BI155"/>
  <c r="BH155"/>
  <c r="BG155"/>
  <c r="BF155"/>
  <c r="T155"/>
  <c r="R155"/>
  <c r="P155"/>
  <c r="BK155"/>
  <c r="J155"/>
  <c r="BE155"/>
  <c r="BI151"/>
  <c r="BH151"/>
  <c r="BG151"/>
  <c r="BF151"/>
  <c r="T151"/>
  <c r="R151"/>
  <c r="P151"/>
  <c r="BK151"/>
  <c r="J151"/>
  <c r="BE151"/>
  <c r="BI149"/>
  <c r="BH149"/>
  <c r="BG149"/>
  <c r="BF149"/>
  <c r="T149"/>
  <c r="R149"/>
  <c r="P149"/>
  <c r="BK149"/>
  <c r="J149"/>
  <c r="BE149"/>
  <c r="BI148"/>
  <c r="BH148"/>
  <c r="BG148"/>
  <c r="BF148"/>
  <c r="T148"/>
  <c r="T147"/>
  <c r="R148"/>
  <c r="R147"/>
  <c r="P148"/>
  <c r="P147"/>
  <c r="BK148"/>
  <c r="BK147"/>
  <c r="J147"/>
  <c r="J148"/>
  <c r="BE148"/>
  <c r="J60"/>
  <c r="BI143"/>
  <c r="BH143"/>
  <c r="BG143"/>
  <c r="BF143"/>
  <c r="T143"/>
  <c r="R143"/>
  <c r="P143"/>
  <c r="BK143"/>
  <c r="J143"/>
  <c r="BE143"/>
  <c r="BI141"/>
  <c r="BH141"/>
  <c r="BG141"/>
  <c r="BF141"/>
  <c r="T141"/>
  <c r="R141"/>
  <c r="P141"/>
  <c r="BK141"/>
  <c r="J141"/>
  <c r="BE141"/>
  <c r="BI138"/>
  <c r="BH138"/>
  <c r="BG138"/>
  <c r="BF138"/>
  <c r="T138"/>
  <c r="T137"/>
  <c r="R138"/>
  <c r="R137"/>
  <c r="P138"/>
  <c r="P137"/>
  <c r="BK138"/>
  <c r="BK137"/>
  <c r="J137"/>
  <c r="J138"/>
  <c r="BE138"/>
  <c r="J59"/>
  <c r="BI134"/>
  <c r="BH134"/>
  <c r="BG134"/>
  <c r="BF134"/>
  <c r="T134"/>
  <c r="R134"/>
  <c r="P134"/>
  <c r="BK134"/>
  <c r="J134"/>
  <c r="BE134"/>
  <c r="BI133"/>
  <c r="BH133"/>
  <c r="BG133"/>
  <c r="BF133"/>
  <c r="T133"/>
  <c r="R133"/>
  <c r="P133"/>
  <c r="BK133"/>
  <c r="J133"/>
  <c r="BE133"/>
  <c r="BI132"/>
  <c r="BH132"/>
  <c r="BG132"/>
  <c r="BF132"/>
  <c r="T132"/>
  <c r="R132"/>
  <c r="P132"/>
  <c r="BK132"/>
  <c r="J132"/>
  <c r="BE132"/>
  <c r="BI130"/>
  <c r="BH130"/>
  <c r="BG130"/>
  <c r="BF130"/>
  <c r="T130"/>
  <c r="R130"/>
  <c r="P130"/>
  <c r="BK130"/>
  <c r="J130"/>
  <c r="BE130"/>
  <c r="BI127"/>
  <c r="BH127"/>
  <c r="BG127"/>
  <c r="BF127"/>
  <c r="T127"/>
  <c r="R127"/>
  <c r="P127"/>
  <c r="BK127"/>
  <c r="J127"/>
  <c r="BE127"/>
  <c r="BI124"/>
  <c r="BH124"/>
  <c r="BG124"/>
  <c r="BF124"/>
  <c r="T124"/>
  <c r="R124"/>
  <c r="P124"/>
  <c r="BK124"/>
  <c r="J124"/>
  <c r="BE124"/>
  <c r="BI122"/>
  <c r="BH122"/>
  <c r="BG122"/>
  <c r="BF122"/>
  <c r="T122"/>
  <c r="R122"/>
  <c r="P122"/>
  <c r="BK122"/>
  <c r="J122"/>
  <c r="BE122"/>
  <c r="BI120"/>
  <c r="BH120"/>
  <c r="BG120"/>
  <c r="BF120"/>
  <c r="T120"/>
  <c r="R120"/>
  <c r="P120"/>
  <c r="BK120"/>
  <c r="J120"/>
  <c r="BE120"/>
  <c r="BI118"/>
  <c r="BH118"/>
  <c r="BG118"/>
  <c r="BF118"/>
  <c r="T118"/>
  <c r="R118"/>
  <c r="P118"/>
  <c r="BK118"/>
  <c r="J118"/>
  <c r="BE118"/>
  <c r="BI112"/>
  <c r="BH112"/>
  <c r="BG112"/>
  <c r="BF112"/>
  <c r="T112"/>
  <c r="R112"/>
  <c r="P112"/>
  <c r="BK112"/>
  <c r="J112"/>
  <c r="BE112"/>
  <c r="BI110"/>
  <c r="BH110"/>
  <c r="BG110"/>
  <c r="BF110"/>
  <c r="T110"/>
  <c r="R110"/>
  <c r="P110"/>
  <c r="BK110"/>
  <c r="J110"/>
  <c r="BE110"/>
  <c r="BI109"/>
  <c r="BH109"/>
  <c r="BG109"/>
  <c r="BF109"/>
  <c r="T109"/>
  <c r="R109"/>
  <c r="P109"/>
  <c r="BK109"/>
  <c r="J109"/>
  <c r="BE109"/>
  <c r="BI103"/>
  <c r="BH103"/>
  <c r="BG103"/>
  <c r="BF103"/>
  <c r="T103"/>
  <c r="R103"/>
  <c r="P103"/>
  <c r="BK103"/>
  <c r="J103"/>
  <c r="BE103"/>
  <c r="BI101"/>
  <c r="BH101"/>
  <c r="BG101"/>
  <c r="BF101"/>
  <c r="T101"/>
  <c r="R101"/>
  <c r="P101"/>
  <c r="BK101"/>
  <c r="J101"/>
  <c r="BE101"/>
  <c r="BI97"/>
  <c r="BH97"/>
  <c r="BG97"/>
  <c r="BF97"/>
  <c r="T97"/>
  <c r="R97"/>
  <c r="P97"/>
  <c r="BK97"/>
  <c r="J97"/>
  <c r="BE97"/>
  <c r="BI96"/>
  <c r="BH96"/>
  <c r="BG96"/>
  <c r="BF96"/>
  <c r="T96"/>
  <c r="R96"/>
  <c r="P96"/>
  <c r="BK96"/>
  <c r="J96"/>
  <c r="BE96"/>
  <c r="BI88"/>
  <c r="F34"/>
  <c i="1" r="BD53"/>
  <c i="3" r="BH88"/>
  <c r="F33"/>
  <c i="1" r="BC53"/>
  <c i="3" r="BG88"/>
  <c r="F32"/>
  <c i="1" r="BB53"/>
  <c i="3" r="BF88"/>
  <c r="J31"/>
  <c i="1" r="AW53"/>
  <c i="3" r="F31"/>
  <c i="1" r="BA53"/>
  <c i="3" r="T88"/>
  <c r="T87"/>
  <c r="T86"/>
  <c r="T85"/>
  <c r="R88"/>
  <c r="R87"/>
  <c r="R86"/>
  <c r="R85"/>
  <c r="P88"/>
  <c r="P87"/>
  <c r="P86"/>
  <c r="P85"/>
  <c i="1" r="AU53"/>
  <c i="3" r="BK88"/>
  <c r="BK87"/>
  <c r="J87"/>
  <c r="BK86"/>
  <c r="J86"/>
  <c r="BK85"/>
  <c r="J85"/>
  <c r="J56"/>
  <c r="J27"/>
  <c i="1" r="AG53"/>
  <c i="3" r="J88"/>
  <c r="BE88"/>
  <c r="J30"/>
  <c i="1" r="AV53"/>
  <c i="3" r="F30"/>
  <c i="1" r="AZ53"/>
  <c i="3" r="J58"/>
  <c r="J57"/>
  <c r="J81"/>
  <c r="F79"/>
  <c r="E77"/>
  <c r="J51"/>
  <c r="F49"/>
  <c r="E47"/>
  <c r="J36"/>
  <c r="J18"/>
  <c r="E18"/>
  <c r="F82"/>
  <c r="F52"/>
  <c r="J17"/>
  <c r="J15"/>
  <c r="E15"/>
  <c r="F81"/>
  <c r="F51"/>
  <c r="J14"/>
  <c r="J12"/>
  <c r="J79"/>
  <c r="J49"/>
  <c r="E7"/>
  <c r="E75"/>
  <c r="E45"/>
  <c i="2" r="J74"/>
  <c r="T73"/>
  <c r="R73"/>
  <c r="P73"/>
  <c r="BK73"/>
  <c r="J73"/>
  <c r="T72"/>
  <c r="R72"/>
  <c r="P72"/>
  <c r="BK72"/>
  <c r="J72"/>
  <c i="1" r="AY52"/>
  <c r="AX52"/>
  <c r="AU52"/>
  <c i="2" r="J52"/>
  <c r="J25"/>
  <c i="1" r="AG52"/>
  <c i="2" r="F32"/>
  <c i="1" r="BD52"/>
  <c i="2" r="F31"/>
  <c i="1" r="BC52"/>
  <c i="2" r="F30"/>
  <c i="1" r="BB52"/>
  <c i="2" r="J29"/>
  <c i="1" r="AW52"/>
  <c i="2" r="F29"/>
  <c i="1" r="BA52"/>
  <c i="2" r="J28"/>
  <c i="1" r="AV52"/>
  <c i="2" r="F28"/>
  <c i="1" r="AZ52"/>
  <c i="2" r="J54"/>
  <c r="J53"/>
  <c r="J68"/>
  <c r="F66"/>
  <c r="E64"/>
  <c r="J47"/>
  <c r="F45"/>
  <c r="E43"/>
  <c r="J34"/>
  <c r="J16"/>
  <c r="E16"/>
  <c r="F69"/>
  <c r="F48"/>
  <c r="J15"/>
  <c r="J13"/>
  <c r="E13"/>
  <c r="F68"/>
  <c r="F47"/>
  <c r="J12"/>
  <c r="J10"/>
  <c r="J66"/>
  <c r="J45"/>
  <c i="1" r="BD51"/>
  <c r="W30"/>
  <c r="BC51"/>
  <c r="W29"/>
  <c r="BB51"/>
  <c r="W28"/>
  <c r="BA51"/>
  <c r="W27"/>
  <c r="AZ51"/>
  <c r="W26"/>
  <c r="AY51"/>
  <c r="AX51"/>
  <c r="AW51"/>
  <c r="AK27"/>
  <c r="AV51"/>
  <c r="AK26"/>
  <c r="AU51"/>
  <c r="AT51"/>
  <c r="AS51"/>
  <c r="AG51"/>
  <c r="AK23"/>
  <c r="AT54"/>
  <c r="AN54"/>
  <c r="AT53"/>
  <c r="AN53"/>
  <c r="AT52"/>
  <c r="AN52"/>
  <c r="AN51"/>
  <c r="L47"/>
  <c r="AM46"/>
  <c r="L46"/>
  <c r="AM44"/>
  <c r="L44"/>
  <c r="L42"/>
  <c r="L41"/>
  <c r="AK32"/>
</calcChain>
</file>

<file path=xl/sharedStrings.xml><?xml version="1.0" encoding="utf-8"?>
<sst xmlns="http://schemas.openxmlformats.org/spreadsheetml/2006/main">
  <si>
    <t>Export VZ</t>
  </si>
  <si>
    <t>List obsahuje:</t>
  </si>
  <si>
    <t>1) Rekapitulace stavby</t>
  </si>
  <si>
    <t>2) Rekapitulace objektů stavby a soupisů prací</t>
  </si>
  <si>
    <t>3.0</t>
  </si>
  <si>
    <t>ZAMOK</t>
  </si>
  <si>
    <t>False</t>
  </si>
  <si>
    <t>{1376874a-2a6d-4193-94b5-cf3e4180d0d0}</t>
  </si>
  <si>
    <t>0,01</t>
  </si>
  <si>
    <t>21</t>
  </si>
  <si>
    <t>15</t>
  </si>
  <si>
    <t>REKAPITULACE STAVBY</t>
  </si>
  <si>
    <t xml:space="preserve">v ---  níže se nacházejí doplnkové a pomocné údaje k sestavám  --- v</t>
  </si>
  <si>
    <t>Návod na vyplnění</t>
  </si>
  <si>
    <t>0,001</t>
  </si>
  <si>
    <t>Kód:</t>
  </si>
  <si>
    <t>180701R1</t>
  </si>
  <si>
    <t>Měnit lze pouze buňky se žlutým podbarvením!_x000d_
_x000d_
1) v Rekapitulaci stavby vyplňte údaje o Uchazeči (přenesou se do ostatních sestav i v jiných listech)_x000d_
_x000d_
2) na vybraných listech vyplňte v sestavě Soupis prací ceny u položek_x000d_
_x000d_
Podrobnosti k vyplnění naleznete na poslední záložce s Pokyny pro vyplnění</t>
  </si>
  <si>
    <t>Stavba:</t>
  </si>
  <si>
    <t>Rekonstrukce a přístavba objektu náboženské obce</t>
  </si>
  <si>
    <t>KSO:</t>
  </si>
  <si>
    <t/>
  </si>
  <si>
    <t>CC-CZ:</t>
  </si>
  <si>
    <t>Místo:</t>
  </si>
  <si>
    <t xml:space="preserve">STŘELICE  u Brna</t>
  </si>
  <si>
    <t>Datum:</t>
  </si>
  <si>
    <t>13. 7. 2018</t>
  </si>
  <si>
    <t>Zadavatel:</t>
  </si>
  <si>
    <t>IČ:</t>
  </si>
  <si>
    <t xml:space="preserve"> </t>
  </si>
  <si>
    <t>DIČ:</t>
  </si>
  <si>
    <t>Uchazeč:</t>
  </si>
  <si>
    <t>Vyplň údaj</t>
  </si>
  <si>
    <t>Projektant:</t>
  </si>
  <si>
    <t>ing.arch.Skála, ing. Muroň</t>
  </si>
  <si>
    <t>True</t>
  </si>
  <si>
    <t>Poznámka:</t>
  </si>
  <si>
    <t>Cena bez DPH</t>
  </si>
  <si>
    <t>Sazba daně</t>
  </si>
  <si>
    <t>Základ daně</t>
  </si>
  <si>
    <t>Výše daně</t>
  </si>
  <si>
    <t>DPH</t>
  </si>
  <si>
    <t>základní</t>
  </si>
  <si>
    <t>snížená</t>
  </si>
  <si>
    <t>zákl. přenesená</t>
  </si>
  <si>
    <t>sníž. přenesená</t>
  </si>
  <si>
    <t>nulová</t>
  </si>
  <si>
    <t>Cena s DPH</t>
  </si>
  <si>
    <t>v</t>
  </si>
  <si>
    <t>CZK</t>
  </si>
  <si>
    <t>REKAPITULACE OBJEKTŮ STAVBY A SOUPISŮ PRACÍ</t>
  </si>
  <si>
    <t>Informatívní údaje z listů zakázek</t>
  </si>
  <si>
    <t>Kód</t>
  </si>
  <si>
    <t>Objekt, Soupis prací</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</si>
  <si>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</si>
  <si>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</si>
  <si>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</si>
  <si>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</si>
  <si>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</si>
  <si>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</si>
  <si>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</si>
  <si>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</si>
  <si>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</si>
  <si>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</si>
  <si>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</si>
  <si>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</si>
  <si>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</si>
  <si>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</si>
  <si>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</si>
  <si>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stavby celkem</t>
  </si>
  <si>
    <t>D</t>
  </si>
  <si>
    <t>0</t>
  </si>
  <si>
    <t>IMPORT</t>
  </si>
  <si>
    <t>{00000000-0000-0000-0000-000000000000}</t>
  </si>
  <si>
    <t>/</t>
  </si>
  <si>
    <t>STA</t>
  </si>
  <si>
    <t>1</t>
  </si>
  <si>
    <t>###NOINSERT###</t>
  </si>
  <si>
    <t>180701Ra2</t>
  </si>
  <si>
    <t>VENKOVNÍ ÚPRAVY (vedlejší aktivita)</t>
  </si>
  <si>
    <t>{ab9d35a5-4ee0-4f31-8c04-56676c87ca00}</t>
  </si>
  <si>
    <t>2</t>
  </si>
  <si>
    <t>180701Ra1</t>
  </si>
  <si>
    <t xml:space="preserve">HLAVNÍ OBJEKT  ( hlavní aktivita)</t>
  </si>
  <si>
    <t>{9800a2ad-f26b-4214-992b-6fbbbd1ee050}</t>
  </si>
  <si>
    <t>1) Krycí list soupisu</t>
  </si>
  <si>
    <t>2) Rekapitulace</t>
  </si>
  <si>
    <t>3) Soupis prací</t>
  </si>
  <si>
    <t>Zpět na list:</t>
  </si>
  <si>
    <t>Rekapitulace stavby</t>
  </si>
  <si>
    <t>KRYCÍ LIST SOUPISU</t>
  </si>
  <si>
    <t>REKAPITULACE ČLENĚNÍ SOUPISU PRACÍ</t>
  </si>
  <si>
    <t>Kód dílu - Popis</t>
  </si>
  <si>
    <t>Cena celkem [CZK]</t>
  </si>
  <si>
    <t>Náklady soupisu celkem</t>
  </si>
  <si>
    <t>-1</t>
  </si>
  <si>
    <t>HSV - Práce a dodávky HSV</t>
  </si>
  <si>
    <t xml:space="preserve">    4 - Vodorovné konstrukce</t>
  </si>
  <si>
    <t>SOUPIS PRACÍ</t>
  </si>
  <si>
    <t>PČ</t>
  </si>
  <si>
    <t>Popis</t>
  </si>
  <si>
    <t>MJ</t>
  </si>
  <si>
    <t>Množství</t>
  </si>
  <si>
    <t>J.cena [CZK]</t>
  </si>
  <si>
    <t>Cenová soustava</t>
  </si>
  <si>
    <t>Poznámka</t>
  </si>
  <si>
    <t>J. Nh [h]</t>
  </si>
  <si>
    <t>Nh celkem [h]</t>
  </si>
  <si>
    <t>J. hmotnost_x000d_
[t]</t>
  </si>
  <si>
    <t>Hmotnost_x000d_
celkem [t]</t>
  </si>
  <si>
    <t>J. suť [t]</t>
  </si>
  <si>
    <t>Suť Celkem [t]</t>
  </si>
  <si>
    <t>HSV</t>
  </si>
  <si>
    <t>Práce a dodávky HSV</t>
  </si>
  <si>
    <t>ROZPOCET</t>
  </si>
  <si>
    <t>4</t>
  </si>
  <si>
    <t>Vodorovné konstrukce</t>
  </si>
  <si>
    <t>Objekt:</t>
  </si>
  <si>
    <t>180701Ra2 - VENKOVNÍ ÚPRAVY (vedlejší aktivita)</t>
  </si>
  <si>
    <t xml:space="preserve">    1 - Zemní práce</t>
  </si>
  <si>
    <t xml:space="preserve">    5 - Komunikace pozemní</t>
  </si>
  <si>
    <t xml:space="preserve">    8 - Trubní vedení</t>
  </si>
  <si>
    <t xml:space="preserve">    9 - Ostatní konstrukce a práce, bourání</t>
  </si>
  <si>
    <t xml:space="preserve">    998 - Přesun hmot</t>
  </si>
  <si>
    <t>VRN - Vedlejší rozpočtové náklady</t>
  </si>
  <si>
    <t xml:space="preserve">    VRN3 - Zařízení staveniště</t>
  </si>
  <si>
    <t>Zemní práce</t>
  </si>
  <si>
    <t>K</t>
  </si>
  <si>
    <t>122201101</t>
  </si>
  <si>
    <t>Odkopávky a prokopávky nezapažené s přehozením výkopku na vzdálenost do 3 m nebo s naložením na dopravní prostředek v hornině tř. 3 do 100 m3</t>
  </si>
  <si>
    <t>m3</t>
  </si>
  <si>
    <t>CS ÚRS 2017 01</t>
  </si>
  <si>
    <t>820110401</t>
  </si>
  <si>
    <t>VV</t>
  </si>
  <si>
    <t>ozn.Z</t>
  </si>
  <si>
    <t>16,0*0,25</t>
  </si>
  <si>
    <t>ozn.P</t>
  </si>
  <si>
    <t>(3,5*7,0+2,4*5,25+5,5*5,0)*0,4</t>
  </si>
  <si>
    <t>ozn.CH</t>
  </si>
  <si>
    <t>(1,5+4,1+1,4+7,2)*1,5*0,2</t>
  </si>
  <si>
    <t>Součet</t>
  </si>
  <si>
    <t>122201109</t>
  </si>
  <si>
    <t>Odkopávky a prokopávky nezapažené s přehozením výkopku na vzdálenost do 3 m nebo s naložením na dopravní prostředek v hornině tř. 3 Příplatek k cenám za lepivost horniny tř. 3</t>
  </si>
  <si>
    <t>-24262034</t>
  </si>
  <si>
    <t>3</t>
  </si>
  <si>
    <t>132212102</t>
  </si>
  <si>
    <t xml:space="preserve">Hloubení zapažených i nezapažených rýh šířky do 600 mm ručním nebo pneumatickým nářadím  s urovnáním dna do předepsaného profilu a spádu v horninách tř. 3 nesoudržných</t>
  </si>
  <si>
    <t>CS ÚRS 2018 01</t>
  </si>
  <si>
    <t>994959864</t>
  </si>
  <si>
    <t>PSC</t>
  </si>
  <si>
    <t xml:space="preserve">Poznámka k souboru cen:_x000d_
1. V cenách jsou započteny i náklady na přehození výkopku na přilehlém terénu na vzdálenost do 3 m od podélné osy rýhy nebo naložení výkopku na dopravní prostředek. 2. V cenách 12-2101 až 41-2102 jsou započteny i náklady na i svislý přesun horniny po házečkách do 2 metrů. </t>
  </si>
  <si>
    <t>pro potrubí PVC</t>
  </si>
  <si>
    <t>15,0*0,6*1,2</t>
  </si>
  <si>
    <t>132212109</t>
  </si>
  <si>
    <t xml:space="preserve">Hloubení zapažených i nezapažených rýh šířky do 600 mm ručním nebo pneumatickým nářadím  s urovnáním dna do předepsaného profilu a spádu v horninách tř. 3 Příplatek k cenám za lepivost horniny tř. 3</t>
  </si>
  <si>
    <t>-481915737</t>
  </si>
  <si>
    <t>5</t>
  </si>
  <si>
    <t>162701105</t>
  </si>
  <si>
    <t>Vodorovné přemístění výkopku nebo sypaniny po suchu na obvyklém dopravním prostředku, bez naložení výkopku, avšak se složením bez rozhrnutí z horniny tř. 1 až 4 na vzdálenost přes 9 000 do 10 000 m</t>
  </si>
  <si>
    <t>1559387379</t>
  </si>
  <si>
    <t>odkopávky</t>
  </si>
  <si>
    <t>34,1</t>
  </si>
  <si>
    <t>lože+obsyp</t>
  </si>
  <si>
    <t>4,05+0,9</t>
  </si>
  <si>
    <t>6</t>
  </si>
  <si>
    <t>171201201</t>
  </si>
  <si>
    <t>Uložení sypaniny na skládky</t>
  </si>
  <si>
    <t>145088044</t>
  </si>
  <si>
    <t>7</t>
  </si>
  <si>
    <t>171201211</t>
  </si>
  <si>
    <t>Uložení sypaniny poplatek za uložení sypaniny na skládce (skládkovné)</t>
  </si>
  <si>
    <t>t</t>
  </si>
  <si>
    <t>1542535914</t>
  </si>
  <si>
    <t>39,05*1,8 'Přepočtené koeficientem množství</t>
  </si>
  <si>
    <t>8</t>
  </si>
  <si>
    <t>174101101</t>
  </si>
  <si>
    <t>Zásyp jam, šachet rýh nebo kolem objektů sypaninou se zhutněním</t>
  </si>
  <si>
    <t>CS ÚRS 2015 01</t>
  </si>
  <si>
    <t>793160927</t>
  </si>
  <si>
    <t>VÝKOP</t>
  </si>
  <si>
    <t>10,8</t>
  </si>
  <si>
    <t>odp vytl kub lože+obsyp</t>
  </si>
  <si>
    <t>-(4,05+0,9)</t>
  </si>
  <si>
    <t>9</t>
  </si>
  <si>
    <t>175111101</t>
  </si>
  <si>
    <t>Obsypání potrubí ručně sypaninou bez prohození, uloženou do 3 m</t>
  </si>
  <si>
    <t>-1220385426</t>
  </si>
  <si>
    <t>15,0*0,6*0,45</t>
  </si>
  <si>
    <t>10</t>
  </si>
  <si>
    <t>M</t>
  </si>
  <si>
    <t>583373030</t>
  </si>
  <si>
    <t>štěrkopísek frakce 0-8</t>
  </si>
  <si>
    <t>360596778</t>
  </si>
  <si>
    <t>4,05*2,2 'Přepočtené koeficientem množství</t>
  </si>
  <si>
    <t>11</t>
  </si>
  <si>
    <t>181301104</t>
  </si>
  <si>
    <t>Rozprostření a urovnání ornice v rovině nebo ve svahu sklonu do 1:5 při souvislé ploše do 500 m2, tl. vrstvy přes 200 do 250 mm</t>
  </si>
  <si>
    <t>m2</t>
  </si>
  <si>
    <t>1197475241</t>
  </si>
  <si>
    <t xml:space="preserve">Poznámka k souboru cen:_x000d_
1. V ceně jsou započteny i náklady na případné nutné přemístění hromad nebo dočasných skládek na místo spotřeby ze vzdálenosti do 30 m. 2. V ceně nejsou započteny náklady na získání ornice; toto získání se oceňuje cenami souboru cen 121 10-11 Sejmutí ornice. 3. Případné nakládání ornice, v souvislosti s pozn. č. 2 se oceňuje cenami souboru cen 167 10-11 Nakládání, skládání a překládání neulehlého výkopku nebo sypaniny. 4. Jsou-li hromady nebo dočasné skládky ornice umístěny podle projektu ve vzdálenosti přes 30 m od místa spotřeby, oceňuje se její přemístění cenami souboru cen 162 . 0-1 . Vodorovné přemístění výkopku, přičemž se vzdálenost 30 m, uvedená v popisu cen, neodečítá. </t>
  </si>
  <si>
    <t>12</t>
  </si>
  <si>
    <t>10371500</t>
  </si>
  <si>
    <t>substrát pro trávníky VL</t>
  </si>
  <si>
    <t>1061632507</t>
  </si>
  <si>
    <t>16*0,40</t>
  </si>
  <si>
    <t>6,4*1,1 'Přepočtené koeficientem množství</t>
  </si>
  <si>
    <t>13</t>
  </si>
  <si>
    <t>181411131</t>
  </si>
  <si>
    <t>Založení parkového trávníku výsevem plochy do 1000 m2 v rovině a ve svahu do 1:5</t>
  </si>
  <si>
    <t>2034221151</t>
  </si>
  <si>
    <t>2,9*5,5+0,05</t>
  </si>
  <si>
    <t>14</t>
  </si>
  <si>
    <t>005724100</t>
  </si>
  <si>
    <t>osivo směs travní parková</t>
  </si>
  <si>
    <t>kg</t>
  </si>
  <si>
    <t>164475978</t>
  </si>
  <si>
    <t>16*0,015 'Přepočtené koeficientem množství</t>
  </si>
  <si>
    <t>181951101</t>
  </si>
  <si>
    <t>Úprava pláně vyrovnáním výškových rozdílů v hornině tř. 1 až 4 bez zhutnění</t>
  </si>
  <si>
    <t>1802692882</t>
  </si>
  <si>
    <t>16</t>
  </si>
  <si>
    <t>184802111</t>
  </si>
  <si>
    <t>Chemické odplevelení půdy před založením kultury, trávníku nebo zpevněných ploch o výměře jednotlivě přes 20 m2 v rovině nebo na svahu do 1:5 postřikem na široko</t>
  </si>
  <si>
    <t>-1244420818</t>
  </si>
  <si>
    <t>17</t>
  </si>
  <si>
    <t>185804311</t>
  </si>
  <si>
    <t>Zalití rostlin vodou plochy záhonů jednotlivě do 20 m2</t>
  </si>
  <si>
    <t>-1597939367</t>
  </si>
  <si>
    <t>10 litr/m2 - 3x</t>
  </si>
  <si>
    <t>16*0,01*3</t>
  </si>
  <si>
    <t>18</t>
  </si>
  <si>
    <t>451572111</t>
  </si>
  <si>
    <t>Lože pod potrubí otevřený výkop z kameniva drobného těženého</t>
  </si>
  <si>
    <t>-709039814</t>
  </si>
  <si>
    <t>potrubí</t>
  </si>
  <si>
    <t>15,0*0,6*0,1</t>
  </si>
  <si>
    <t>19</t>
  </si>
  <si>
    <t>451577877</t>
  </si>
  <si>
    <t xml:space="preserve">Podklad nebo lože pod dlažbu (přídlažbu)  v ploše vodorovné nebo ve sklonu do 1:5, tloušťky od 30 do 100 mm ze štěrkopísku</t>
  </si>
  <si>
    <t>1997506364</t>
  </si>
  <si>
    <t>49*2 'Přepočtené koeficientem množství</t>
  </si>
  <si>
    <t>20</t>
  </si>
  <si>
    <t>451579877</t>
  </si>
  <si>
    <t xml:space="preserve">Podklad nebo lože pod dlažbu (přídlažbu)  Příplatek k cenám za každých dalších i započatých 10 mm tloušťky podkladu nebo lože přes 100 mm ze štěrkopísku</t>
  </si>
  <si>
    <t>-1246526769</t>
  </si>
  <si>
    <t xml:space="preserve">Poznámka k souboru cen:_x000d_
1. Ceny lze použít i pro podklad nebo lože pod dlažby silničních příkopů a kuželů. 2. Ceny nelze použít pro: a) lože rigolů dlážděných, které je započteno v cenách souborů cen 597 . 6- . 1 Rigol dlážděný, 597 17- . 1 Rigol krajnicový s kamennou obrubou a 597 16-1111 Rigol dlážděný z lomového kamene, b) podklad nebo lože pod dlažby (přídlažby) související s vodotečí, které se oceňují cenami části A 01 katalogu 832-1 Hráze a úpravy na tocích - úpravy toků a kanálů. 3. V cenách -7777 Podklad z prohozené zeminy, -9777 Příplatek za dalších 10 mm tloušťky z prohozené zeminy, -9779 Příplatek za sklon přes 1:5 z prohozené zeminy jsou započteny i náklady na prohození zeminy. 4. V cenách nejsou započteny náklady na: a) opatření zeminy a její přemístění k místu zabudování, které se oceňují podle ustanovení čl. 3111 Všeobecných podmínek části A 01 tohoto katalogu, b) úpravu pláně, která se oceňuje u silnic cenami části A 01, u dálnic cenami části A 02 katalogu 800-1 Zemní práce, c) odklizení odpadu po prohození zeminy, které se oceňuje cenami části A 01 katalogu 800-1 Zemní práce, d) svahování, které se oceňuje cenami části A 01 katalogu 800-1 Zemní práce. </t>
  </si>
  <si>
    <t>tl. 150 mm-příplatek 5x</t>
  </si>
  <si>
    <t>21,3*5</t>
  </si>
  <si>
    <t>Komunikace pozemní</t>
  </si>
  <si>
    <t>564251111</t>
  </si>
  <si>
    <t xml:space="preserve">Podklad nebo podsyp ze štěrkopísku ŠP  s rozprostřením, vlhčením a zhutněním, po zhutnění tl. 150 mm</t>
  </si>
  <si>
    <t>-1133465028</t>
  </si>
  <si>
    <t>22</t>
  </si>
  <si>
    <t>565231112</t>
  </si>
  <si>
    <t xml:space="preserve">Podklad ze štěrku částečně zpevněného cementovou maltou ŠCM  s rozprostřením a s hutněním, po zhutnění tl. 200 mm</t>
  </si>
  <si>
    <t>88015255</t>
  </si>
  <si>
    <t xml:space="preserve">Poznámka k souboru cen:_x000d_
1. ČSN 73 6127-1 připouští pro ŠCM tl. 150-200 mm. 2. V cenách jsou započteny i náklady na: a) ošetření povrchu krytu vodou, b) postřik proti odpařování vody. 3. V cenách nejsou započteny náklady na další postřiky, nátěry nebo mezivrstvy, které se oceňují cenami souborů cen stavebního dílu 57 Kryty pozemních komunikací. </t>
  </si>
  <si>
    <t>23</t>
  </si>
  <si>
    <t>596211110</t>
  </si>
  <si>
    <t>Kladení dlažby z betonových zámkových dlaždic komunikací pro pěší s ložem z kameniva těženého nebo drceného tl. do 40 mm, s vyplněním spár s dvojitým hutněním, vibrováním a se smetením přebytečného materiálu na krajnici tl. 60 mm skupiny A, pro plochy do 50 m2</t>
  </si>
  <si>
    <t>1825991445</t>
  </si>
  <si>
    <t xml:space="preserve">Poznámka k souboru cen:_x000d_
1. Pro volbu cen dlažeb platí toto rozdělení: Skupina A: dlažby z prvků stejného tvaru, Skupina B: dlažby z prvků dvou a více tvarů nebo z obrazců o ploše jednotlivě do 100 m2, Skupina C: dlažby obloukovitých tvarů (oblouky, kruhy, apod.). 2. V cenách jsou započteny i náklady na dodání hmot pro lože a na dodání materiálu na výplň spár. 3. V cenách nejsou započteny náklady na dodání zámkové dlažby, které se oceňuje ve specifikaci; ztratné lze dohodnout u plochy a) do 100 m2 ve výši 3 %, b) přes 100 do 300 m2 ve výši 2 %, c) přes 300 m2 ve výši 1 %. 4. Část lože přesahující tloušťku 40 mm se oceňuje cenami souboru cen 451 . . -9 . Příplatek za každých dalších 10 mm tloušťky podkladu nebo lože. </t>
  </si>
  <si>
    <t>(1,5+4,1+1,4+7,2)*1,5</t>
  </si>
  <si>
    <t>24</t>
  </si>
  <si>
    <t>59245018</t>
  </si>
  <si>
    <t>dlažba skladebná betonová 20x10x6 cm přírodní</t>
  </si>
  <si>
    <t>538964385</t>
  </si>
  <si>
    <t>21,3*1,1 'Přepočtené koeficientem množství</t>
  </si>
  <si>
    <t>25</t>
  </si>
  <si>
    <t>596212212</t>
  </si>
  <si>
    <t>Kladení dlažby z betonových zámkových dlaždic pozemních komunikací s ložem z kameniva těženého nebo drceného tl. do 50 mm, s vyplněním spár, s dvojitým hutněním vibrováním a se smetením přebytečného materiálu na krajnici tl. 80 mm skupiny A, pro plochy přes 100 do 300 m2</t>
  </si>
  <si>
    <t>1975712506</t>
  </si>
  <si>
    <t>3,5*7,0+2,4*5,25+5,5*5,0</t>
  </si>
  <si>
    <t>26</t>
  </si>
  <si>
    <t>59245030</t>
  </si>
  <si>
    <t>dlažba skladebná betonová 20x20x8 cm přírodní</t>
  </si>
  <si>
    <t>1309042067</t>
  </si>
  <si>
    <t>P</t>
  </si>
  <si>
    <t>Poznámka k položce:
spotřeba: 50 kus/m2</t>
  </si>
  <si>
    <t>64,6*1,1 'Přepočtené koeficientem množství</t>
  </si>
  <si>
    <t>Trubní vedení</t>
  </si>
  <si>
    <t>27</t>
  </si>
  <si>
    <t>871315221</t>
  </si>
  <si>
    <t>Kanalizační potrubí z tvrdého PVC v otevřeném výkopu ve sklonu do 20 %, hladkého plnostěnného jednovrstvého, tuhost třídy SN 8 DN 160</t>
  </si>
  <si>
    <t>m</t>
  </si>
  <si>
    <t>51864230</t>
  </si>
  <si>
    <t>28</t>
  </si>
  <si>
    <t>89411R1</t>
  </si>
  <si>
    <t>Šachty kanalizační zděné na potrubí, výšky vstupu do 2,40 m z cihel kanalizačních pálených lícových DN do 200</t>
  </si>
  <si>
    <t>soub</t>
  </si>
  <si>
    <t>650285862</t>
  </si>
  <si>
    <t xml:space="preserve">Poznámka k souboru cen:_x000d_
1. V cenách jsou započteny náklady na podkladní konstrukci z betonu C 8/10. V případě použití jiné třídy betonu než C 8/10 se cena stanoví výměnou stávajícího materiálu za beton požadované třídy. 2. V cenách jsou započteny i náklady na montáž a dodávku stupadel. 3. V cenách šachet na stokách kruhových a vejčitých nejsou započteny náklady na bednění a na obetonování konstrukce výplňovým betonem. Tyto náklady se oceňují: a) stěn šachet cenami souboru cen 894 50- . . Bednění stěn šachet části A 01 tohoto katalogu, b) konstrukce výplňovým betonem cenami souboru cen 894 20- . . Ostatní konstrukce na trubním vedení z prostého betonu z prostého betonu části A 01 tohoto katalogu, stavebnicovým způsobem tvorby cen. </t>
  </si>
  <si>
    <t>Ostatní konstrukce a práce, bourání</t>
  </si>
  <si>
    <t>29</t>
  </si>
  <si>
    <t>916131213</t>
  </si>
  <si>
    <t>Osazení silničního obrubníku betonového se zřízením lože, s vyplněním a zatřením spár cementovou maltou stojatého s boční opěrou z betonu prostého tř. C 12/15, do lože z betonu prostého téže značky</t>
  </si>
  <si>
    <t>-478699247</t>
  </si>
  <si>
    <t>4,1</t>
  </si>
  <si>
    <t>nájezdový</t>
  </si>
  <si>
    <t>7,0+2,0+2,4</t>
  </si>
  <si>
    <t>30</t>
  </si>
  <si>
    <t>59217034</t>
  </si>
  <si>
    <t>obrubník betonový silniční 100x15x30 cm</t>
  </si>
  <si>
    <t>1866095323</t>
  </si>
  <si>
    <t>4,1*1,01 'Přepočtené koeficientem množství</t>
  </si>
  <si>
    <t>31</t>
  </si>
  <si>
    <t>59217029</t>
  </si>
  <si>
    <t>obrubník betonový silniční nájezdový 100x15x15 cm</t>
  </si>
  <si>
    <t>2020365861</t>
  </si>
  <si>
    <t>32</t>
  </si>
  <si>
    <t>916331112</t>
  </si>
  <si>
    <t>Osazení zahradního obrubníku betonového s ložem tl. od 50 do 100 mm z betonu prostého tř. C 12/15 s boční opěrou z betonu prostého tř. C 12/15</t>
  </si>
  <si>
    <t>-1311955588</t>
  </si>
  <si>
    <t xml:space="preserve">Poznámka k souboru cen:_x000d_
1. V cenách jsou započteny i náklady na zalití a zatření spár cementovou maltou. 2. V cenách nejsou započteny náklady na dodání obrubníků; tyto se oceňují ve specifikaci. 3. Část lože přesahující tloušťku 100 mm lze ocenit cenou 916 99-1121 Lože pod obrubníky, krajníky nebo obruby z dlažebních kostek, katalogu 822-1. </t>
  </si>
  <si>
    <t>1,5+4,5+7,2</t>
  </si>
  <si>
    <t>33</t>
  </si>
  <si>
    <t>59217001</t>
  </si>
  <si>
    <t>obrubník betonový zahradní 100 x 5 x 25 cm</t>
  </si>
  <si>
    <t>-1302275865</t>
  </si>
  <si>
    <t>34</t>
  </si>
  <si>
    <t>916991121</t>
  </si>
  <si>
    <t>Lože pod obrubníky, krajníky nebo obruby z dlažebních kostek z betonu prostého tř. C 16/20</t>
  </si>
  <si>
    <t>1825173253</t>
  </si>
  <si>
    <t>(4,1+11,4)*0,05</t>
  </si>
  <si>
    <t>35</t>
  </si>
  <si>
    <t>919726122</t>
  </si>
  <si>
    <t>Geotextilie netkaná pro ochranu, separaci nebo filtraci měrná hmotnost přes 200 do 300 g/m2</t>
  </si>
  <si>
    <t>-1961181695</t>
  </si>
  <si>
    <t xml:space="preserve">Poznámka k souboru cen:_x000d_
1. V cenách jsou započteny i náklady na položení a dodání geotextilie včetně přesahů. </t>
  </si>
  <si>
    <t>64,6+21,3</t>
  </si>
  <si>
    <t>36</t>
  </si>
  <si>
    <t>935113111.R1</t>
  </si>
  <si>
    <t xml:space="preserve">Osazení odvodňovacího žlabu s krycím roštem  polymerbetonového šířky do 200 mm</t>
  </si>
  <si>
    <t>1518765351</t>
  </si>
  <si>
    <t xml:space="preserve">Poznámka k souboru cen:_x000d_
1. V cenách jsou započteny i náklady na předepsané obetonování a lože z betonu. 2. V cenách nejsou započteny náklady na odvodňovací žlab s příslušenstvím; tyto náklady se oceňují ve specifikaci. </t>
  </si>
  <si>
    <t>1,5+5,5+5,25+7,0</t>
  </si>
  <si>
    <t>37</t>
  </si>
  <si>
    <t>internet</t>
  </si>
  <si>
    <t>žlab odvodňovací polymerbetonový se spádem dna 0,5%, 1000x130x155/160 mm</t>
  </si>
  <si>
    <t>-217605955</t>
  </si>
  <si>
    <t>998</t>
  </si>
  <si>
    <t>Přesun hmot</t>
  </si>
  <si>
    <t>38</t>
  </si>
  <si>
    <t>998223011</t>
  </si>
  <si>
    <t xml:space="preserve">Přesun hmot pro pozemní komunikace s krytem dlážděným  dopravní vzdálenost do 200 m jakékoliv délky objektu</t>
  </si>
  <si>
    <t>-1083327755</t>
  </si>
  <si>
    <t>VRN</t>
  </si>
  <si>
    <t>Vedlejší rozpočtové náklady</t>
  </si>
  <si>
    <t>VRN3</t>
  </si>
  <si>
    <t>Zařízení staveniště</t>
  </si>
  <si>
    <t>39</t>
  </si>
  <si>
    <t>030001000</t>
  </si>
  <si>
    <t>kpl…</t>
  </si>
  <si>
    <t>1024</t>
  </si>
  <si>
    <t>1358202102</t>
  </si>
  <si>
    <t xml:space="preserve">180701Ra1 - HLAVNÍ OBJEKT  ( hlavní aktivita)</t>
  </si>
  <si>
    <t xml:space="preserve">    2 - Zakládání</t>
  </si>
  <si>
    <t xml:space="preserve">    3 - Svislé a kompletní konstrukce</t>
  </si>
  <si>
    <t xml:space="preserve">    6 - Úpravy povrchů, podlahy a osazování výplní</t>
  </si>
  <si>
    <t xml:space="preserve">    9 - Ostatní konstrukce a práce-bourání</t>
  </si>
  <si>
    <t xml:space="preserve">    997 - Přesun sutě</t>
  </si>
  <si>
    <t>PSV - Práce a dodávky PSV</t>
  </si>
  <si>
    <t xml:space="preserve">    711 - Izolace proti vodě, vlhkosti a plynům</t>
  </si>
  <si>
    <t xml:space="preserve">    712 - Povlakové krytiny</t>
  </si>
  <si>
    <t xml:space="preserve">    713 - Izolace tepelné</t>
  </si>
  <si>
    <t xml:space="preserve">    721 - Zdravotechnika</t>
  </si>
  <si>
    <t xml:space="preserve">    721000 - ZTI - zámečníci</t>
  </si>
  <si>
    <t xml:space="preserve">    721001 - ZTI plyn -  nátěry</t>
  </si>
  <si>
    <t xml:space="preserve">    721002 - ZTI plyn - zámečníci</t>
  </si>
  <si>
    <t xml:space="preserve">    723 - Zdravotechnika -  plynovod</t>
  </si>
  <si>
    <t xml:space="preserve">    731 - Ústřední vytápění</t>
  </si>
  <si>
    <t xml:space="preserve">    731000 - Doplňkové konstrukce ÚT</t>
  </si>
  <si>
    <t xml:space="preserve">    731001 - Izolace ÚT</t>
  </si>
  <si>
    <t xml:space="preserve">    741 - Elektroinstalace - silnoproud</t>
  </si>
  <si>
    <t xml:space="preserve">    762 - Konstrukce tesařské</t>
  </si>
  <si>
    <t xml:space="preserve">    763 - Konstrukce suché výstavby</t>
  </si>
  <si>
    <t xml:space="preserve">    764 - Konstrukce klempířské</t>
  </si>
  <si>
    <t xml:space="preserve">    765 - Krytina skládaná</t>
  </si>
  <si>
    <t xml:space="preserve">    766 - Konstrukce truhlářské</t>
  </si>
  <si>
    <t xml:space="preserve">    767 - Konstrukce zámečnické</t>
  </si>
  <si>
    <t xml:space="preserve">    771 - Podlahy z dlaždic</t>
  </si>
  <si>
    <t xml:space="preserve">    775 - Podlahy skládané</t>
  </si>
  <si>
    <t xml:space="preserve">      776 - Podlahy povlakové</t>
  </si>
  <si>
    <t xml:space="preserve">    781 - Dokončovací práce - obklady</t>
  </si>
  <si>
    <t xml:space="preserve">    783 - Nátěry</t>
  </si>
  <si>
    <t xml:space="preserve">    784 - Dokončovací práce - malby a tapety</t>
  </si>
  <si>
    <t xml:space="preserve">      786 - Dokončovací práce - čalounické úpravy</t>
  </si>
  <si>
    <t xml:space="preserve">    731002 - HZS  ÚSTŘEDNÍ VYTÁPĚNÍ</t>
  </si>
  <si>
    <t xml:space="preserve">    VRN4 - Inženýrská činnost</t>
  </si>
  <si>
    <t xml:space="preserve">    VRN9 - Ostatní náklady</t>
  </si>
  <si>
    <t xml:space="preserve">Odkopávky a prokopávky nezapažené  s přehozením výkopku na vzdálenost do 3 m nebo s naložením na dopravní prostředek v hornině tř. 3 do 100 m3</t>
  </si>
  <si>
    <t>-322719124</t>
  </si>
  <si>
    <t>podl B vstup</t>
  </si>
  <si>
    <t>2,2*0,2</t>
  </si>
  <si>
    <t>132201201</t>
  </si>
  <si>
    <t xml:space="preserve">Hloubení zapažených i nezapažených rýh šířky přes 600 do 2 000 mm  s urovnáním dna do předepsaného profilu a spádu v hornině tř. 3 do 100 m3</t>
  </si>
  <si>
    <t>-577474961</t>
  </si>
  <si>
    <t>výkop pro základy+bednění</t>
  </si>
  <si>
    <t>(15,141+8,76)*2</t>
  </si>
  <si>
    <t>132201209</t>
  </si>
  <si>
    <t xml:space="preserve">Hloubení zapažených i nezapažených rýh šířky přes 600 do 2 000 mm  s urovnáním dna do předepsaného profilu a spádu v hornině tř. 3 Příplatek k cenám za lepivost horniny tř. 3</t>
  </si>
  <si>
    <t>-387896539</t>
  </si>
  <si>
    <t xml:space="preserve">Poznámka k souboru cen:_x000d_
1. V cenách jsou započteny i náklady na případné nutné přemístění výkopku ve výkopišti na vzdálenost do 3 m a na přehození výkopku na přilehlém terénu na vzdálenost do 5 m od okraje jámy nebo naložení na dopravní prostředek. 2. Hloubení rýh při lesnicko-technických melioracích se oceňuje: a) ve stržích cenami platnými pro objem výkopu do 100 m3, i když skutečný objem výkopu je větší, b) mimo strže pro příčná a podélná zpevnění dna a břehů pod obrysem výkopu pro koryta vodotečí, zejména pro konstrukce těles, stupňů, boků, předprahů, prahů, odháněk, výhonů a pro základy zdí, dlažeb, rovnanin, plůtků a hatí, pro jakoukoliv šířku rýhy, při objemu do 100 m3 cenami příslušnými pro objem výkopu do 100 m3 a při jakémkoliv objemu výkopu přes 100 m3 cenami příslušnými pro objem výkopu přes 100 do 1 000 m3. 3. Náklady na svislé přemístění výkopku nad 1 m hloubky se určí dle ustanovení článku č. 3161 všeobecných podmínek katalogu. 4. Předepisuje-li projekt hloubit rýhy 5 až 7 bez použití trhavin, oceňuje se toto hloubení: a) v suchu nebo mokru cenami 138 40-1201, 138 50-1201 a 138 60-1201 Dolamování hloubených vykopávek, b) v tekoucí vodě při jakékoliv její rychlosti individuálně. 5. Ceny nelze použít pro hloubení rýh a hloubky přes 16 m. Tyto práce se oceňují individuálně. </t>
  </si>
  <si>
    <t xml:space="preserve">Vodorovné přemístění výkopku nebo sypaniny po suchu  na obvyklém dopravním prostředku, bez naložení výkopku, avšak se složením bez rozhrnutí z horniny tř. 1 až 4 na vzdálenost přes 9 000 do 10 000 m</t>
  </si>
  <si>
    <t>2041091669</t>
  </si>
  <si>
    <t xml:space="preserve">Uložení sypaniny  na skládky</t>
  </si>
  <si>
    <t>-861796307</t>
  </si>
  <si>
    <t>Poplatek za uložení stavebního odpadu na skládce (skládkovné) zeminy a kameniva zatříděného do Katalogu odpadů pod kódem 170 504</t>
  </si>
  <si>
    <t>-674727509</t>
  </si>
  <si>
    <t>47,802*1,8 'Přepočtené koeficientem množství</t>
  </si>
  <si>
    <t xml:space="preserve">Zásyp sypaninou z jakékoliv horniny  s uložením výkopku ve vrstvách se zhutněním jam, šachet, rýh nebo kolem objektů v těchto vykopávkách</t>
  </si>
  <si>
    <t>853032453</t>
  </si>
  <si>
    <t xml:space="preserve">Poznámka k souboru cen:_x000d_
1. Ceny 174 10- . . jsou určeny pro zhutněné zásypy s mírou zhutnění: a) z hornin soudržných do 100 % PS, b) z hornin nesoudržných do I(d) 0,9, c) z hornin kamenitých pro jakoukoliv míru zhutnění. 2. Je-li projektem předepsáno vyšší zhutnění, podle bodu a) a b) poznámky č 1., ocení se zásyp individuálně. 3. Ceny nelze použít pro zásyp rýh pro drenážní trativody pro lesnicko-technické meliorace a zemědělské. Zásyp těchto rýh se oceňuje cenami souboru cen 174 20-3 . části A 03 Zemní práce pro objekty oborů 831 až 833. Nezhutněný zásyp odvodňovacích kanálů z betonových a železobetonových trub v polních a lučních tratích se oceňuje cenou -1101 Zásyp sypaninou rýh bez ohledu na šířku kanálu; cena obsahuje i náklady na ruční nezhutněný zásyp výšky do 200 mm nad vrchol potrubí. 4. V cenách 10-1101, 10-1103, 20-1101 a 20-1103 je započteno přemístění sypaniny ze vzdálenosti 10 m od kraje výkopu nebo zasypávaného prostoru, měřeno k těžišti skládky. 5. V ceně 10-1102 je započteno přemístění sypaniny ze vzdálenosti 15 m od hrany zasypávaného prostoru, měřeno k těžišti skládky. 6. Objem zásypu je rozdíl objemu výkopu a objemu do něho vestavěných konstrukcí nebo uložených vedení i s jejich obklady a podklady (tento objem se nazývá objemem horniny vytlačené konstrukcí). Objem potrubí do DN 180, příp. i s obalem, se od objemu zásypu neodečítá. Pro stanovení objemu zásypu se od objemu výkopu odečítá i objem obsypu potrubí oceňovaný cenami souboru cen 175 10-11 Obsyp potrubí, přichází-li v úvahu . 7. Odklizení zbylého výkopku po provedení zásypu zářezů se šikmými stěnami pro podzemní vedení nebo zásypu jam a rýh pro podzemní vedení se oceňuje, je-li objem zbylého výkopku: a) do 1 m3 na 1 m vedení a jedná se o výkopek neulehlý - cenami souboru cen 167 10-110 Nakládání výkopku nebo sypaniny a 162 . 0-1 . Vodorovné přemístění výkopku. V případě, že se jedná o výkopek ulehlý - rozpojení a naložení výkopku cenami souboru cen 122 . 0-1 . souboru cen 162 . 0-1 . Vodorovné přemístění výkopku; b) přes 1 m3 na 1 m vedení, jestliže projekt předepíše, že se zbylý výkopek bude odklízet zároveň s prováděním vykopávky, pouze přemístění výkopku cenami souboru cen 162 . 0-1 . Vodorovné přemístění výkopku. Při zmíněném objemu zbylého výkopku se neoceňuje ani naložení ani rozpojení výkopku. Jestliže se zbylý výkopek neodklízí, nýbrž rozprostírá podél výkopu a nad výkopem, platí poznámka č. 8. 8. Rozprostření zbylého výkopku podél výkopu a nad výkopem po provedení zásypů zářezů se šikmými stěnami pro podzemní vedení nebo zásypu jam a rýh pro podzemní vedení se oceňuje: a) cenou 171 20-1101 Uložení sypaniny do nezhutněných násypů, není-li projektem předepsáno zhutnění rozprostřeného zbylého výkopku, b) cenou 171 10-1111 Uložení sypaniny do násypů z hornin sypkých, je-li předepsáno zhutnění rozprostřeného zbylého výkopku, a to v objemu vypočteném podle poznámky č.6, příp. zmenšeném o objem výkopku, který byl již odklizen. 9. Míru zhutnění předepisuje projekt. </t>
  </si>
  <si>
    <t>kolem základu</t>
  </si>
  <si>
    <t>výkop</t>
  </si>
  <si>
    <t>47,802</t>
  </si>
  <si>
    <t>odp vytl kub</t>
  </si>
  <si>
    <t>-23,901</t>
  </si>
  <si>
    <t>58331200</t>
  </si>
  <si>
    <t>štěrkopísek netříděný zásypový materiál</t>
  </si>
  <si>
    <t>-2001961913</t>
  </si>
  <si>
    <t>23,901*2 'Přepočtené koeficientem množství</t>
  </si>
  <si>
    <t>181951102</t>
  </si>
  <si>
    <t xml:space="preserve">Úprava pláně vyrovnáním výškových rozdílů  v hornině tř. 1 až 4 se zhutněním</t>
  </si>
  <si>
    <t>-815088994</t>
  </si>
  <si>
    <t xml:space="preserve">Poznámka k souboru cen:_x000d_
1. Ceny jsou určeny pro urovnání všech nově zřizovaných ploch (v zářezech i na násypech) vodorovných nebo ve sklonu do 1:5 pod zpevnění ploch jakéhokoliv druhu, pod humusování, (ne však pro plochy zásypu rýh pro podzemní vedení), drnování apod. a dále, předepíše-li projekt urovnání pláně z jiného důvodu. 2. Ceny nelze použít pro urovnání lavic (berem) šířky do 3 m přerušujících svahy, pro urovnání dna silničních a železničních příkopů pro jakoukoliv šířku dna; toto urovnání se oceňuje cenami souboru cen 182 .0-1 Svahování. 3. Urovnání ploch ve sklonu přes 1 : 5 se oceňuje cenami souboru cen 182 . 0-11 Svahování trvalých svahů do projektovaných profilů. 4. Náklady na urovnání dna a stěn při čištění příkopů pozemních komunikací jsou započteny v cenách souborů cen 938 90-2 . Čištění příkopů komunikací v suchu nebo ve vodě části A02 Zemní práce pro objekty oborů 821 až 828. 5. Míru zhutnění určuje projekt. Ceny se zhutněním jsou určeny pro jakoukoliv míru zhutnění. </t>
  </si>
  <si>
    <t>modlitebna</t>
  </si>
  <si>
    <t>100,0</t>
  </si>
  <si>
    <t>Zakládání</t>
  </si>
  <si>
    <t>271572211</t>
  </si>
  <si>
    <t>Podsyp pod základové konstrukce se zhutněním a urovnáním povrchu ze štěrkopísku netříděného</t>
  </si>
  <si>
    <t>-368081537</t>
  </si>
  <si>
    <t>modli</t>
  </si>
  <si>
    <t>60*0,1</t>
  </si>
  <si>
    <t>274313611</t>
  </si>
  <si>
    <t>Základy z betonu prostého pasy betonu kamenem neprokládaného tř. C 16/20</t>
  </si>
  <si>
    <t>-1886078896</t>
  </si>
  <si>
    <t xml:space="preserve">Poznámka k souboru cen:_x000d_
1. V ceně příplatku -5911 jsou započteny náklady na technologické opatření a na ztíženou betonáž pod hladinou pažící bentonitové suspenze a na průběžné odčerpání suspenze s přepouštěním na určené místo do 20 m, popř. do vany nebo do kalové cisterny k odvozu. Odvoz se oceňuje cenami katalogu 800-2 Zvláštní zakládání objektů. 2. Hloubení s použitím bentonitové suspenze se oceňuje katalogem 800-1 Zemní práce. Bednění se neoceňuje. </t>
  </si>
  <si>
    <t>-0,275-1,175= 0,9</t>
  </si>
  <si>
    <t>(4,45+6,0+4,5+0,5+2,0)*0,4*0,9</t>
  </si>
  <si>
    <t>(3,6+0,4+1,75)*0,4*0,9</t>
  </si>
  <si>
    <t>(1,5*3+1,6+1,8+0,25)*0,5*0,9</t>
  </si>
  <si>
    <t>0,6*0,35*0,9</t>
  </si>
  <si>
    <t>-0,4-1,5=1,1</t>
  </si>
  <si>
    <t>0,6*0,45*1,1</t>
  </si>
  <si>
    <t>-0,275-1,575=1,3</t>
  </si>
  <si>
    <t>(3,65+0,4)*0,4*1,3</t>
  </si>
  <si>
    <t>-0,4-0,9=0,5</t>
  </si>
  <si>
    <t>0,95*0,45*0,5</t>
  </si>
  <si>
    <t>1,8*0,35*0,5</t>
  </si>
  <si>
    <t>274351121</t>
  </si>
  <si>
    <t>Bednění základů pasů rovné zřízení</t>
  </si>
  <si>
    <t>864965482</t>
  </si>
  <si>
    <t xml:space="preserve">Poznámka k souboru cen:_x000d_
1. Ceny jsou určeny pro bednění ve volném prostranství, ve volných nebo zapažených jamách, rýhách a šachtách. 2. Kruhové nebo obloukové bednění poloměru do 1 m se oceňuje individuálně. </t>
  </si>
  <si>
    <t>(4,45+6,0+4,5+0,5+2,0)*0,9*2</t>
  </si>
  <si>
    <t>(3,6+0,4+1,75)*0,9*2</t>
  </si>
  <si>
    <t>(1,5*3+1,6+1,8+0,25)*0,9*2</t>
  </si>
  <si>
    <t>0,6*2*0,9</t>
  </si>
  <si>
    <t>(3,65+0,4)*1,3*2</t>
  </si>
  <si>
    <t>0,6*1,1*2</t>
  </si>
  <si>
    <t>0,95*0,5*2</t>
  </si>
  <si>
    <t>1,8*0,5*2</t>
  </si>
  <si>
    <t>274351122</t>
  </si>
  <si>
    <t>Bednění základů pasů rovné odstranění</t>
  </si>
  <si>
    <t>559134733</t>
  </si>
  <si>
    <t>279311911</t>
  </si>
  <si>
    <t xml:space="preserve">Základové zdi z betonu prostého  bez zvláštních nároků na vliv prostředí tř. C 16/20</t>
  </si>
  <si>
    <t>-332244458</t>
  </si>
  <si>
    <t xml:space="preserve">Poznámka k souboru cen:_x000d_
1. V ceně příplatku -5911 jsou započteny náklady na technologické opatření a na ztíženou betonáž pod hladinou pažící bentonitové suspenze a na průběžné odčerpávání suspenze s přepouštěním na určité místo do 20 m, popř. do vany nebo do kalové cisterny k odvozu. Odvoz se oceňuje cenami katalogu 800-2 Zvláštní zakládání objektů. 2. Hloubení s použitím bentonitové suspenze se oceňuje katalogem 800-1 Zemní práce. Bednění se neoceňuje. 3. V cenách nejsou započteny náklady na bednění; tyto se oceňují cenami souboru cen 279 35-11 Bednění základových zdí. </t>
  </si>
  <si>
    <t>-0,4-2,1=1,7</t>
  </si>
  <si>
    <t>0,6*0,45*1,7</t>
  </si>
  <si>
    <t>-0,4-2,7=2,3</t>
  </si>
  <si>
    <t>0,6*0,45*2,3</t>
  </si>
  <si>
    <t>-0,275-1,675=1,4</t>
  </si>
  <si>
    <t>0,6*0,35*1,4</t>
  </si>
  <si>
    <t>-0,275-2,175=1,9</t>
  </si>
  <si>
    <t>0,6*0,35*1,9</t>
  </si>
  <si>
    <t>279351121</t>
  </si>
  <si>
    <t>Bednění základových zdí rovné oboustranné za každou stranu zřízení</t>
  </si>
  <si>
    <t>-1170849736</t>
  </si>
  <si>
    <t xml:space="preserve">Poznámka k souboru cen:_x000d_
1. Ceny jsou určeny pro bednění svislé nebo šikmé (odkloněné), půdorysně přímé nebo zalomené ve volném prostranství, ve volných nebo zapažených jamách a rýhách. 2. Kruhové nebo obloukové bednění poloměru do 1 m se oceňuje individuálně. </t>
  </si>
  <si>
    <t>0,6*1,7*2</t>
  </si>
  <si>
    <t>0,6*2,3*2</t>
  </si>
  <si>
    <t>0,6*1,4*2</t>
  </si>
  <si>
    <t>0,6*1,9*2</t>
  </si>
  <si>
    <t>279351122</t>
  </si>
  <si>
    <t>Bednění základových zdí rovné oboustranné za každou stranu odstranění</t>
  </si>
  <si>
    <t>614946165</t>
  </si>
  <si>
    <t>Svislé a kompletní konstrukce</t>
  </si>
  <si>
    <t>310237251</t>
  </si>
  <si>
    <t xml:space="preserve">Zazdívka otvorů ve zdivu nadzákladovém cihlami pálenými  plochy přes 0,09 m2 do 0,25 m2, ve zdi tl. přes 300 do 450 mm</t>
  </si>
  <si>
    <t>kus</t>
  </si>
  <si>
    <t>-1784228890</t>
  </si>
  <si>
    <t>311236121</t>
  </si>
  <si>
    <t>Zdivo jednovrstvé zvukově izolační z cihel děrovaných spojených na pero a drážku na maltu cementovou M10, pevnost cihel do P15, tl. zdiva 250 mm</t>
  </si>
  <si>
    <t>-2040563981</t>
  </si>
  <si>
    <t xml:space="preserve">Poznámka k souboru cen:_x000d_
1. Množství jednotek se určuje v m2 plochy konstrukce. 2. Do plochy zdiva se započítává plocha vyzdívky nosných ocelových koster svislých i šikmých. Tato plocha se započítává plně bez odpočtu plochy ocelových koster nosníků. 3. Od plochy zdiva se odečítá: a) plocha otvorů jednotlivě větší než 0,25 m2, b) plocha otvorů okenních, dveřních a jiných (vnějších i vnitřních) stanovená z rozměrů kótovaných ve výkresech. Při zalomeném ostění oken a balkónových dveří se šířka zmenšuje o 100 mm. c) plocha překladů, obetonovaných hlav ocelových nosníků, věnců a jiných konstrukcí betonových a železobetonových. 4. V cenách jsou započteny i náklady na doplňkové cihly. 5. V cenách nejsou započteny náklady na: a) výplň kapes obvodového zdiva (např kolem oken); tyto se ocení příslušnými cenami SC 311 23-891. Výplň kapes zdiva z děrovaných cihel polystyrénem. b) zásyp dutin první vrstvy zdiva; tyto se ocení příslušnými cenami SC 311 23-892..Zásyp dutin zdiva z děrovaných cihel. </t>
  </si>
  <si>
    <t>mezibytové příčky</t>
  </si>
  <si>
    <t>1NP</t>
  </si>
  <si>
    <t>B03</t>
  </si>
  <si>
    <t>4,3*3,23</t>
  </si>
  <si>
    <t>A01/B01</t>
  </si>
  <si>
    <t>5,33*3,23</t>
  </si>
  <si>
    <t>2NP</t>
  </si>
  <si>
    <t>D01/E01</t>
  </si>
  <si>
    <t>5,33*2,9</t>
  </si>
  <si>
    <t>E3</t>
  </si>
  <si>
    <t>4,3*2,9</t>
  </si>
  <si>
    <t>3NP</t>
  </si>
  <si>
    <t>(10,6+2,65*2)*2,9</t>
  </si>
  <si>
    <t>311272111</t>
  </si>
  <si>
    <t>Zdivo z pórobetonových tvárnic na tenké maltové lože, tl. zdiva 250 mm pevnost tvárnic do P2, objemová hmotnost do 450 kg/m3 hladkých</t>
  </si>
  <si>
    <t>548075328</t>
  </si>
  <si>
    <t>2+3NP</t>
  </si>
  <si>
    <t>(1,5+5,7)*3,2*2</t>
  </si>
  <si>
    <t>-(2,5*2,4+2,0*0,95)</t>
  </si>
  <si>
    <t>(4,15+0,25+2,65+1,1+1,5+5,252)*3,2</t>
  </si>
  <si>
    <t>průměr v=2,6</t>
  </si>
  <si>
    <t>4,85*2,6</t>
  </si>
  <si>
    <t>6,45*2,6</t>
  </si>
  <si>
    <t>-(1,0*1,45+1,8*1,45)</t>
  </si>
  <si>
    <t>311272311</t>
  </si>
  <si>
    <t>Zdivo z pórobetonových tvárnic na tenké maltové lože, tl. zdiva 375 mm pevnost tvárnic do P2, objemová hmotnost do 450 kg/m3 hladkých</t>
  </si>
  <si>
    <t>1792891508</t>
  </si>
  <si>
    <t>(4,4+5,7+5,1+1,8+8,7)*3,33</t>
  </si>
  <si>
    <t>-(1,5*1,5+0,9*0,5+1,5*2,3)</t>
  </si>
  <si>
    <t>317941121</t>
  </si>
  <si>
    <t xml:space="preserve">Osazování ocelových válcovaných nosníků na zdivu  I nebo IE nebo U nebo UE nebo L do č. 12 nebo výšky do 120 mm</t>
  </si>
  <si>
    <t>1122212132</t>
  </si>
  <si>
    <t xml:space="preserve">Poznámka k souboru cen:_x000d_
1. Ceny jsou určeny pro zednické osazování na cementovou maltu(min. MC 15). 2. Dodávka ocelových nosníků se oceňuje ve specifikaci. 3. Ztratné lze dohodnout ve směrné výši 8 % na krytí nákladů na řezání příslušných délek z hutních délek nosníků a na zbytkový odpad (prořez). </t>
  </si>
  <si>
    <t>překlady</t>
  </si>
  <si>
    <t>I100</t>
  </si>
  <si>
    <t>(1,2*2*7+1,1*2*2+1,2*3+1,3*2+1,5*2)*8,34*0,001</t>
  </si>
  <si>
    <t>I120</t>
  </si>
  <si>
    <t>(2,3*7+2,1*2)*11,1*0,001</t>
  </si>
  <si>
    <t>13010742</t>
  </si>
  <si>
    <t>ocel profilová IPE 100 jakost 11 375</t>
  </si>
  <si>
    <t>1598630150</t>
  </si>
  <si>
    <t>0,254*1,08 'Přepočtené koeficientem množství</t>
  </si>
  <si>
    <t>13010744</t>
  </si>
  <si>
    <t>ocel profilová IPE 120 jakost 11 375</t>
  </si>
  <si>
    <t>1123073652</t>
  </si>
  <si>
    <t>0,225*1,08 'Přepočtené koeficientem množství</t>
  </si>
  <si>
    <t>317941123</t>
  </si>
  <si>
    <t xml:space="preserve">Osazování ocelových válcovaných nosníků na zdivu  I nebo IE nebo U nebo UE nebo L č. 14 až 22 nebo výšky do 220 mm</t>
  </si>
  <si>
    <t>1565945091</t>
  </si>
  <si>
    <t>I140</t>
  </si>
  <si>
    <t>(2,7*2+2,1*2+2,8*2)*14,3*0,001</t>
  </si>
  <si>
    <t>I160</t>
  </si>
  <si>
    <t>4,7*2*17,9*0,001</t>
  </si>
  <si>
    <t>13010746</t>
  </si>
  <si>
    <t>ocel profilová IPE 140 jakost 11 375</t>
  </si>
  <si>
    <t>-866561680</t>
  </si>
  <si>
    <t>0,217*1,08 'Přepočtené koeficientem množství</t>
  </si>
  <si>
    <t>13010748</t>
  </si>
  <si>
    <t>ocel profilová IPE 160 jakost 11 375</t>
  </si>
  <si>
    <t>38623033</t>
  </si>
  <si>
    <t>0,168*1,08 'Přepočtené koeficientem množství</t>
  </si>
  <si>
    <t>340239211</t>
  </si>
  <si>
    <t>Zazdívka otvorů v příčkách nebo stěnách cihlami plnými pálenými plochy přes 1 m2 do 4 m2, tloušťky do 100 mm</t>
  </si>
  <si>
    <t>-337387725</t>
  </si>
  <si>
    <t>342272225</t>
  </si>
  <si>
    <t>Příčky z pórobetonových tvárnic hladkých na tenké maltové lože objemová hmotnost do 500 kg/m3, tloušťka příčky 100 mm</t>
  </si>
  <si>
    <t>-721239687</t>
  </si>
  <si>
    <t>1PP</t>
  </si>
  <si>
    <t>3,85*2,0-0,8*2,0</t>
  </si>
  <si>
    <t>(4,3+2,3+1,83*2)*3,13</t>
  </si>
  <si>
    <t>-0,8*2,0*4</t>
  </si>
  <si>
    <t>(2,3+4,5+1,83*2+5,33)*2,8</t>
  </si>
  <si>
    <t>-0,8*2,0*5</t>
  </si>
  <si>
    <t>(2,3*2+2,2*2+4,6+5,0*2)*1,8</t>
  </si>
  <si>
    <t>342272245</t>
  </si>
  <si>
    <t>Příčky z pórobetonových tvárnic hladkých na tenké maltové lože objemová hmotnost do 500 kg/m3, tloušťka příčky 150 mm</t>
  </si>
  <si>
    <t>-713266809</t>
  </si>
  <si>
    <t>modl</t>
  </si>
  <si>
    <t>1,8*3,0</t>
  </si>
  <si>
    <t>342272323</t>
  </si>
  <si>
    <t>Příčky z pórobetonových přesných příčkovek [YTONG] hladkých, objemové hmotnosti 500 kg/m3 na tenké maltové lože, tloušťky příčky 100 mm</t>
  </si>
  <si>
    <t>-2085777705</t>
  </si>
  <si>
    <t>9,0*3,0</t>
  </si>
  <si>
    <t>346244371</t>
  </si>
  <si>
    <t xml:space="preserve">Zazdívka rýh, potrubí, nik (výklenků) nebo kapes z pálených cihel  na maltu tl. 140 mm</t>
  </si>
  <si>
    <t>485327153</t>
  </si>
  <si>
    <t>346244381</t>
  </si>
  <si>
    <t xml:space="preserve">Plentování ocelových válcovaných nosníků jednostranné cihlami  na maltu, výška stojiny do 200 mm</t>
  </si>
  <si>
    <t>1023784022</t>
  </si>
  <si>
    <t>ocel překlady</t>
  </si>
  <si>
    <t>1,2*10*2*0,1</t>
  </si>
  <si>
    <t>1,3*2*2*0,1</t>
  </si>
  <si>
    <t>1,5*2*0,1</t>
  </si>
  <si>
    <t>1,1*2*2*0,1</t>
  </si>
  <si>
    <t>1,4*2*0,1</t>
  </si>
  <si>
    <t>2,1*2*0,1</t>
  </si>
  <si>
    <t>2,3*7*2*0,12</t>
  </si>
  <si>
    <t>2,8*2*0,14</t>
  </si>
  <si>
    <t>4,7*2*0,16</t>
  </si>
  <si>
    <t>41132.R1</t>
  </si>
  <si>
    <t xml:space="preserve">Stropy z betonu železového (bez výztuže)  stropů deskových, plochých střech, desek balkonových, desek hřibových stropů včetně hlavic hřibových sloupů tř. C 25/30</t>
  </si>
  <si>
    <t>-364674686</t>
  </si>
  <si>
    <t xml:space="preserve">Poznámka k souboru cen:_x000d_
1. V cenách pohledového betonu 411 35-4 a 411 35-5 jsou započteny i náklady na pečlivé hutnění zejména při líci konstrukce pro docílení neporušeného maltového povrchu bez vzhledových kazů. </t>
  </si>
  <si>
    <t>411354219</t>
  </si>
  <si>
    <t xml:space="preserve">Bednění stropů ztracené ocelové žebrované  ze širokých tenkostěnných ohýbaných profilů (hraněných trapézových vln), bez úpravy povrchu otevřeného podhledu, bez podpěrné konstrukce, s osazením nasucho na zdech do připravených ozubů, popř. na rovných zdech, trámech, průvlacích, do traverz s povrchem lesklým, výšky vln 60 mm, tl. plechu 1,00 mm</t>
  </si>
  <si>
    <t>-341288671</t>
  </si>
  <si>
    <t xml:space="preserve">Poznámka k souboru cen:_x000d_
1. Konstrukce ocelového profilovaného bednění (ceny -4203 až -4271 za m2 půdorysu shora včetně uložení) vytváří monolitický žebrovaný strop, pro který jsou určeny ceny betonů 411 32-2121 až -2424, ceny výztuže stropů 411 36- . . , je-li předepsána u této spřažené konstrukce, a ceny podpěrné konstrukce. </t>
  </si>
  <si>
    <t>schodiště</t>
  </si>
  <si>
    <t>4,8</t>
  </si>
  <si>
    <t>411354271</t>
  </si>
  <si>
    <t xml:space="preserve">Bednění stropů ztracené ocelové žebrované  Příplatek k cenám za lože na rovných zdech, trámech, průvlacích, do traverz nebo do připravených ozubů na zdech s vyplněním celého profilu vlny v místě osazení z cementové malty (měří se výměry m2 plochy bednění)</t>
  </si>
  <si>
    <t>-789683947</t>
  </si>
  <si>
    <t>413941123</t>
  </si>
  <si>
    <t>Osazování ocelových válcovaných nosníků ve stropech I nebo IE nebo U nebo UE nebo L č. 14 až 22 nebo výšky do 220 mm</t>
  </si>
  <si>
    <t>-1720178848</t>
  </si>
  <si>
    <t xml:space="preserve">Poznámka k souboru cen:_x000d_
1. Ceny jsou určeny pro zednické osazování na cementovou maltu (min. MC-15). 2. Dodávka ocelových nosníků se oceňuje ve specifikaci. 3. Ztratné lze dohodnout ve směrné výši 8 % na krytí nákladů na řezání příslušných délek z hutních délek nosníků a na zbytkový odpad (prořez). </t>
  </si>
  <si>
    <t>hřebíková deska</t>
  </si>
  <si>
    <t>214,3*2*0,001</t>
  </si>
  <si>
    <t>I200</t>
  </si>
  <si>
    <t>375,2*2*0,001</t>
  </si>
  <si>
    <t>-183924931</t>
  </si>
  <si>
    <t>0,429*1,08 'Přepočtené koeficientem množství</t>
  </si>
  <si>
    <t>13010752</t>
  </si>
  <si>
    <t>ocel profilová IPE 200 jakost 11 375</t>
  </si>
  <si>
    <t>1960654142</t>
  </si>
  <si>
    <t>0,75*1,08 'Přepočtené koeficientem množství</t>
  </si>
  <si>
    <t>430321515</t>
  </si>
  <si>
    <t xml:space="preserve">Schodišťové konstrukce a rampy z betonu železového (bez výztuže)  stupně, schodnice, ramena, podesty s nosníky tř. C 20/25</t>
  </si>
  <si>
    <t>-1072129134</t>
  </si>
  <si>
    <t>do 3NP</t>
  </si>
  <si>
    <t>1,2*3,0*0,16</t>
  </si>
  <si>
    <t>40</t>
  </si>
  <si>
    <t>430362021</t>
  </si>
  <si>
    <t xml:space="preserve">Výztuž schodišťových konstrukcí a ramp  stupňů, schodnic, ramen, podest s nosníky ze svařovaných sítí z drátů typu KARI</t>
  </si>
  <si>
    <t>-820444460</t>
  </si>
  <si>
    <t>6,5*1,1*0,001</t>
  </si>
  <si>
    <t>41</t>
  </si>
  <si>
    <t>431351121</t>
  </si>
  <si>
    <t xml:space="preserve">Bednění podest, podstupňových desek a ramp včetně podpěrné konstrukce  výšky do 4 m půdorysně přímočarých zřízení</t>
  </si>
  <si>
    <t>764714029</t>
  </si>
  <si>
    <t>3,0*1,2</t>
  </si>
  <si>
    <t>42</t>
  </si>
  <si>
    <t>431351122</t>
  </si>
  <si>
    <t xml:space="preserve">Bednění podest, podstupňových desek a ramp včetně podpěrné konstrukce  výšky do 4 m půdorysně přímočarých odstranění</t>
  </si>
  <si>
    <t>-252499909</t>
  </si>
  <si>
    <t>43</t>
  </si>
  <si>
    <t>433121121</t>
  </si>
  <si>
    <t xml:space="preserve">Osazování schodišťových konstrukcí a ramp železobetonových  schodnic</t>
  </si>
  <si>
    <t>-1555564070</t>
  </si>
  <si>
    <t xml:space="preserve">Poznámka k souboru cen:_x000d_
1. Dodávka dílců se oceňuje ve specifikaci. </t>
  </si>
  <si>
    <t>44</t>
  </si>
  <si>
    <t>433121125</t>
  </si>
  <si>
    <t xml:space="preserve">Osazování schodišťových konstrukcí a ramp železobetonových  nosníků</t>
  </si>
  <si>
    <t>1709071729</t>
  </si>
  <si>
    <t>45</t>
  </si>
  <si>
    <t>13010916</t>
  </si>
  <si>
    <t>ocel profilová UE 160 jakost 11 375</t>
  </si>
  <si>
    <t>-118299805</t>
  </si>
  <si>
    <t>(110,9+150,4)*1,08*0,001</t>
  </si>
  <si>
    <t>46</t>
  </si>
  <si>
    <t>433351132</t>
  </si>
  <si>
    <t xml:space="preserve">Bednění schodnic včetně podpěrné konstrukce  výšky do 4 m půdorysně přímočarých odstranění</t>
  </si>
  <si>
    <t>13104881</t>
  </si>
  <si>
    <t>47</t>
  </si>
  <si>
    <t>434311114</t>
  </si>
  <si>
    <t xml:space="preserve">Stupně dusané z betonu prostého nebo prokládaného kamenem  na terén nebo na desku bez potěru, se zahlazením povrchu tř. C 16/20</t>
  </si>
  <si>
    <t>-1926112469</t>
  </si>
  <si>
    <t>1,17*12</t>
  </si>
  <si>
    <t>48</t>
  </si>
  <si>
    <t>434351141</t>
  </si>
  <si>
    <t xml:space="preserve">Bednění stupňů  betonovaných na podstupňové desce nebo na terénu půdorysně přímočarých zřízení</t>
  </si>
  <si>
    <t>-113213225</t>
  </si>
  <si>
    <t xml:space="preserve">Poznámka k souboru cen:_x000d_
1. Množství měrných jednotek bednění stupňů se určuje v m2 plochy stupnic a podstupnic. </t>
  </si>
  <si>
    <t>1,17*(0,25+0,18)*12</t>
  </si>
  <si>
    <t>49</t>
  </si>
  <si>
    <t>434351142</t>
  </si>
  <si>
    <t xml:space="preserve">Bednění stupňů  betonovaných na podstupňové desce nebo na terénu půdorysně přímočarých odstranění</t>
  </si>
  <si>
    <t>714533484</t>
  </si>
  <si>
    <t>50</t>
  </si>
  <si>
    <t>441171111</t>
  </si>
  <si>
    <t xml:space="preserve">Montáž ocelové konstrukce zastřešení (vazníky, krovy)  hmotnosti jednotlivých prvků do 30 kg/m, délky do 12 m</t>
  </si>
  <si>
    <t>693433234</t>
  </si>
  <si>
    <t>střecha</t>
  </si>
  <si>
    <t>U80</t>
  </si>
  <si>
    <t>208,8*0,001</t>
  </si>
  <si>
    <t>209,8*0,001</t>
  </si>
  <si>
    <t>U160</t>
  </si>
  <si>
    <t>863,0*0,001</t>
  </si>
  <si>
    <t>51</t>
  </si>
  <si>
    <t>nabídka</t>
  </si>
  <si>
    <t xml:space="preserve">zhotovení střešní ocel konstrukce včetně materiálu a antikorozního  nátěru</t>
  </si>
  <si>
    <t>-174955875</t>
  </si>
  <si>
    <t>1282*1,05 'Přepočtené koeficientem množství</t>
  </si>
  <si>
    <t>52</t>
  </si>
  <si>
    <t>321132953</t>
  </si>
  <si>
    <t>vstup</t>
  </si>
  <si>
    <t>B</t>
  </si>
  <si>
    <t>2,2</t>
  </si>
  <si>
    <t>53</t>
  </si>
  <si>
    <t>-215307508</t>
  </si>
  <si>
    <t>2,2*5 'Přepočtené koeficientem množství</t>
  </si>
  <si>
    <t>54</t>
  </si>
  <si>
    <t>596811220</t>
  </si>
  <si>
    <t>Kladení dlažby z betonových nebo kameninových dlaždic komunikací pro pěší s vyplněním spár a se smetením přebytečného materiálu na vzdálenost do 3 m s ložem z kameniva těženého tl. do 30 mm velikosti dlaždic přes 0,09 m2 do 0,25 m2, pro plochy do 50 m2</t>
  </si>
  <si>
    <t>-1071124190</t>
  </si>
  <si>
    <t xml:space="preserve">Poznámka k souboru cen:_x000d_
1. V cenách jsou započteny i náklady na dodání hmot pro lože a na dodání materiálu pro výplň spár. 2. V cenách nejsou započteny náklady na dodání dlaždic, které se oceňují ve specifikaci; ztratné lze dohodnout u plochy a) do 100 m2 ve výši 3 %, b) přes 100 do 300 m2 ve výši 2 %, c) přes 300 m2 ve výši 1 %. 3. Část lože přesahující tloušťku 30 mm se oceňuje cenami souboru cen 451 . . -9 . Příplatek za každých dalších 10 mm tloušťky podkladu nebo lože. </t>
  </si>
  <si>
    <t>55</t>
  </si>
  <si>
    <t>59245320</t>
  </si>
  <si>
    <t>dlažba skladebná betonová 40x40x4,5 cm přírodní</t>
  </si>
  <si>
    <t>548039017</t>
  </si>
  <si>
    <t>2,2*1,1 'Přepočtené koeficientem množství</t>
  </si>
  <si>
    <t>Úpravy povrchů, podlahy a osazování výplní</t>
  </si>
  <si>
    <t>56</t>
  </si>
  <si>
    <t>611142001</t>
  </si>
  <si>
    <t xml:space="preserve">Potažení vnitřních ploch pletivem  v ploše nebo pruzích, na plném podkladu sklovláknitým vtlačením do tmelu stropů</t>
  </si>
  <si>
    <t>-282868620</t>
  </si>
  <si>
    <t xml:space="preserve">Poznámka k souboru cen:_x000d_
1. V cenách -2001 jsou započteny i náklady na tmel. </t>
  </si>
  <si>
    <t>57</t>
  </si>
  <si>
    <t>611311141</t>
  </si>
  <si>
    <t xml:space="preserve">Omítka vápenná vnitřních ploch  nanášená ručně dvouvrstvá štuková, tloušťky jádrové omítky do 10 mm a tloušťky štuku do 3 mm vodorovných konstrukcí stropů rovných</t>
  </si>
  <si>
    <t>-96726499</t>
  </si>
  <si>
    <t xml:space="preserve">Poznámka k souboru cen:_x000d_
1. Pro ocenění nanášení omítek v tloušťce jádrové omítky přes 10 mm se použije příplatek k cenám za každých dalších i započatých 5 mm tlouštky. 2. Omítky stropních konstrukcí nanášené na pletivo se oceňují cenami omítek žebrových stropů nebo osamělých trámů. 3. Podkladní a spojovací vrstvy se oceňují cenami souboru cen 61.13-1... této části katalogu. </t>
  </si>
  <si>
    <t>68,9</t>
  </si>
  <si>
    <t>2,2+8,3+25,5+4,0+8,1+3,6+13,3+2,5+7,6</t>
  </si>
  <si>
    <t>4,0+5,6+19,2+4,1+5,5+22,4+4,1+5,6+21,5+1,8</t>
  </si>
  <si>
    <t>14,2+4,8+4,7+26,0+3,9+3,9+20,8+18,3+3,1</t>
  </si>
  <si>
    <t>58</t>
  </si>
  <si>
    <t>612131101</t>
  </si>
  <si>
    <t xml:space="preserve">Podkladní a spojovací vrstva vnitřních omítaných ploch  cementový postřik nanášený ručně celoplošně stěn</t>
  </si>
  <si>
    <t>2142266271</t>
  </si>
  <si>
    <t>otlučená omítka</t>
  </si>
  <si>
    <t>zdivo vnitřní poroth</t>
  </si>
  <si>
    <t>105,142*2</t>
  </si>
  <si>
    <t>59</t>
  </si>
  <si>
    <t>612142001</t>
  </si>
  <si>
    <t xml:space="preserve">Potažení vnitřních ploch pletivem  v ploše nebo pruzích, na plném podkladu sklovláknitým vtlačením do tmelu stěn</t>
  </si>
  <si>
    <t>-1135670241</t>
  </si>
  <si>
    <t>Ytong vni</t>
  </si>
  <si>
    <t>111,186*2</t>
  </si>
  <si>
    <t>vně</t>
  </si>
  <si>
    <t>79,431</t>
  </si>
  <si>
    <t>příčky Ytong</t>
  </si>
  <si>
    <t>102,506*2</t>
  </si>
  <si>
    <t>5,4*2</t>
  </si>
  <si>
    <t>32,4*2</t>
  </si>
  <si>
    <t>odp obklady</t>
  </si>
  <si>
    <t>-170,709</t>
  </si>
  <si>
    <t>60</t>
  </si>
  <si>
    <t>612311141</t>
  </si>
  <si>
    <t xml:space="preserve">Omítka vápenná vnitřních ploch  nanášená ručně dvouvrstvá štuková, tloušťky jádrové omítky do 10 mm a tloušťky štuku do 3 mm svislých konstrukcí stěn</t>
  </si>
  <si>
    <t>1708583116</t>
  </si>
  <si>
    <t>721,99</t>
  </si>
  <si>
    <t>oprava sklepních prostor</t>
  </si>
  <si>
    <t>300</t>
  </si>
  <si>
    <t>61</t>
  </si>
  <si>
    <t>612331121</t>
  </si>
  <si>
    <t xml:space="preserve">Omítka cementová vnitřních ploch  nanášená ručně jednovrstvá, tloušťky do 10 mm hladká svislých konstrukcí stěn</t>
  </si>
  <si>
    <t>1036350553</t>
  </si>
  <si>
    <t xml:space="preserve">Poznámka k souboru cen:_x000d_
1. Pro ocenění nanášení omítky v tloušťce jádrové omítky přes 10 mm se použije příplatek za každých dalších i započatých 5 mm. 2. Omítky stropních konstrukcí nanášené na pletivo se oceňují cenami omítek žebrových stropů nebo osamělých trámů. 3. Podkladní a spojovací vrstvy se oceňují cenami souboru cen 61.13-1... této části katalogu. </t>
  </si>
  <si>
    <t>POD OBKLADY</t>
  </si>
  <si>
    <t>170,709</t>
  </si>
  <si>
    <t>62</t>
  </si>
  <si>
    <t>622211031</t>
  </si>
  <si>
    <t xml:space="preserve">Montáž kontaktního zateplení  z polystyrenových desek nebo z kombinovaných desek na vnější stěny, tloušťky desek přes 120 do 160 mm</t>
  </si>
  <si>
    <t>1538932667</t>
  </si>
  <si>
    <t>(4,85+6,47+13,45+13,97)*6,8</t>
  </si>
  <si>
    <t>63</t>
  </si>
  <si>
    <t>28375935</t>
  </si>
  <si>
    <t>deska EPS 70 fasádní λ=0,039 tl 150mm</t>
  </si>
  <si>
    <t>1555482046</t>
  </si>
  <si>
    <t>263,432*1,02 'Přepočtené koeficientem množství</t>
  </si>
  <si>
    <t>64</t>
  </si>
  <si>
    <t>622211041</t>
  </si>
  <si>
    <t xml:space="preserve">Montáž kontaktního zateplení  z polystyrenových desek nebo z kombinovaných desek na vnější stěny, tloušťky desek přes 160 do 200 mm</t>
  </si>
  <si>
    <t>714529136</t>
  </si>
  <si>
    <t>7,5*3,5</t>
  </si>
  <si>
    <t>65</t>
  </si>
  <si>
    <t>28375953</t>
  </si>
  <si>
    <t>deska EPS 70 fasádní λ=0,039 tl 180mm</t>
  </si>
  <si>
    <t>475309826</t>
  </si>
  <si>
    <t>26,25*1,02 'Přepočtené koeficientem množství</t>
  </si>
  <si>
    <t>66</t>
  </si>
  <si>
    <t>622252001</t>
  </si>
  <si>
    <t xml:space="preserve">Montáž lišt kontaktního zateplení  zakládacích soklových připevněných hmoždinkami</t>
  </si>
  <si>
    <t>-231207326</t>
  </si>
  <si>
    <t>263,432/6,8</t>
  </si>
  <si>
    <t>7,5</t>
  </si>
  <si>
    <t>67</t>
  </si>
  <si>
    <t>59051653</t>
  </si>
  <si>
    <t>lišta soklová Al s okapničkou zakládací U 16cm 0,95/200cm</t>
  </si>
  <si>
    <t>-351861814</t>
  </si>
  <si>
    <t>38,74*1,05 'Přepočtené koeficientem množství</t>
  </si>
  <si>
    <t>68</t>
  </si>
  <si>
    <t>59051657</t>
  </si>
  <si>
    <t>lišta soklová Al s okapničkou zakládací U 20cm 0,95/200cm</t>
  </si>
  <si>
    <t>-561659981</t>
  </si>
  <si>
    <t>7,5*1,05 'Přepočtené koeficientem množství</t>
  </si>
  <si>
    <t>69</t>
  </si>
  <si>
    <t>622521021</t>
  </si>
  <si>
    <t xml:space="preserve">Omítka tenkovrstvá silikátová vnějších ploch  probarvená, včetně penetrace podkladu zrnitá, tloušťky 2,0 mm stěn</t>
  </si>
  <si>
    <t>-865452313</t>
  </si>
  <si>
    <t>263,432</t>
  </si>
  <si>
    <t>26,25</t>
  </si>
  <si>
    <t>70</t>
  </si>
  <si>
    <t>631311114</t>
  </si>
  <si>
    <t xml:space="preserve">Mazanina z betonu  prostého bez zvýšených nároků na prostředí tl. přes 50 do 80 mm tř. C 16/20</t>
  </si>
  <si>
    <t>-1275976019</t>
  </si>
  <si>
    <t xml:space="preserve">Poznámka k souboru cen:_x000d_
1. Ceny jsou určeny pro mazaniny krycí (pochůzné i pojízdné), popř. podkladní, plovoucí, vyrovnávací nebo oddělující pod potěry, podlahy, průmyslové podlahy, popř. pro podlévání provizorně podklínovaných patek usazených strojů a technologických zařízení (s náležitým zatemováním hutného betonu). 2. Pro mazaniny tlouštěk větších než 240 mm jsou určeny: a) pro mazaniny ukládané na zeminu (v halách apod.) ceny souborů cen 27* 31- Základy z betonu prostého a 27* 32 - Základy z betonu železového, b) pro mazaniny v nadzemních podlažích ceny souboru cen 411 31- . . Beton kleneb. 3. Ceny lze použít i pro betonový okapový chodníček budovy (včetně tvarování rigolového žlábku) v příslušných tloušťkách. Jeho podloží se oceňuje samostatně. 4. V ceně jsou započteny i náklady na: a) základní stržení povrchu mazaniny s urovnáním vibrační lištou nebo dřevěným hladítkem, b) vytvoření dilatačních spár v mazanině bez zaplnění, pokud jsou dilatační spáry vytvářeny při provádění betonáže. Jestliže jsou dilatační spáry řezány dodatečně, oceňují se cenami souboru cen 634 91-11 Řezání dilatačních nebo smršťovacích spár. </t>
  </si>
  <si>
    <t>B3</t>
  </si>
  <si>
    <t>32,7*0,053</t>
  </si>
  <si>
    <t>B2</t>
  </si>
  <si>
    <t>25,2*0,053</t>
  </si>
  <si>
    <t>B1</t>
  </si>
  <si>
    <t>68,9*0,05</t>
  </si>
  <si>
    <t>B5</t>
  </si>
  <si>
    <t>84,8*0,053</t>
  </si>
  <si>
    <t>C</t>
  </si>
  <si>
    <t>33,6*0,053</t>
  </si>
  <si>
    <t>76,7*0,053</t>
  </si>
  <si>
    <t>D1</t>
  </si>
  <si>
    <t>19,2*0,053</t>
  </si>
  <si>
    <t>D3</t>
  </si>
  <si>
    <t>130,6*0,053</t>
  </si>
  <si>
    <t>71</t>
  </si>
  <si>
    <t>63131PC1</t>
  </si>
  <si>
    <t>Spřažená hřebíková deska-vrtání otvorů, vruty</t>
  </si>
  <si>
    <t>-702300627</t>
  </si>
  <si>
    <t>2 stropy</t>
  </si>
  <si>
    <t>(5,33*8,0+13,0*4,3)*2</t>
  </si>
  <si>
    <t>72</t>
  </si>
  <si>
    <t>631311115</t>
  </si>
  <si>
    <t xml:space="preserve">Mazanina z betonu  prostého bez zvýšených nároků na prostředí tl. přes 50 do 80 mm tř. C 20/25</t>
  </si>
  <si>
    <t>1806643505</t>
  </si>
  <si>
    <t>hřebík deska 2 stropy</t>
  </si>
  <si>
    <t>(5,33*8,0+13,0*4,3)*0,06*2</t>
  </si>
  <si>
    <t>73</t>
  </si>
  <si>
    <t>631319011</t>
  </si>
  <si>
    <t xml:space="preserve">Příplatek k cenám mazanin  za úpravu povrchu mazaniny přehlazením, mazanina tl. přes 50 do 80 mm</t>
  </si>
  <si>
    <t>1328924322</t>
  </si>
  <si>
    <t xml:space="preserve">Poznámka k souboru cen:_x000d_
1. Ceny -9011 až -9023 lze použít pro mazaniny min. tř. C 8/10. 2. V cenách -9011 až -9023 jsou započteny i náklady za přehlazení povrchu mazaniny ocelovým hladítkem. 3. Ceny -9171 až -9175 lze také použít, bude-li do mazaniny vkládána druhá vrstva výztuže nad sebou oddělená vrstvou betonové směsi, kdy se oceňuje druhé stržení povrchu latí rovněž výměrou (m3) celkové tloušťky tří vrstev mazaniny. </t>
  </si>
  <si>
    <t>24,794+11,825</t>
  </si>
  <si>
    <t>74</t>
  </si>
  <si>
    <t>631319171</t>
  </si>
  <si>
    <t xml:space="preserve">Příplatek k cenám mazanin  za stržení povrchu spodní vrstvy mazaniny latí před vložením výztuže nebo pletiva pro tl. obou vrstev mazaniny přes 50 do 80 mm</t>
  </si>
  <si>
    <t>565899197</t>
  </si>
  <si>
    <t>24,794</t>
  </si>
  <si>
    <t>11,825*3</t>
  </si>
  <si>
    <t>75</t>
  </si>
  <si>
    <t>631362021</t>
  </si>
  <si>
    <t xml:space="preserve">Výztuž mazanin  ze svařovaných sítí z drátů typu KARI</t>
  </si>
  <si>
    <t>-992391764</t>
  </si>
  <si>
    <t>kari 4/150/150= 1,315 kg/m2</t>
  </si>
  <si>
    <t>prořez 10%</t>
  </si>
  <si>
    <t>24,794/0,053*1,315*1,1*0,001</t>
  </si>
  <si>
    <t>kari6/100 spřažená deska</t>
  </si>
  <si>
    <t>+10% prořez</t>
  </si>
  <si>
    <t>2274,0*2*0,001*1,1</t>
  </si>
  <si>
    <t>76</t>
  </si>
  <si>
    <t>642942111</t>
  </si>
  <si>
    <t xml:space="preserve">Osazování zárubní nebo rámů kovových dveřních  lisovaných nebo z úhelníků bez dveřních křídel, na cementovou maltu, plochy otvoru do 2,5 m2</t>
  </si>
  <si>
    <t>-220987024</t>
  </si>
  <si>
    <t>77</t>
  </si>
  <si>
    <t>55331213</t>
  </si>
  <si>
    <t>zárubeň ocelová pro běžné zdění hranatý profil s drážkou 145 800 L/P</t>
  </si>
  <si>
    <t>1359852414</t>
  </si>
  <si>
    <t>78</t>
  </si>
  <si>
    <t>55331212</t>
  </si>
  <si>
    <t>zárubeň ocelová pro běžné zdění hranatý profil s drážkou 145 700 L/P</t>
  </si>
  <si>
    <t>-1987434580</t>
  </si>
  <si>
    <t>79</t>
  </si>
  <si>
    <t>642942611</t>
  </si>
  <si>
    <t xml:space="preserve">Osazování zárubní nebo rámů kovových dveřních  lisovaných nebo z úhelníků bez dveřních křídel, na montážní pěnu, plochy otvoru do 2,5 m2</t>
  </si>
  <si>
    <t>1469754468</t>
  </si>
  <si>
    <t>80</t>
  </si>
  <si>
    <t>55331117</t>
  </si>
  <si>
    <t>zárubeň ocelová pro běžné zdění hranatý profil 110 800 L/P</t>
  </si>
  <si>
    <t>-2010603251</t>
  </si>
  <si>
    <t>81</t>
  </si>
  <si>
    <t>55331115</t>
  </si>
  <si>
    <t>zárubeň ocelová pro běžné zdění hranatý profil 110 700 L/P</t>
  </si>
  <si>
    <t>209189367</t>
  </si>
  <si>
    <t>82</t>
  </si>
  <si>
    <t>55331119</t>
  </si>
  <si>
    <t>zárubeň ocelová pro běžné zdění hranatý profil 110 900 L/P</t>
  </si>
  <si>
    <t>1519676343</t>
  </si>
  <si>
    <t>Ostatní konstrukce a práce-bourání</t>
  </si>
  <si>
    <t>83</t>
  </si>
  <si>
    <t>758990096</t>
  </si>
  <si>
    <t>84</t>
  </si>
  <si>
    <t>941111121</t>
  </si>
  <si>
    <t xml:space="preserve">Montáž lešení řadového trubkového lehkého pracovního s podlahami  s provozním zatížením tř. 3 do 200 kg/m2 šířky tř. W09 přes 0,9 do 1,2 m, výšky do 10 m</t>
  </si>
  <si>
    <t>1240665619</t>
  </si>
  <si>
    <t>262,0</t>
  </si>
  <si>
    <t>85</t>
  </si>
  <si>
    <t>941111221</t>
  </si>
  <si>
    <t xml:space="preserve">Montáž lešení řadového trubkového lehkého pracovního s podlahami  s provozním zatížením tř. 3 do 200 kg/m2 Příplatek za první a každý další den použití lešení k ceně -1121</t>
  </si>
  <si>
    <t>-1099742076</t>
  </si>
  <si>
    <t>263*60 'Přepočtené koeficientem množství</t>
  </si>
  <si>
    <t>86</t>
  </si>
  <si>
    <t>973842624</t>
  </si>
  <si>
    <t>59*30 'Přepočtené koeficientem množství</t>
  </si>
  <si>
    <t>87</t>
  </si>
  <si>
    <t>941111821</t>
  </si>
  <si>
    <t xml:space="preserve">Demontáž lešení řadového trubkového lehkého pracovního s podlahami  s provozním zatížením tř. 3 do 200 kg/m2 šířky tř. W09 přes 0,9 do 1,2 m, výšky do 10 m</t>
  </si>
  <si>
    <t>-849687917</t>
  </si>
  <si>
    <t>88</t>
  </si>
  <si>
    <t>949101111</t>
  </si>
  <si>
    <t xml:space="preserve">Lešení pomocné pracovní pro objekty pozemních staveb  pro zatížení do 150 kg/m2, o výšce lešeňové podlahy do 1,9 m</t>
  </si>
  <si>
    <t>-1816870688</t>
  </si>
  <si>
    <t>93,6+116,4+85,8</t>
  </si>
  <si>
    <t>67,6</t>
  </si>
  <si>
    <t>89</t>
  </si>
  <si>
    <t>952901111</t>
  </si>
  <si>
    <t xml:space="preserve">Vyčištění budov nebo objektů před předáním do užívání  budov bytové nebo občanské výstavby, světlé výšky podlaží do 4 m</t>
  </si>
  <si>
    <t>1884752035</t>
  </si>
  <si>
    <t>14*14*3</t>
  </si>
  <si>
    <t>6,5*6,0</t>
  </si>
  <si>
    <t>Mezisoučet</t>
  </si>
  <si>
    <t>627,0/3</t>
  </si>
  <si>
    <t>90</t>
  </si>
  <si>
    <t>953845114</t>
  </si>
  <si>
    <t xml:space="preserve">Vyvložkování stávajících komínových nebo větracích průduchů nerezovými vložkami  pevnými, včetně ukončení komínu komínového tělesa výšky 3 m světlý průměr vložky přes 160 m do 200 mm</t>
  </si>
  <si>
    <t>soubor</t>
  </si>
  <si>
    <t>1621312664</t>
  </si>
  <si>
    <t>91</t>
  </si>
  <si>
    <t>953845124</t>
  </si>
  <si>
    <t xml:space="preserve">Vyvložkování stávajících komínových nebo větracích průduchů nerezovými vložkami  pevnými, včetně ukončení komínu svislého kouřovodu výšky 3 m Příplatek k cenám za každý další i započatý metr výšky komínového průduchu přes 3 m světlý průměr vložky přes 160 m do 200 mm</t>
  </si>
  <si>
    <t>-1196786470</t>
  </si>
  <si>
    <t>92</t>
  </si>
  <si>
    <t>961044111</t>
  </si>
  <si>
    <t xml:space="preserve">Bourání základů z betonu  prostého</t>
  </si>
  <si>
    <t>1401264761</t>
  </si>
  <si>
    <t>93</t>
  </si>
  <si>
    <t>962031132</t>
  </si>
  <si>
    <t xml:space="preserve">Bourání příček z cihel, tvárnic nebo příčkovek  z cihel pálených, plných nebo dutých na maltu vápennou nebo vápenocementovou, tl. do 100 mm</t>
  </si>
  <si>
    <t>-1044478420</t>
  </si>
  <si>
    <t>94</t>
  </si>
  <si>
    <t>962031133</t>
  </si>
  <si>
    <t xml:space="preserve">Bourání příček z cihel, tvárnic nebo příčkovek  z cihel pálených, plných nebo dutých na maltu vápennou nebo vápenocementovou, tl. do 150 mm</t>
  </si>
  <si>
    <t>-683534270</t>
  </si>
  <si>
    <t>95</t>
  </si>
  <si>
    <t>965043341</t>
  </si>
  <si>
    <t>Bourání mazanin betonových s potěrem nebo teracem tl. do 100 mm, plochy přes 4 m2</t>
  </si>
  <si>
    <t>1834632419</t>
  </si>
  <si>
    <t>96</t>
  </si>
  <si>
    <t>965043441</t>
  </si>
  <si>
    <t>Bourání mazanin betonových s potěrem nebo teracem tl. do 150 mm, plochy přes 4 m2</t>
  </si>
  <si>
    <t>1085034397</t>
  </si>
  <si>
    <t>sklepní prostory</t>
  </si>
  <si>
    <t>30,0*0,15</t>
  </si>
  <si>
    <t>97</t>
  </si>
  <si>
    <t>965045113</t>
  </si>
  <si>
    <t>Bourání potěrů tl. do 50 mm cementových nebo pískocementových, plochy přes 4 m2</t>
  </si>
  <si>
    <t>654725850</t>
  </si>
  <si>
    <t>98</t>
  </si>
  <si>
    <t>965081113</t>
  </si>
  <si>
    <t>Bourání podlah z dlaždic bez podkladního lože nebo mazaniny, s jakoukoliv výplní spár půdních, plochy přes 1 m2</t>
  </si>
  <si>
    <t>1487085136</t>
  </si>
  <si>
    <t>99</t>
  </si>
  <si>
    <t>965081213</t>
  </si>
  <si>
    <t>Bourání podlah z dlaždic bez podkladního lože nebo mazaniny, s jakoukoliv výplní spár keramických nebo xylolitových tl. do 10 mm, plochy přes 1 m2</t>
  </si>
  <si>
    <t>58119643</t>
  </si>
  <si>
    <t>100</t>
  </si>
  <si>
    <t>965082933</t>
  </si>
  <si>
    <t>Odstranění násypu pod podlahami nebo ochranného násypu na střechách tl. do 200 mm, plochy přes 2 m2</t>
  </si>
  <si>
    <t>-1619549790</t>
  </si>
  <si>
    <t>4,5</t>
  </si>
  <si>
    <t>101</t>
  </si>
  <si>
    <t>968062356</t>
  </si>
  <si>
    <t xml:space="preserve">Vybourání dřevěných rámů oken s křídly, dveřních zárubní, vrat, stěn, ostění nebo obkladů  rámů oken s křídly dvojitých, plochy do 4 m2</t>
  </si>
  <si>
    <t>185150858</t>
  </si>
  <si>
    <t>14*4,0</t>
  </si>
  <si>
    <t>102</t>
  </si>
  <si>
    <t>968062455</t>
  </si>
  <si>
    <t xml:space="preserve">Vybourání dřevěných rámů oken s křídly, dveřních zárubní, vrat, stěn, ostění nebo obkladů  dveřních zárubní, plochy do 2 m2</t>
  </si>
  <si>
    <t>382924384</t>
  </si>
  <si>
    <t>15*2,0</t>
  </si>
  <si>
    <t>103</t>
  </si>
  <si>
    <t>973031334</t>
  </si>
  <si>
    <t xml:space="preserve">Vysekání výklenků nebo kapes ve zdivu z cihel  na maltu vápennou nebo vápenocementovou kapes, plochy do 0,16 m2, hl. do 150 mm</t>
  </si>
  <si>
    <t>-1506053476</t>
  </si>
  <si>
    <t>nosníky schodiště do 3NP</t>
  </si>
  <si>
    <t>4*2</t>
  </si>
  <si>
    <t>104</t>
  </si>
  <si>
    <t>973031335</t>
  </si>
  <si>
    <t xml:space="preserve">Vysekání výklenků nebo kapes ve zdivu z cihel  na maltu vápennou nebo vápenocementovou kapes, plochy do 0,16 m2, hl. do 300 mm</t>
  </si>
  <si>
    <t>-1937867513</t>
  </si>
  <si>
    <t>I160+I200</t>
  </si>
  <si>
    <t>2*2</t>
  </si>
  <si>
    <t>105</t>
  </si>
  <si>
    <t>973031812</t>
  </si>
  <si>
    <t xml:space="preserve">Vysekání výklenků nebo kapes ve zdivu z cihel  na maltu vápennou nebo vápenocementovou kapes pro zavázání nových příček, tl. do 100 mm</t>
  </si>
  <si>
    <t>-2104932814</t>
  </si>
  <si>
    <t>106</t>
  </si>
  <si>
    <t>973031824</t>
  </si>
  <si>
    <t xml:space="preserve">Vysekání výklenků nebo kapes ve zdivu z cihel  na maltu vápennou nebo vápenocementovou kapes pro zavázání nových zdí, tl. do 300 mm</t>
  </si>
  <si>
    <t>-1644180455</t>
  </si>
  <si>
    <t>107</t>
  </si>
  <si>
    <t>978011191</t>
  </si>
  <si>
    <t>Otlučení vápenných nebo vápenocementových omítek vnitřních ploch stropů, v rozsahu přes 50 do 100 %</t>
  </si>
  <si>
    <t>2006615158</t>
  </si>
  <si>
    <t xml:space="preserve">Poznámka k souboru cen:_x000d_
1. Položky lze použít i pro ocenění otlučení sádrových, hliněných apod. vnitřních omítek. </t>
  </si>
  <si>
    <t>108</t>
  </si>
  <si>
    <t>978015391</t>
  </si>
  <si>
    <t>Otlučení vápenných nebo vápenocementových omítek vnějších ploch s vyškrabáním spar a s očištěním zdiva stupně členitosti 1 a 2, v rozsahu přes 80 do 100 %</t>
  </si>
  <si>
    <t>1004949168</t>
  </si>
  <si>
    <t>109</t>
  </si>
  <si>
    <t>981011315</t>
  </si>
  <si>
    <t xml:space="preserve">Demolice budov  postupným rozebíráním z cihel, kamene, smíšeného nebo hrázděného zdiva, tvárnic na maltu vápennou nebo vápenocementovou s podílem konstrukcí přes 25 do 30 %</t>
  </si>
  <si>
    <t>-445181999</t>
  </si>
  <si>
    <t>(5,5+3,2)/2*6,5*5,0</t>
  </si>
  <si>
    <t>(3,5+3,2)/2*4,5*5,0</t>
  </si>
  <si>
    <t>110</t>
  </si>
  <si>
    <t>981511116</t>
  </si>
  <si>
    <t xml:space="preserve">Demolice konstrukcí objektů  postupným rozebíráním konstrukcí z betonu prostého</t>
  </si>
  <si>
    <t>-2096392687</t>
  </si>
  <si>
    <t>základy</t>
  </si>
  <si>
    <t>(4,35+5,75+5,5+11,95)*0,6*0,9</t>
  </si>
  <si>
    <t>(2,3+2,5+4,05)*0,5*0,5</t>
  </si>
  <si>
    <t>111</t>
  </si>
  <si>
    <t>985111213</t>
  </si>
  <si>
    <t>Otlučení nebo odsekání vrstev betonu stěn, tloušťka odsekané vrstvy přes 100 do 150 mm</t>
  </si>
  <si>
    <t>-1806479673</t>
  </si>
  <si>
    <t>opravy sklepních prostor</t>
  </si>
  <si>
    <t>997</t>
  </si>
  <si>
    <t>Přesun sutě</t>
  </si>
  <si>
    <t>112</t>
  </si>
  <si>
    <t>997013213</t>
  </si>
  <si>
    <t xml:space="preserve">Vnitrostaveništní doprava suti a vybouraných hmot  vodorovně do 50 m svisle ručně (nošením po schodech) pro budovy a haly výšky přes 9 do 12 m</t>
  </si>
  <si>
    <t>-1253872331</t>
  </si>
  <si>
    <t>113</t>
  </si>
  <si>
    <t>997013509</t>
  </si>
  <si>
    <t xml:space="preserve">Odvoz suti a vybouraných hmot na skládku nebo meziskládku  se složením, na vzdálenost Příplatek k ceně za každý další i započatý 1 km přes 1 km</t>
  </si>
  <si>
    <t>-189620690</t>
  </si>
  <si>
    <t>316,478*9 'Přepočtené koeficientem množství</t>
  </si>
  <si>
    <t>114</t>
  </si>
  <si>
    <t>997013511</t>
  </si>
  <si>
    <t xml:space="preserve">Odvoz suti a vybouraných hmot z meziskládky na skládku  s naložením a se složením, na vzdálenost do 1 km</t>
  </si>
  <si>
    <t>1266260225</t>
  </si>
  <si>
    <t>115</t>
  </si>
  <si>
    <t>997013801</t>
  </si>
  <si>
    <t>Poplatek za uložení stavebního odpadu na skládce (skládkovné) z prostého betonu zatříděného do Katalogu odpadů pod kódem 170 101</t>
  </si>
  <si>
    <t>1022636412</t>
  </si>
  <si>
    <t xml:space="preserve">Poznámka k souboru cen:_x000d_
1. Ceny uvedenév souboru cen je doporučeno upravit podle aktuálních cen místně příslušné skládky odpadů. 2. Uložení odpadů neuvedených v souboru cen se oceňuje individuálně. 3. V cenách je započítán poplatek za ukládaní odpadu dle zákona 185/2001 Sb. 4. Případné drcení stavebního odpadu lze ocenit souborem cen 997 00-60 Drcení stavebního odpadu z katalogu 800-6 Demolice objektů. </t>
  </si>
  <si>
    <t>167,053</t>
  </si>
  <si>
    <t>116</t>
  </si>
  <si>
    <t>997013803</t>
  </si>
  <si>
    <t>Poplatek za uložení stavebního odpadu na skládce (skládkovné) cihelného zatříděného do Katalogu odpadů pod kódem 170 102</t>
  </si>
  <si>
    <t>-1260400409</t>
  </si>
  <si>
    <t>1,572+6,525+0,248*2+0,315+3,861+119,213</t>
  </si>
  <si>
    <t>117</t>
  </si>
  <si>
    <t>997013807</t>
  </si>
  <si>
    <t>Poplatek za uložení stavebního odpadu na skládce (skládkovné) z tašek a keramických výrobků zatříděného do Katalogu odpadů pod kódem 170 103</t>
  </si>
  <si>
    <t>-57154082</t>
  </si>
  <si>
    <t>17,44-8,099</t>
  </si>
  <si>
    <t>118</t>
  </si>
  <si>
    <t>997013811</t>
  </si>
  <si>
    <t>Poplatek za uložení stavebního odpadu na skládce (skládkovné) dřevěného zatříděného do Katalogu odpadů pod kódem 170 201</t>
  </si>
  <si>
    <t>285573384</t>
  </si>
  <si>
    <t>119</t>
  </si>
  <si>
    <t>998017002</t>
  </si>
  <si>
    <t xml:space="preserve">Přesun hmot pro budovy občanské výstavby, bydlení, výrobu a služby  s omezením mechanizace vodorovná dopravní vzdálenost do 100 m pro budovy s jakoukoliv nosnou konstrukcí výšky přes 6 do 12 m</t>
  </si>
  <si>
    <t>-520987550</t>
  </si>
  <si>
    <t xml:space="preserve">Poznámka k souboru cen:_x000d_
1. Ceny -7001 až -7006 lze použít v případě, kdy dochází ke ztížení přesunu např. tím, že není možné instalovat jeřáb. 2. K cenám -7001 až -7006 lze použít příplatky za zvětšený přesun -1014 až -1019, -2034 až -2039 nebo -2114 až 2119. 3. Jestliže pro svislý přesun používá zařízení investora (např. výtah v budově), užijí se pro ocenění přesunu hmot ceny stanovené pro nejmenší výšku, tj. 6 m. </t>
  </si>
  <si>
    <t>PSV</t>
  </si>
  <si>
    <t>Práce a dodávky PSV</t>
  </si>
  <si>
    <t>711</t>
  </si>
  <si>
    <t>Izolace proti vodě, vlhkosti a plynům</t>
  </si>
  <si>
    <t>120</t>
  </si>
  <si>
    <t>711111001</t>
  </si>
  <si>
    <t xml:space="preserve">Provedení izolace proti zemní vlhkosti natěradly a tmely za studena  na ploše vodorovné V nátěrem penetračním</t>
  </si>
  <si>
    <t>-1303429419</t>
  </si>
  <si>
    <t>121</t>
  </si>
  <si>
    <t>11163150</t>
  </si>
  <si>
    <t>lak asfaltový penetrační</t>
  </si>
  <si>
    <t>1753252615</t>
  </si>
  <si>
    <t>75*0,0003 'Přepočtené koeficientem množství</t>
  </si>
  <si>
    <t>122</t>
  </si>
  <si>
    <t>711141559</t>
  </si>
  <si>
    <t xml:space="preserve">Provedení izolace proti zemní vlhkosti pásy přitavením  NAIP na ploše vodorovné V</t>
  </si>
  <si>
    <t>684363989</t>
  </si>
  <si>
    <t>123</t>
  </si>
  <si>
    <t>62836110</t>
  </si>
  <si>
    <t>pás těžký asfaltovaný s Al folií nosnou vložkou</t>
  </si>
  <si>
    <t>-583523221</t>
  </si>
  <si>
    <t>75*1,15 'Přepočtené koeficientem množství</t>
  </si>
  <si>
    <t>124</t>
  </si>
  <si>
    <t>711493112</t>
  </si>
  <si>
    <t>Izolace proti podpovrchové a tlakové vodě - ostatní na ploše vodorovné V těsnicí stěrkou nepružnou (cementem pojená)</t>
  </si>
  <si>
    <t>-1006751434</t>
  </si>
  <si>
    <t>25,2</t>
  </si>
  <si>
    <t>32,7</t>
  </si>
  <si>
    <t>B4</t>
  </si>
  <si>
    <t>7,6</t>
  </si>
  <si>
    <t>84,8</t>
  </si>
  <si>
    <t>33,6</t>
  </si>
  <si>
    <t>76,7</t>
  </si>
  <si>
    <t>19,2</t>
  </si>
  <si>
    <t>130,6</t>
  </si>
  <si>
    <t>125</t>
  </si>
  <si>
    <t>998711202</t>
  </si>
  <si>
    <t xml:space="preserve">Přesun hmot pro izolace proti vodě, vlhkosti a plynům  stanovený procentní sazbou (%) z ceny vodorovná dopravní vzdálenost do 50 m v objektech výšky přes 6 do 12 m</t>
  </si>
  <si>
    <t>-11423360</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</si>
  <si>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-1181 pro přesun prováděný bez použití mechanizace, tj. za ztížených podmínek, lze použít pouze pro hmotnost materiálu, která se tímto způsobem skutečně přemísťuje. </t>
  </si>
  <si>
    <t>712</t>
  </si>
  <si>
    <t>Povlakové krytiny</t>
  </si>
  <si>
    <t>126</t>
  </si>
  <si>
    <t>712461705</t>
  </si>
  <si>
    <t xml:space="preserve">Provedení povlakové krytiny střech šikmých přes 10° do 30° fólií  přilepenou se svařovanými spoji</t>
  </si>
  <si>
    <t>1742888866</t>
  </si>
  <si>
    <t>S2</t>
  </si>
  <si>
    <t>(9,0+5,0)/2*3,5</t>
  </si>
  <si>
    <t>10,0+7,0/2*6,0</t>
  </si>
  <si>
    <t>5,7*1,85-0,045</t>
  </si>
  <si>
    <t>S3</t>
  </si>
  <si>
    <t>55,0</t>
  </si>
  <si>
    <t>127</t>
  </si>
  <si>
    <t>28322000</t>
  </si>
  <si>
    <t>fólie hydroizolační střešní mPVC, tl. 2 mm š 1200 mm šedá</t>
  </si>
  <si>
    <t>-1235446656</t>
  </si>
  <si>
    <t>121*1,15 'Přepočtené koeficientem množství</t>
  </si>
  <si>
    <t>128</t>
  </si>
  <si>
    <t>712491171</t>
  </si>
  <si>
    <t xml:space="preserve">Provedení povlakové krytiny střech šikmých přes 10° do 30°- ostatní práce  provedení vrstvy textilní podkladní</t>
  </si>
  <si>
    <t>-748107208</t>
  </si>
  <si>
    <t xml:space="preserve">Poznámka k souboru cen:_x000d_
1. Povlakové krytiny střech o sklonu přes 30° do 60° se oceňují skladebně cenou příslušné izolace ze souborů cen 712 49-1 . Provedení povlakové krytiny do 30° a cenou příplatku -9098. 2. Cenami -9095 až -9098 nelze oceňovat opravy a údržbu povlakové krytiny. </t>
  </si>
  <si>
    <t>129</t>
  </si>
  <si>
    <t>69311088</t>
  </si>
  <si>
    <t>geotextilie netkaná PES 500 g/m2</t>
  </si>
  <si>
    <t>164971882</t>
  </si>
  <si>
    <t>130</t>
  </si>
  <si>
    <t>998712202</t>
  </si>
  <si>
    <t>Přesun hmot pro povlakové krytiny stanovený procentní sazbou (%) z ceny vodorovná dopravní vzdálenost do 50 m v objektech výšky přes 6 do 12 m</t>
  </si>
  <si>
    <t>-337121931</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</si>
  <si>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-2181 pro přesun prováděný bez použití mechanizace, tj. za ztížených podmínek, lze použít pouze pro hmotnost materiálu, která se tímto způsobem skutečně přemísťuje. </t>
  </si>
  <si>
    <t>713</t>
  </si>
  <si>
    <t>Izolace tepelné</t>
  </si>
  <si>
    <t>131</t>
  </si>
  <si>
    <t>713121111</t>
  </si>
  <si>
    <t>Montáž tepelné izolace podlah rohožemi, pásy, deskami, dílci, bloky (izolační materiál ve specifikaci) kladenými volně jednovrstvá</t>
  </si>
  <si>
    <t>978532874</t>
  </si>
  <si>
    <t>kročejová</t>
  </si>
  <si>
    <t>poyst 50 mm</t>
  </si>
  <si>
    <t>132</t>
  </si>
  <si>
    <t>28375868</t>
  </si>
  <si>
    <t>deska EPS 70 se zvýšenou pevností v tlaku tl 50mm</t>
  </si>
  <si>
    <t>-385487133</t>
  </si>
  <si>
    <t>120,8</t>
  </si>
  <si>
    <t>120,8*1,02 'Přepočtené koeficientem množství</t>
  </si>
  <si>
    <t>133</t>
  </si>
  <si>
    <t>28375671</t>
  </si>
  <si>
    <t>deska pro kročejový útlum tl 20mm</t>
  </si>
  <si>
    <t>1504171143</t>
  </si>
  <si>
    <t>215,4</t>
  </si>
  <si>
    <t>215,4*1,02 'Přepočtené koeficientem množství</t>
  </si>
  <si>
    <t>134</t>
  </si>
  <si>
    <t>713121121</t>
  </si>
  <si>
    <t>Montáž tepelné izolace podlah rohožemi, pásy, deskami, dílci, bloky (izolační materiál ve specifikaci) kladenými volně dvouvrstvá</t>
  </si>
  <si>
    <t>-155516304</t>
  </si>
  <si>
    <t xml:space="preserve">Poznámka k souboru cen:_x000d_
1. Množství tepelné izolace podlah okrajovými pásky k ceně -1211 se určuje v m projektované délky obložení (bez přesahů) na obvodu podlahy. </t>
  </si>
  <si>
    <t>polyst 110 mm</t>
  </si>
  <si>
    <t>135</t>
  </si>
  <si>
    <t>28375873</t>
  </si>
  <si>
    <t>deska EPS 70 se zvýšenou pevností v tlaku tl 100mm</t>
  </si>
  <si>
    <t>-2034176669</t>
  </si>
  <si>
    <t>135,5*1,02 'Přepočtené koeficientem množství</t>
  </si>
  <si>
    <t>136</t>
  </si>
  <si>
    <t>28375865</t>
  </si>
  <si>
    <t>deska EPS 70 se zvýšenou pevností v tlaku tl 20mm</t>
  </si>
  <si>
    <t>1725998232</t>
  </si>
  <si>
    <t>137</t>
  </si>
  <si>
    <t>713141131</t>
  </si>
  <si>
    <t>Montáž tepelné izolace střech plochých rohožemi, pásy, deskami, dílci, bloky (izolační materiál ve specifikaci) přilepenými za studena zplna, jednovrstvá</t>
  </si>
  <si>
    <t>-971234688</t>
  </si>
  <si>
    <t>66*2</t>
  </si>
  <si>
    <t>55,0*2</t>
  </si>
  <si>
    <t>138</t>
  </si>
  <si>
    <t>63140409</t>
  </si>
  <si>
    <t>deska izolační minerální dvouvrstvá plochých střech pochozích λ=0,038 tl 200mm</t>
  </si>
  <si>
    <t>1539435948</t>
  </si>
  <si>
    <t>66*1,02 'Přepočtené koeficientem množství</t>
  </si>
  <si>
    <t>139</t>
  </si>
  <si>
    <t>63140403</t>
  </si>
  <si>
    <t>deska izolační minerální dvouvrstvá plochých střech pochozích λ=0,038 tl 100mm</t>
  </si>
  <si>
    <t>-119478251</t>
  </si>
  <si>
    <t>140</t>
  </si>
  <si>
    <t>28372321</t>
  </si>
  <si>
    <t>deska EPS 100 pro trvalé zatížení v tlaku (max. 2000 kg/m2) tl 200mm</t>
  </si>
  <si>
    <t>1375056213</t>
  </si>
  <si>
    <t>55*1,02 'Přepočtené koeficientem množství</t>
  </si>
  <si>
    <t>141</t>
  </si>
  <si>
    <t>28372320</t>
  </si>
  <si>
    <t>deska EPS 100 pro trvalé zatížení v tlaku (max. 2000 kg/m2) tl 180mm</t>
  </si>
  <si>
    <t>-1699164920</t>
  </si>
  <si>
    <t>142</t>
  </si>
  <si>
    <t>713151111</t>
  </si>
  <si>
    <t>Montáž tepelné izolace střech šikmých rohožemi, pásy, deskami (izolační materiál ve specifikaci) kladenými volně mezi krokve</t>
  </si>
  <si>
    <t>127067783</t>
  </si>
  <si>
    <t>S1</t>
  </si>
  <si>
    <t>115,0</t>
  </si>
  <si>
    <t>143</t>
  </si>
  <si>
    <t>713151121</t>
  </si>
  <si>
    <t>Montáž tepelné izolace střech šikmých rohožemi, pásy, deskami (izolační materiál ve specifikaci) kladenými volně pod krokve</t>
  </si>
  <si>
    <t>-448947980</t>
  </si>
  <si>
    <t xml:space="preserve">Poznámka k souboru cen:_x000d_
1. V cenách -1141 až -1147 nejsou započteny náklady na podkladní rošt a olištování zdí; tyto se oceňují pro kovový rošt cenami souboru 763 12-16 katalogu 763 - Konstrukce suché výstavby nebo pro dřevěný rošt cenami souboru 766 41-72 katalogu 766 – Konstrukce truhlářské. 2. V cenách -1211 až -1218 nejsou započteny náklady na osazení latí pokud rozteč krokví je větší než 1000 mm; tyto se oceňují cenami souboru 762 34-.. Bednění a laťování katalogu 762 - Konstrukce tesařské. </t>
  </si>
  <si>
    <t>144</t>
  </si>
  <si>
    <t>63148107</t>
  </si>
  <si>
    <t>deska izolační minerální univerzální λ=0,038 tl 160mm</t>
  </si>
  <si>
    <t>1668137325</t>
  </si>
  <si>
    <t>115*1,02 'Přepočtené koeficientem množství</t>
  </si>
  <si>
    <t>145</t>
  </si>
  <si>
    <t>63148156</t>
  </si>
  <si>
    <t>deska izolační minerální univerzální λ=0,035 tl 140mm</t>
  </si>
  <si>
    <t>1783765865</t>
  </si>
  <si>
    <t>146</t>
  </si>
  <si>
    <t>713191114</t>
  </si>
  <si>
    <t>Montáž tepelné izolace stavebních konstrukcí - doplňky a konstrukční součásti podlah, stropů vrchem nebo střech překrytím pásem asfaltovým položeném volně</t>
  </si>
  <si>
    <t>1419409654</t>
  </si>
  <si>
    <t>b1</t>
  </si>
  <si>
    <t>147</t>
  </si>
  <si>
    <t>62811150</t>
  </si>
  <si>
    <t>pás asfaltovaný bez krycí vrstvy A500 H</t>
  </si>
  <si>
    <t>1230682268</t>
  </si>
  <si>
    <t>471,7*1,15 'Přepočtené koeficientem množství</t>
  </si>
  <si>
    <t>148</t>
  </si>
  <si>
    <t>713191116</t>
  </si>
  <si>
    <t>Montáž tepelné izolace stavebních konstrukcí - doplňky a konstrukční součásti podlah, stropů vrchem nebo střech překrytím pásem asfaltovým položeném volně se svařovanými spoji</t>
  </si>
  <si>
    <t>-1479102883</t>
  </si>
  <si>
    <t>149</t>
  </si>
  <si>
    <t>62851001</t>
  </si>
  <si>
    <t>pás asfaltový modifikovaný za studena samolepící podkladní tl. 3 mm, uzavřené švy</t>
  </si>
  <si>
    <t>1416315378</t>
  </si>
  <si>
    <t>150</t>
  </si>
  <si>
    <t>998713202</t>
  </si>
  <si>
    <t>Přesun hmot pro izolace tepelné stanovený procentní sazbou (%) z ceny vodorovná dopravní vzdálenost do 50 m v objektech výšky přes 6 do 12 m</t>
  </si>
  <si>
    <t>-1912342498</t>
  </si>
  <si>
    <t>721</t>
  </si>
  <si>
    <t>Zdravotechnika</t>
  </si>
  <si>
    <t>151</t>
  </si>
  <si>
    <t>130001101R00</t>
  </si>
  <si>
    <t>Příplatek k cenám za ztížené vykopávky v horninách jakékoliv třídy</t>
  </si>
  <si>
    <t>13340903</t>
  </si>
  <si>
    <t>152</t>
  </si>
  <si>
    <t>132201210R00</t>
  </si>
  <si>
    <t>Hloubení rýh šířky přes 60 do 200 cm do 50 m3, v hornině 3, hloubení strojně</t>
  </si>
  <si>
    <t>-21708379</t>
  </si>
  <si>
    <t>153</t>
  </si>
  <si>
    <t>151101101R00</t>
  </si>
  <si>
    <t xml:space="preserve">Zřízení pažení a rozepření stěn rýh příložné  pro jakoukoliv mezerovitost, hloubky do 2 m</t>
  </si>
  <si>
    <t>1854234177</t>
  </si>
  <si>
    <t>154</t>
  </si>
  <si>
    <t>151101111R00</t>
  </si>
  <si>
    <t>Odstranění pažení a rozepření rýh příložné , hloubky do 2 m</t>
  </si>
  <si>
    <t>1077925621</t>
  </si>
  <si>
    <t>155</t>
  </si>
  <si>
    <t>151101311R00</t>
  </si>
  <si>
    <t>Odstranění rozepření stěn výkopů při roubení příložném, hloubky do 4 m</t>
  </si>
  <si>
    <t>-1937292893</t>
  </si>
  <si>
    <t>156</t>
  </si>
  <si>
    <t>161101501R00</t>
  </si>
  <si>
    <t>Svislé přemístění výkopku nošením z horniny 1 až 4</t>
  </si>
  <si>
    <t>1093532539</t>
  </si>
  <si>
    <t>157</t>
  </si>
  <si>
    <t>162701105R00</t>
  </si>
  <si>
    <t xml:space="preserve">Vodorovné přemístění výkopku z horniny 1 až 4, na vzdálenost přes 9 000  do 10 000 m</t>
  </si>
  <si>
    <t>222660178</t>
  </si>
  <si>
    <t>158</t>
  </si>
  <si>
    <t>162701109R00</t>
  </si>
  <si>
    <t>"Vodorovné přemístění výkopku příplatek k ceně za každých dalších i započatých 1 000 m přes 10 000 m</t>
  </si>
  <si>
    <t>-1507142117</t>
  </si>
  <si>
    <t>159</t>
  </si>
  <si>
    <t>do 100 m3, z hornin</t>
  </si>
  <si>
    <t>-954463297</t>
  </si>
  <si>
    <t>160</t>
  </si>
  <si>
    <t>171201201R00</t>
  </si>
  <si>
    <t>Uložení sypaniny na dočasnou skládku tak, že na 1 m2 plochy připadá přes 2 m3 výkopku nebo ornice</t>
  </si>
  <si>
    <t>757665253</t>
  </si>
  <si>
    <t>161</t>
  </si>
  <si>
    <t>174101101R00</t>
  </si>
  <si>
    <t>Zásyp sypaninou se zhutněním jam, šachet, rýh nebo kolem objektů v těchto vykopávkách</t>
  </si>
  <si>
    <t>1678818763</t>
  </si>
  <si>
    <t>162</t>
  </si>
  <si>
    <t>175101101RT2</t>
  </si>
  <si>
    <t>Obsyp potrubí bez prohození sypaniny, s dodáním štěrkopísku frakce 0 - 22 mm</t>
  </si>
  <si>
    <t>-592676420</t>
  </si>
  <si>
    <t>163</t>
  </si>
  <si>
    <t>199000002R00</t>
  </si>
  <si>
    <t>Poplatky za skládku horniny 1- 4</t>
  </si>
  <si>
    <t>638444019</t>
  </si>
  <si>
    <t>164</t>
  </si>
  <si>
    <t>451572111RK1</t>
  </si>
  <si>
    <t>Lože pod potrubí, stoky a drobné objekty z kameniva drobného těženého 0÷4 mm</t>
  </si>
  <si>
    <t>-1819498303</t>
  </si>
  <si>
    <t>165</t>
  </si>
  <si>
    <t>817264111R00</t>
  </si>
  <si>
    <t>Montáž betonových útesů s hrdlem DN 100 mm</t>
  </si>
  <si>
    <t>-735871492</t>
  </si>
  <si>
    <t>166</t>
  </si>
  <si>
    <t>974100020RA0</t>
  </si>
  <si>
    <t>Vysekání rýh ve zdivu z cihel rozměr 10x10 cm</t>
  </si>
  <si>
    <t>674289806</t>
  </si>
  <si>
    <t>167</t>
  </si>
  <si>
    <t>974100030RA0</t>
  </si>
  <si>
    <t>Vysekání rýh ve zdivu z cihel rozměr 15x15 cm</t>
  </si>
  <si>
    <t>-1413725122</t>
  </si>
  <si>
    <t>168</t>
  </si>
  <si>
    <t xml:space="preserve">900      RT2</t>
  </si>
  <si>
    <t>HZS, Práce v tarifní třídě 5</t>
  </si>
  <si>
    <t>h</t>
  </si>
  <si>
    <t>1162683207</t>
  </si>
  <si>
    <t>169</t>
  </si>
  <si>
    <t>721140802R00</t>
  </si>
  <si>
    <t>Demontáž potrubí z litinových trub do DN 100</t>
  </si>
  <si>
    <t>-770247316</t>
  </si>
  <si>
    <t>170</t>
  </si>
  <si>
    <t>721170966R00</t>
  </si>
  <si>
    <t>Opravy odpadního potrubí novodurového propojení dosavadního potrubí PVC, D 140 mm</t>
  </si>
  <si>
    <t>1711408268</t>
  </si>
  <si>
    <t>171</t>
  </si>
  <si>
    <t>721176222R00</t>
  </si>
  <si>
    <t>Potrubí z plastových trub polyvinylchloridové (PVC), svodné (ležaté) v zemi, D 110 mm, s 3,2 mm, DN 100</t>
  </si>
  <si>
    <t>-1387900513</t>
  </si>
  <si>
    <t>172</t>
  </si>
  <si>
    <t>721171803R00</t>
  </si>
  <si>
    <t>Demontáž potrubí z novodurových trub do D 75 mm</t>
  </si>
  <si>
    <t>-86273073</t>
  </si>
  <si>
    <t>173</t>
  </si>
  <si>
    <t>721171808R00</t>
  </si>
  <si>
    <t>Demontáž potrubí z novodurových trub přes D 75 mm do D 114 mm</t>
  </si>
  <si>
    <t>-225919832</t>
  </si>
  <si>
    <t>174</t>
  </si>
  <si>
    <t>721177102R00</t>
  </si>
  <si>
    <t>Potrubí z plastových trub odhlučněné 3-vrstvé PP/PP-MV/PP, hlasitost 17 dB (A), připojovací, D 40 mm, s 1,8 mm, DN 40, SN 6,0 kN/m2</t>
  </si>
  <si>
    <t>-1005102032</t>
  </si>
  <si>
    <t>175</t>
  </si>
  <si>
    <t>721177103R00</t>
  </si>
  <si>
    <t>Potrubí z plastových trub odhlučněné 3-vrstvé PP/PP-MV/PP, hlasitost 17 dB (A), připojovací, D 50 mm, s 2,0 mm, DN 50, SN 6,0 kN/m2</t>
  </si>
  <si>
    <t>238160668</t>
  </si>
  <si>
    <t>176</t>
  </si>
  <si>
    <t>721177105R00</t>
  </si>
  <si>
    <t>Potrubí z plastových trub odhlučněné 3-vrstvé PP/PP-MV/PP, hlasitost 17 dB (A), připojovací, D 110 mm, s 3,4 mm, DN 100, SN 6,0 kN/m2</t>
  </si>
  <si>
    <t>1022636264</t>
  </si>
  <si>
    <t>177</t>
  </si>
  <si>
    <t>721177115R00</t>
  </si>
  <si>
    <t>Potrubí z plastových trub odhlučněné 3-vrstvé PP/PP-MV/PP, hlasitost 17 dB (A), odpadní (svislé), D 110 mm, s 3,4 mm, DN 100, SN 6,0 kN/m2</t>
  </si>
  <si>
    <t>-2140821669</t>
  </si>
  <si>
    <t>178</t>
  </si>
  <si>
    <t>721177135R00</t>
  </si>
  <si>
    <t>Potrubí z plastových trub odhlučněné 3-vrstvé PP/PP-MV/PP, hlasitost 17 dB (A), svodné (ležaté) zavěšené, D 110 mm, s 3,4 mm, DN 100, SN 6,0 kN/m2</t>
  </si>
  <si>
    <t>-337484145</t>
  </si>
  <si>
    <t>179</t>
  </si>
  <si>
    <t>721177125R00</t>
  </si>
  <si>
    <t>čisticí kus pro svislé potrubí, vícevrstvé, D 110 mm, DN 100</t>
  </si>
  <si>
    <t>-1818628500</t>
  </si>
  <si>
    <t>180</t>
  </si>
  <si>
    <t>721194104R00</t>
  </si>
  <si>
    <t>Zřízení přípojek na potrubí D 40 mm, materiál ve specifikaci</t>
  </si>
  <si>
    <t>-1938239919</t>
  </si>
  <si>
    <t>181</t>
  </si>
  <si>
    <t>721194105R00</t>
  </si>
  <si>
    <t>Zřízení přípojek na potrubí D 50 mm, materiál ve specifikaci</t>
  </si>
  <si>
    <t>2136436268</t>
  </si>
  <si>
    <t>182</t>
  </si>
  <si>
    <t>721194109R00</t>
  </si>
  <si>
    <t xml:space="preserve">Zřízení přípojek na potrubí D 110  mm, materiál ve specifikaci</t>
  </si>
  <si>
    <t>363384672</t>
  </si>
  <si>
    <t>183</t>
  </si>
  <si>
    <t>721242110RT1</t>
  </si>
  <si>
    <t>Lapače střešních splavenin D 110 mm, s otáč.kul.kloubem na odtoku, s košem , se suchou a nezámr.klapkou,čistícím víčkem a vylam.těs. kroužky pro připoj.potrub.svodů D 75, 90,...</t>
  </si>
  <si>
    <t>386167833</t>
  </si>
  <si>
    <t>184</t>
  </si>
  <si>
    <t>721273200RT3</t>
  </si>
  <si>
    <t>Ventilační hlavice D 110 mm, souprava z PP</t>
  </si>
  <si>
    <t>522828860</t>
  </si>
  <si>
    <t>185</t>
  </si>
  <si>
    <t>721290111R00</t>
  </si>
  <si>
    <t>Zkouška těsnosti kanalizace v objektech vodou, DN 125</t>
  </si>
  <si>
    <t>638936985</t>
  </si>
  <si>
    <t>186</t>
  </si>
  <si>
    <t>721290822R00</t>
  </si>
  <si>
    <t>Vnitrostaveništní přemístění vybouraných hmot svislý , v objektech výšky přes 6 do 12 m</t>
  </si>
  <si>
    <t>-94165007</t>
  </si>
  <si>
    <t>187</t>
  </si>
  <si>
    <t>725859102R00</t>
  </si>
  <si>
    <t>Montáž ventilů odpadních přes D 32 mm do D 50 mm</t>
  </si>
  <si>
    <t>-1647648035</t>
  </si>
  <si>
    <t>188</t>
  </si>
  <si>
    <t>725860180RT1</t>
  </si>
  <si>
    <t>Zápachové uzávěrky (sifony) pro zařizovací předměty D 40/50 mm; podomítková, pro pračky/myčky; PE; příslušenství přip. koleno, krycí deska nerez, montážní kryt</t>
  </si>
  <si>
    <t>-1332964478</t>
  </si>
  <si>
    <t>189</t>
  </si>
  <si>
    <t>28654741R</t>
  </si>
  <si>
    <t>sifon kondenzační; PP; DN40 x 5/4" příp. d 12-18mm; odpad vodorovný; vodní zápach. uzávěrka, čisticí vložka, mechanický zápach. uzávěr</t>
  </si>
  <si>
    <t>1380468856</t>
  </si>
  <si>
    <t>190</t>
  </si>
  <si>
    <t>998721102R00</t>
  </si>
  <si>
    <t>Přesun hmot pro vnitřní kanalizaci v objektech výšky do 12 m</t>
  </si>
  <si>
    <t>484322917</t>
  </si>
  <si>
    <t>191</t>
  </si>
  <si>
    <t>722130801R00</t>
  </si>
  <si>
    <t>Demontáž potrubí z ocelových trubek závitových do DN 25</t>
  </si>
  <si>
    <t>502297250</t>
  </si>
  <si>
    <t>192</t>
  </si>
  <si>
    <t>722130802R00</t>
  </si>
  <si>
    <t>Demontáž potrubí z ocelových trubek závitových přes DN 25 do DN 40</t>
  </si>
  <si>
    <t>-1295024063</t>
  </si>
  <si>
    <t>193</t>
  </si>
  <si>
    <t>722131935R00</t>
  </si>
  <si>
    <t>Opravy vodovodního potrubí závitového propojení dosavadního potrubí, DN 40</t>
  </si>
  <si>
    <t>1631578430</t>
  </si>
  <si>
    <t>194</t>
  </si>
  <si>
    <t>-1805054513</t>
  </si>
  <si>
    <t>195</t>
  </si>
  <si>
    <t>722178711R00</t>
  </si>
  <si>
    <t>Potrubí vícevrstvé polypropylen, polypropylen s čedičovými vlákny, polypropylen vícevrstvé polypropylenové potrubí s čedičovými vlákny, D 20 mm, s 2,8 mm, S 3,2, polyfúzně svařované</t>
  </si>
  <si>
    <t>1128603210</t>
  </si>
  <si>
    <t>196</t>
  </si>
  <si>
    <t>722178712R00</t>
  </si>
  <si>
    <t>Potrubí vícevrstvé polypropylen, polypropylen s čedičovými vlákny, polypropylen vícevrstvé polypropylenové potrubí s čedičovými vlákny, D 25 mm, s 3,5 mm, S 3,2, polyfúzně svařované</t>
  </si>
  <si>
    <t>-186686206</t>
  </si>
  <si>
    <t>197</t>
  </si>
  <si>
    <t>722178713R00</t>
  </si>
  <si>
    <t>Potrubí vícevrstvé polypropylen, polypropylen s čedičovými vlákny, polypropylen vícevrstvé polypropylenové potrubí s čedičovými vlákny, D 32 mm, s 4,4 mm, S 3,2, polyfúzně svařované</t>
  </si>
  <si>
    <t>1557383349</t>
  </si>
  <si>
    <t>198</t>
  </si>
  <si>
    <t>722178714R00</t>
  </si>
  <si>
    <t>Potrubí vícevrstvé polypropylen, polypropylen s čedičovými vlákny, polypropylen vícevrstvé polypropylenové potrubí s čedičovými vlákny, D 40 mm, s 5,5 mm, S 3,2, polyfúzně svařované</t>
  </si>
  <si>
    <t>1644560266</t>
  </si>
  <si>
    <t>199</t>
  </si>
  <si>
    <t>722178715R00</t>
  </si>
  <si>
    <t>Potrubí vícevrstvé polypropylen, polypropylen s čedičovými vlákny, polypropylen vícevrstvé polypropylenové potrubí s čedičovými vlákny, D 50 mm, s 6,9 mm, S 3,2, polyfúzně svařované</t>
  </si>
  <si>
    <t>1853722558</t>
  </si>
  <si>
    <t>200</t>
  </si>
  <si>
    <t>722181213RT7</t>
  </si>
  <si>
    <t>Izolace vodovodního potrubí návleková trubice z pěnového polyetylenu, tloušťka stěny 13 mm, d 22 mm</t>
  </si>
  <si>
    <t>1748132321</t>
  </si>
  <si>
    <t>201</t>
  </si>
  <si>
    <t>722181213RT9</t>
  </si>
  <si>
    <t>Izolace vodovodního potrubí návleková trubice z pěnového polyetylenu, tloušťka stěny 13 mm, d 28 mm</t>
  </si>
  <si>
    <t>-220867122</t>
  </si>
  <si>
    <t>202</t>
  </si>
  <si>
    <t>722181213RU2</t>
  </si>
  <si>
    <t>Izolace vodovodního potrubí návleková trubice z pěnového polyetylenu, tloušťka stěny 13 mm, d 35 mm</t>
  </si>
  <si>
    <t>-1114767790</t>
  </si>
  <si>
    <t>203</t>
  </si>
  <si>
    <t>722181213RV9</t>
  </si>
  <si>
    <t>Izolace vodovodního potrubí návleková trubice z pěnového polyetylenu, tloušťka stěny 13 mm, d 40 mm</t>
  </si>
  <si>
    <t>-1034882546</t>
  </si>
  <si>
    <t>204</t>
  </si>
  <si>
    <t>722181213RW6</t>
  </si>
  <si>
    <t>Izolace vodovodního potrubí návleková trubice z pěnového polyetylenu, tloušťka stěny 13 mm, d 50 mm</t>
  </si>
  <si>
    <t>-898179395</t>
  </si>
  <si>
    <t>205</t>
  </si>
  <si>
    <t>722181215RT9</t>
  </si>
  <si>
    <t>Izolace vodovodního potrubí návleková trubice z pěnového polyetylenu, tloušťka stěny 25 mm, d 28 mm</t>
  </si>
  <si>
    <t>889460351</t>
  </si>
  <si>
    <t>206</t>
  </si>
  <si>
    <t>722181215RU2</t>
  </si>
  <si>
    <t>Izolace vodovodního potrubí návleková trubice z pěnového polyetylenu, tloušťka stěny 25 mm, d 35 mm</t>
  </si>
  <si>
    <t>667800807</t>
  </si>
  <si>
    <t>207</t>
  </si>
  <si>
    <t>722181215RV9</t>
  </si>
  <si>
    <t>Izolace vodovodního potrubí návleková trubice z pěnového polyetylenu, tloušťka stěny 25 mm, d 40 mm</t>
  </si>
  <si>
    <t>-2050246772</t>
  </si>
  <si>
    <t>208</t>
  </si>
  <si>
    <t>722181215RW6</t>
  </si>
  <si>
    <t>Izolace vodovodního potrubí návleková trubice z pěnového polyetylenu, tloušťka stěny 25 mm, d 50 mm</t>
  </si>
  <si>
    <t>-953533011</t>
  </si>
  <si>
    <t>209</t>
  </si>
  <si>
    <t>722181812R00</t>
  </si>
  <si>
    <t>Demontáž plstěných pásů z trub do D 50</t>
  </si>
  <si>
    <t>-2087565098</t>
  </si>
  <si>
    <t>210</t>
  </si>
  <si>
    <t>722190401R00</t>
  </si>
  <si>
    <t>Přípojky ke strojům a zařízením vyvedení a připojení výpustek, DN 15</t>
  </si>
  <si>
    <t>-1445133311</t>
  </si>
  <si>
    <t>211</t>
  </si>
  <si>
    <t>722220861R00</t>
  </si>
  <si>
    <t>Demontáž armatur závitových se dvěma závity, G 3/4"</t>
  </si>
  <si>
    <t>1562982949</t>
  </si>
  <si>
    <t>212</t>
  </si>
  <si>
    <t>722220862R00</t>
  </si>
  <si>
    <t>Demontáž armatur závitových se dvěma závity, G 5/4"</t>
  </si>
  <si>
    <t>1887197043</t>
  </si>
  <si>
    <t>213</t>
  </si>
  <si>
    <t>722221122R00</t>
  </si>
  <si>
    <t>Armatury závitové s jedním závitem včetně dodávky materiálu kulový kohout výtokový (zahradní), vnější závit, DN 15 x 20, PN 15, mosaz</t>
  </si>
  <si>
    <t>-574165064</t>
  </si>
  <si>
    <t>214</t>
  </si>
  <si>
    <t>722224111R00</t>
  </si>
  <si>
    <t>Armatury závitové s jedním závitem včetně dodávky materiálu kulový kohout vypouštěcí a napouštěcí, vnější závit, DN 15, PN 10, mosaz</t>
  </si>
  <si>
    <t>251991838</t>
  </si>
  <si>
    <t>215</t>
  </si>
  <si>
    <t>722236523R00</t>
  </si>
  <si>
    <t>Armatury závitové se dvěma závity včetně dodávky materiálu filtr, vnitřní-vnitřní závit, DN 25, PN 16, mosaz</t>
  </si>
  <si>
    <t>-253887461</t>
  </si>
  <si>
    <t>216</t>
  </si>
  <si>
    <t>722237122R00</t>
  </si>
  <si>
    <t>Armatury závitové se dvěma závity včetně dodávky materiálu kulový kohout, vnitřní-vnitřní závit, DN 20, PN 42, mosaz</t>
  </si>
  <si>
    <t>1467454942</t>
  </si>
  <si>
    <t>217</t>
  </si>
  <si>
    <t>722237123R00</t>
  </si>
  <si>
    <t>Armatury závitové se dvěma závity včetně dodávky materiálu kulový kohout, vnitřní-vnitřní závit, DN 25, PN 35, mosaz</t>
  </si>
  <si>
    <t>1285881437</t>
  </si>
  <si>
    <t>218</t>
  </si>
  <si>
    <t>722237124R00</t>
  </si>
  <si>
    <t>Armatury závitové se dvěma závity včetně dodávky materiálu kulový kohout, vnitřní-vnitřní závit, DN 32, PN 35, mosaz</t>
  </si>
  <si>
    <t>-1158502014</t>
  </si>
  <si>
    <t>219</t>
  </si>
  <si>
    <t>722237125R00</t>
  </si>
  <si>
    <t>Armatury závitové se dvěma závity včetně dodávky materiálu kulový kohout, vnitřní-vnitřní závit, DN 40, PN 35, mosaz</t>
  </si>
  <si>
    <t>1512269442</t>
  </si>
  <si>
    <t>220</t>
  </si>
  <si>
    <t>722237663R00</t>
  </si>
  <si>
    <t>Armatury závitové se dvěma závity včetně dodávky materiálu zpětná klapka, vnitřní-vnitřní závit, DN 25, PN 16, mosaz</t>
  </si>
  <si>
    <t>1102245645</t>
  </si>
  <si>
    <t>221</t>
  </si>
  <si>
    <t>závitového jdnovtok</t>
  </si>
  <si>
    <t>-1867860318</t>
  </si>
  <si>
    <t>222</t>
  </si>
  <si>
    <t>722260811R00</t>
  </si>
  <si>
    <t>Demontáž vodoměrů závitových G 1/2"</t>
  </si>
  <si>
    <t>870874433</t>
  </si>
  <si>
    <t>223</t>
  </si>
  <si>
    <t>722280106R00</t>
  </si>
  <si>
    <t>Tlakové zkoušky vodovodního potrubí do DN 32</t>
  </si>
  <si>
    <t>-1060368834</t>
  </si>
  <si>
    <t>224</t>
  </si>
  <si>
    <t>M064</t>
  </si>
  <si>
    <t>30,5+127+69,5</t>
  </si>
  <si>
    <t>-170187556</t>
  </si>
  <si>
    <t>225</t>
  </si>
  <si>
    <t>722280107R00</t>
  </si>
  <si>
    <t>Tlakové zkoušky vodovodního potrubí přes DN 32 do DN 40</t>
  </si>
  <si>
    <t>9682448</t>
  </si>
  <si>
    <t>226</t>
  </si>
  <si>
    <t>722280108R00</t>
  </si>
  <si>
    <t>Tlakové zkoušky vodovodního potrubí přes DN 40 do DN 50</t>
  </si>
  <si>
    <t>-640747104</t>
  </si>
  <si>
    <t>227</t>
  </si>
  <si>
    <t>722290234R00</t>
  </si>
  <si>
    <t>Proplach a dezinfekce vodovodního potrubí do DN 80</t>
  </si>
  <si>
    <t>-917492068</t>
  </si>
  <si>
    <t>228</t>
  </si>
  <si>
    <t>722290822R00</t>
  </si>
  <si>
    <t>Vnitrostaveništní přemístění vybouraných hmot svislé, v objektech výšky přes 6 do 12 m</t>
  </si>
  <si>
    <t>1608256825</t>
  </si>
  <si>
    <t>229</t>
  </si>
  <si>
    <t>388214361R</t>
  </si>
  <si>
    <t>vodoměr bytový závitový; teplota vody 30 °C; suchoběžný, jednovtokový; DN 15; jmen. průtok 2,50 m3/hod; PN 10,0; montážní poloha vodorovná, svislá; stavební délka 80 mm</t>
  </si>
  <si>
    <t>1086315005</t>
  </si>
  <si>
    <t>230</t>
  </si>
  <si>
    <t>388214366R</t>
  </si>
  <si>
    <t>vodoměr bytový závitový; teplota vody 90 °C; suchoběžný, jednovtokový; DN 15; jmen. průtok 2,50 m3/hod; PN 10,0; montážní poloha vodorovná, svislá; stavební délka 80 mm</t>
  </si>
  <si>
    <t>-2083139122</t>
  </si>
  <si>
    <t>231</t>
  </si>
  <si>
    <t>998722102R00</t>
  </si>
  <si>
    <t>Přesun hmot pro vnitřní vodovod v objektech výšky do 12 m</t>
  </si>
  <si>
    <t>1332108756</t>
  </si>
  <si>
    <t>232</t>
  </si>
  <si>
    <t>722190504R00</t>
  </si>
  <si>
    <t>Přípojky ke strojům a zařízením odsávací, DN 32</t>
  </si>
  <si>
    <t>408516050</t>
  </si>
  <si>
    <t>233</t>
  </si>
  <si>
    <t>křídlových nebo pís</t>
  </si>
  <si>
    <t>-74729536</t>
  </si>
  <si>
    <t>234</t>
  </si>
  <si>
    <t xml:space="preserve">vodotěsný  B 3382 V</t>
  </si>
  <si>
    <t>-403441341</t>
  </si>
  <si>
    <t>235</t>
  </si>
  <si>
    <t>ventil pojistný DN</t>
  </si>
  <si>
    <t>-1706948454</t>
  </si>
  <si>
    <t>236</t>
  </si>
  <si>
    <t>732429111R00</t>
  </si>
  <si>
    <t>Čerpadla teplovodní Montáž čerpadel teplovodních oběhových spirálních DN 25</t>
  </si>
  <si>
    <t>-2074929207</t>
  </si>
  <si>
    <t>237</t>
  </si>
  <si>
    <t>42663102W</t>
  </si>
  <si>
    <t>Přečerpávací stanice -kalové ponorné čerpadlo Wilo DrainLift Box 32/8 (s čerpadlem) 0,37kW</t>
  </si>
  <si>
    <t>-63410594</t>
  </si>
  <si>
    <t>238</t>
  </si>
  <si>
    <t>998724101R00</t>
  </si>
  <si>
    <t>Přesun hmot pro strojní vybavení v objektech výšky do 6 m</t>
  </si>
  <si>
    <t>-765215432</t>
  </si>
  <si>
    <t>239</t>
  </si>
  <si>
    <t>725110814R00</t>
  </si>
  <si>
    <t>Demontáž klozetů kombinovaných</t>
  </si>
  <si>
    <t>726570938</t>
  </si>
  <si>
    <t>240</t>
  </si>
  <si>
    <t>725119110R00</t>
  </si>
  <si>
    <t>Nádrže splachovací montáž podomítkové</t>
  </si>
  <si>
    <t>-540162060</t>
  </si>
  <si>
    <t>241</t>
  </si>
  <si>
    <t>725119306R00</t>
  </si>
  <si>
    <t xml:space="preserve">Klozetové mísy montáž  závěsné</t>
  </si>
  <si>
    <t>-1247418414</t>
  </si>
  <si>
    <t>242</t>
  </si>
  <si>
    <t>725210821R00</t>
  </si>
  <si>
    <t>Demontáž umyvadel umyvadel bez výtokových armatur</t>
  </si>
  <si>
    <t>-1844826295</t>
  </si>
  <si>
    <t>243</t>
  </si>
  <si>
    <t>725210984R00</t>
  </si>
  <si>
    <t>Opravy umyvadel odmontování rohového ventilu G 1/2</t>
  </si>
  <si>
    <t>-213085358</t>
  </si>
  <si>
    <t>244</t>
  </si>
  <si>
    <t>725219401R00</t>
  </si>
  <si>
    <t>Umyvadlo montáž na šrouby do zdiva</t>
  </si>
  <si>
    <t>972537424</t>
  </si>
  <si>
    <t>245</t>
  </si>
  <si>
    <t>725220841R00</t>
  </si>
  <si>
    <t>Demontáž van ocelových</t>
  </si>
  <si>
    <t>-1267429091</t>
  </si>
  <si>
    <t>246</t>
  </si>
  <si>
    <t>sprchových mís a va</t>
  </si>
  <si>
    <t>1410400476</t>
  </si>
  <si>
    <t>247</t>
  </si>
  <si>
    <t>sprchových koutů</t>
  </si>
  <si>
    <t>279590444</t>
  </si>
  <si>
    <t>248</t>
  </si>
  <si>
    <t>725240811R00</t>
  </si>
  <si>
    <t>Demontáž sprchových kabin a mís kabin bez výtokových armatur</t>
  </si>
  <si>
    <t>-1625040704</t>
  </si>
  <si>
    <t>249</t>
  </si>
  <si>
    <t>725240812R00</t>
  </si>
  <si>
    <t>Demontáž sprchových kabin a mís mís bez výtokových armatur</t>
  </si>
  <si>
    <t>-1053709061</t>
  </si>
  <si>
    <t>250</t>
  </si>
  <si>
    <t>dřezů jednoduchých</t>
  </si>
  <si>
    <t>-1369308945</t>
  </si>
  <si>
    <t>251</t>
  </si>
  <si>
    <t>725590812R00</t>
  </si>
  <si>
    <t xml:space="preserve">Vnitrostaveništní  přemístění vybouraných hmot svislé, v objektech výšky přes 6 do 12 m</t>
  </si>
  <si>
    <t>715211674</t>
  </si>
  <si>
    <t>252</t>
  </si>
  <si>
    <t>725814101R00</t>
  </si>
  <si>
    <t>Rohové ventily rohový ventil, s filtrem, bez matky, DN 15 x DN 10, mosaz</t>
  </si>
  <si>
    <t>-565531660</t>
  </si>
  <si>
    <t>253</t>
  </si>
  <si>
    <t>725814122R00</t>
  </si>
  <si>
    <t>Rohové ventily pračkový ventil, se zpětnou klapkou, DN 15 x DN 20, mosaz</t>
  </si>
  <si>
    <t>-987842145</t>
  </si>
  <si>
    <t>254</t>
  </si>
  <si>
    <t>725820801R00</t>
  </si>
  <si>
    <t>Demontáž baterií nástěnných do G 3/4"</t>
  </si>
  <si>
    <t>326128377</t>
  </si>
  <si>
    <t>255</t>
  </si>
  <si>
    <t>725829301R00</t>
  </si>
  <si>
    <t>Montáž baterií umyvadlových a dřezových umyvadlové a dřezové stojánkové</t>
  </si>
  <si>
    <t>-318995991</t>
  </si>
  <si>
    <t>256</t>
  </si>
  <si>
    <t>725840850R00</t>
  </si>
  <si>
    <t>Demontáž baterií sprchových diferenciálních G 3/4x1</t>
  </si>
  <si>
    <t>-2000215165</t>
  </si>
  <si>
    <t>257</t>
  </si>
  <si>
    <t>725849200R00</t>
  </si>
  <si>
    <t>Montáž baterií sprchových nastavitelná výška</t>
  </si>
  <si>
    <t>-97144460</t>
  </si>
  <si>
    <t>258</t>
  </si>
  <si>
    <t>725849302R00</t>
  </si>
  <si>
    <t>Montáž baterií sprchových držáku sprchy</t>
  </si>
  <si>
    <t>-2104784427</t>
  </si>
  <si>
    <t>259</t>
  </si>
  <si>
    <t>725989101R00</t>
  </si>
  <si>
    <t>Dvířka montáž dvířek kovových i z PH</t>
  </si>
  <si>
    <t>564454972</t>
  </si>
  <si>
    <t>260</t>
  </si>
  <si>
    <t>28349010R</t>
  </si>
  <si>
    <t>dvířka revizní plná; materiál PVC; š = 200,0 mm; h = 200,0 mm; barva bílá, šedá</t>
  </si>
  <si>
    <t>50434950</t>
  </si>
  <si>
    <t>261</t>
  </si>
  <si>
    <t>28349050R</t>
  </si>
  <si>
    <t>dvířka vanová materiál PVC; š = 150,0 mm; h = 150,0 mm</t>
  </si>
  <si>
    <t>1759491064</t>
  </si>
  <si>
    <t>262</t>
  </si>
  <si>
    <t>28696750R</t>
  </si>
  <si>
    <t>systém předstěnový pro WC; pro zazdění mokrým procesem; ovládání zepředu;</t>
  </si>
  <si>
    <t>-973757862</t>
  </si>
  <si>
    <t>263</t>
  </si>
  <si>
    <t>551070101R</t>
  </si>
  <si>
    <t>tlačítko ovládací plastové; ovládací síla do 20,0 N; dvoučinné mechanické splachování 3 l/6 l; 247x165x17,5 mm; barva bílá</t>
  </si>
  <si>
    <t>92502763</t>
  </si>
  <si>
    <t>264</t>
  </si>
  <si>
    <t>551450004R</t>
  </si>
  <si>
    <t>baterie umyvadlová směšovací; stojánková; ovládání pákové, s otevíráním odpadu; povrch chrom; v. výtoku 45 mm</t>
  </si>
  <si>
    <t>-775192806</t>
  </si>
  <si>
    <t>265</t>
  </si>
  <si>
    <t>551450090R</t>
  </si>
  <si>
    <t>baterie sprchová nástěnná; rozteč 130 až 170 mm; ovládání pákové; povrch chrom</t>
  </si>
  <si>
    <t>-52198729</t>
  </si>
  <si>
    <t>266</t>
  </si>
  <si>
    <t>55145015R</t>
  </si>
  <si>
    <t>baterie dřezová stojánková; ovládání pákové; povrch chrom; ramínko otočné; 200 mm</t>
  </si>
  <si>
    <t>819541659</t>
  </si>
  <si>
    <t>267</t>
  </si>
  <si>
    <t>55145352R</t>
  </si>
  <si>
    <t>kombinace sprchová držák pevný; ruční sprcha d 68 mm; hadice 150 cm; povrch chrom</t>
  </si>
  <si>
    <t>456223812</t>
  </si>
  <si>
    <t>268</t>
  </si>
  <si>
    <t>55161627R</t>
  </si>
  <si>
    <t>sifon ke sprchové vaničce; plast; 90/50</t>
  </si>
  <si>
    <t>-2108802199</t>
  </si>
  <si>
    <t>269</t>
  </si>
  <si>
    <t>55167399.AR</t>
  </si>
  <si>
    <t>sedátko klozetové s poklopem; plast; antibakteriální; bílé; úchyty ocelové</t>
  </si>
  <si>
    <t>1282465289</t>
  </si>
  <si>
    <t>270</t>
  </si>
  <si>
    <t>55423047.AR</t>
  </si>
  <si>
    <t>vanička sprchová čtvrtkruh; l = 900,0 mm; š = 900 mm; hl = 140 mm; objem 32 l; akrylátová; bílá</t>
  </si>
  <si>
    <t>-1540083706</t>
  </si>
  <si>
    <t>271</t>
  </si>
  <si>
    <t>55428103.AR</t>
  </si>
  <si>
    <t>kout sprchový v = 1 850 mm; š = 900 mm; l = 900 mm; čtvrtkruhový; R 550 mm; vstup rohový; š. vstupu 630 mm; výplň bezpečnostní sklo; dezén chinchila</t>
  </si>
  <si>
    <t>-1138784733</t>
  </si>
  <si>
    <t>272</t>
  </si>
  <si>
    <t>64214330R</t>
  </si>
  <si>
    <t>umyvadlo š = 550 mm; hl. 450 mm; diturvit; s otvorem pro baterii; s přepadem; bílá; uchycení šrouby</t>
  </si>
  <si>
    <t>-649501214</t>
  </si>
  <si>
    <t>273</t>
  </si>
  <si>
    <t>64240062R</t>
  </si>
  <si>
    <t>mísa klozetová diturvit závěsná; h = 360 mm; š = 360 mm; hl. 530 mm; splach. hluboké; sedátko s poklopem; bílá</t>
  </si>
  <si>
    <t>1765349761</t>
  </si>
  <si>
    <t>274</t>
  </si>
  <si>
    <t>998725102R00</t>
  </si>
  <si>
    <t>Přesun hmot pro zařizovací předměty v objektech výšky do 12 m</t>
  </si>
  <si>
    <t>-580474775</t>
  </si>
  <si>
    <t>721000</t>
  </si>
  <si>
    <t>ZTI - zámečníci</t>
  </si>
  <si>
    <t>275</t>
  </si>
  <si>
    <t>722182012T00</t>
  </si>
  <si>
    <t>Podpůrný žlab pro potrubí D25</t>
  </si>
  <si>
    <t>-1379782142</t>
  </si>
  <si>
    <t>276</t>
  </si>
  <si>
    <t>722182013T00</t>
  </si>
  <si>
    <t>Podpůrný žlab pro potrubí D32</t>
  </si>
  <si>
    <t>1855166849</t>
  </si>
  <si>
    <t>277</t>
  </si>
  <si>
    <t>722182014T00</t>
  </si>
  <si>
    <t>Podpůrný žlab pro potrubí D40</t>
  </si>
  <si>
    <t>-2056066519</t>
  </si>
  <si>
    <t>278</t>
  </si>
  <si>
    <t>767995101R00</t>
  </si>
  <si>
    <t>Výroba a montáž atypických kovovových doplňků staveb hmotnosti do 5 kg</t>
  </si>
  <si>
    <t>519323197</t>
  </si>
  <si>
    <t>279</t>
  </si>
  <si>
    <t>55399994R</t>
  </si>
  <si>
    <t>výrobek kovový</t>
  </si>
  <si>
    <t>1282917141</t>
  </si>
  <si>
    <t>280</t>
  </si>
  <si>
    <t>998767102R00</t>
  </si>
  <si>
    <t>Přesun hmot pro kovové stavební doplňk. konstrukce v objektech výšky do 12 m</t>
  </si>
  <si>
    <t>602377242</t>
  </si>
  <si>
    <t>721001</t>
  </si>
  <si>
    <t xml:space="preserve">ZTI plyn -  nátěry</t>
  </si>
  <si>
    <t>281</t>
  </si>
  <si>
    <t>783424340R00</t>
  </si>
  <si>
    <t>Nátěry potrubí a armatur syntetické potrubí, do DN 50 mm, dvojnásobné s 1x emailováním a základním nátěrem</t>
  </si>
  <si>
    <t>221057886</t>
  </si>
  <si>
    <t>721002</t>
  </si>
  <si>
    <t>ZTI plyn - zámečníci</t>
  </si>
  <si>
    <t>282</t>
  </si>
  <si>
    <t>543440147</t>
  </si>
  <si>
    <t>283</t>
  </si>
  <si>
    <t>994269711</t>
  </si>
  <si>
    <t>284</t>
  </si>
  <si>
    <t>998767101R00</t>
  </si>
  <si>
    <t>Přesun hmot pro kovové stavební doplňk. konstrukce v objektech výšky do 6 m</t>
  </si>
  <si>
    <t>1660384992</t>
  </si>
  <si>
    <t>723</t>
  </si>
  <si>
    <t xml:space="preserve">Zdravotechnika -  plynovod</t>
  </si>
  <si>
    <t>285</t>
  </si>
  <si>
    <t>941955001R00</t>
  </si>
  <si>
    <t>Lešení lehké pracovní pomocné pomocné, o výšce lešeňové podlahy do 1,2 m</t>
  </si>
  <si>
    <t>-227662744</t>
  </si>
  <si>
    <t>286</t>
  </si>
  <si>
    <t xml:space="preserve">900      RT1</t>
  </si>
  <si>
    <t>HZS, Práce v tarifní třídě 4</t>
  </si>
  <si>
    <t>-1377465546</t>
  </si>
  <si>
    <t>287</t>
  </si>
  <si>
    <t>723120804R00</t>
  </si>
  <si>
    <t>Demontáž potrubí svařovaného z trubek závitových do DN 25</t>
  </si>
  <si>
    <t>1690911316</t>
  </si>
  <si>
    <t>288</t>
  </si>
  <si>
    <t>722130913R00</t>
  </si>
  <si>
    <t>Opravy vodovodního potrubí závitového přeřezání ocelové trubky, do DN 25</t>
  </si>
  <si>
    <t>395795148</t>
  </si>
  <si>
    <t>289</t>
  </si>
  <si>
    <t>734200822R00</t>
  </si>
  <si>
    <t>Demontáž závitových armatur se dvěma závity, přes 1/2 do G 1"</t>
  </si>
  <si>
    <t>2133869415</t>
  </si>
  <si>
    <t>290</t>
  </si>
  <si>
    <t>723290821R00</t>
  </si>
  <si>
    <t>Vnitrostaveništní přemístění vybouraných hmot svislé, v objektech výšky do 6m</t>
  </si>
  <si>
    <t>-797037879</t>
  </si>
  <si>
    <t>291</t>
  </si>
  <si>
    <t>723120204R00</t>
  </si>
  <si>
    <t>Potrubí z trubek černých závitových svařovaných DN 25</t>
  </si>
  <si>
    <t>-125517791</t>
  </si>
  <si>
    <t>292</t>
  </si>
  <si>
    <t>723150341R00</t>
  </si>
  <si>
    <t>Zhotovení redukce kováním 1DN, DN 32/20</t>
  </si>
  <si>
    <t>-1887170921</t>
  </si>
  <si>
    <t>293</t>
  </si>
  <si>
    <t>723150367R00</t>
  </si>
  <si>
    <t>Potrubí ocel. černé svařované - chráničky D 57 mm, s 2,9 mm</t>
  </si>
  <si>
    <t>-788677431</t>
  </si>
  <si>
    <t>294</t>
  </si>
  <si>
    <t>1,00000</t>
  </si>
  <si>
    <t>351997165</t>
  </si>
  <si>
    <t>295</t>
  </si>
  <si>
    <t>723190901R00.1</t>
  </si>
  <si>
    <t>"Opravy plynovodního potrubí doplňkové práce</t>
  </si>
  <si>
    <t>322723468</t>
  </si>
  <si>
    <t>296</t>
  </si>
  <si>
    <t>723190907R00.1</t>
  </si>
  <si>
    <t>918370132</t>
  </si>
  <si>
    <t>297</t>
  </si>
  <si>
    <t>723190909R00</t>
  </si>
  <si>
    <t>-1965152943</t>
  </si>
  <si>
    <t>298</t>
  </si>
  <si>
    <t>723190914R00</t>
  </si>
  <si>
    <t>"Opravy plynovodního potrubí navaření odbočky na potrubí</t>
  </si>
  <si>
    <t>-2009380553</t>
  </si>
  <si>
    <t>299</t>
  </si>
  <si>
    <t>723239102R00</t>
  </si>
  <si>
    <t xml:space="preserve">Montáž plynovodních armatur se dvěma závity  , G 3/4"</t>
  </si>
  <si>
    <t>-2047974601</t>
  </si>
  <si>
    <t>723239103R00</t>
  </si>
  <si>
    <t xml:space="preserve">Montáž plynovodních armatur se dvěma závity  , G 1"</t>
  </si>
  <si>
    <t>2092205026</t>
  </si>
  <si>
    <t>301</t>
  </si>
  <si>
    <t>42237024.AR</t>
  </si>
  <si>
    <t>kohout kulový F-F vnitřní-vnitřní závit; pro plyn; PN 5; 3/4 "; ovládání páčka</t>
  </si>
  <si>
    <t>642186664</t>
  </si>
  <si>
    <t>302</t>
  </si>
  <si>
    <t>42237025.AR</t>
  </si>
  <si>
    <t>kohout kulový F-F vnitřní-vnitřní závit; pro plyn; PN 5; 1 "; ovládání páčka</t>
  </si>
  <si>
    <t>1950146156</t>
  </si>
  <si>
    <t>303</t>
  </si>
  <si>
    <t>R723-01</t>
  </si>
  <si>
    <t>Revize plynu, ověř.tlak.zkouška</t>
  </si>
  <si>
    <t>kompl.</t>
  </si>
  <si>
    <t>-162869977</t>
  </si>
  <si>
    <t>304</t>
  </si>
  <si>
    <t>998723101R00</t>
  </si>
  <si>
    <t>Přesun hmot pro vnitřní plynovod v objektech výšky do 6 m</t>
  </si>
  <si>
    <t>-175267097</t>
  </si>
  <si>
    <t>731</t>
  </si>
  <si>
    <t>Ústřední vytápění</t>
  </si>
  <si>
    <t>305</t>
  </si>
  <si>
    <t>M089</t>
  </si>
  <si>
    <t>vč.HVDT, regulace, odkouření</t>
  </si>
  <si>
    <t>sada</t>
  </si>
  <si>
    <t>1653035056</t>
  </si>
  <si>
    <t>306</t>
  </si>
  <si>
    <t>M091</t>
  </si>
  <si>
    <t>MTZ komplet vč.odkouření</t>
  </si>
  <si>
    <t>-267904282</t>
  </si>
  <si>
    <t>307</t>
  </si>
  <si>
    <t>M092</t>
  </si>
  <si>
    <t>Zásobník TV</t>
  </si>
  <si>
    <t>kpl</t>
  </si>
  <si>
    <t>-1248482531</t>
  </si>
  <si>
    <t>308</t>
  </si>
  <si>
    <t>M094</t>
  </si>
  <si>
    <t>MTZ zásobníku TV</t>
  </si>
  <si>
    <t>1070438835</t>
  </si>
  <si>
    <t>309</t>
  </si>
  <si>
    <t>M218</t>
  </si>
  <si>
    <t>-1719437571</t>
  </si>
  <si>
    <t>310</t>
  </si>
  <si>
    <t>M099</t>
  </si>
  <si>
    <t>Čerpadla oběhová YONOS</t>
  </si>
  <si>
    <t>-2127692947</t>
  </si>
  <si>
    <t>311</t>
  </si>
  <si>
    <t>M101</t>
  </si>
  <si>
    <t>MTZ Čerpadla oběhová</t>
  </si>
  <si>
    <t>-457607001</t>
  </si>
  <si>
    <t>312</t>
  </si>
  <si>
    <t>M103</t>
  </si>
  <si>
    <t xml:space="preserve">Rozdělovač+sběrač mini  ETL</t>
  </si>
  <si>
    <t>-1533892794</t>
  </si>
  <si>
    <t>313</t>
  </si>
  <si>
    <t>M105</t>
  </si>
  <si>
    <t>MTZ R+S vč.izolace</t>
  </si>
  <si>
    <t>1158076081</t>
  </si>
  <si>
    <t>314</t>
  </si>
  <si>
    <t>M106</t>
  </si>
  <si>
    <t>Expanzní tlaková nádoba Reflex NG</t>
  </si>
  <si>
    <t>-1560992179</t>
  </si>
  <si>
    <t>315</t>
  </si>
  <si>
    <t>M108</t>
  </si>
  <si>
    <t>MTZ expanzní nádoby</t>
  </si>
  <si>
    <t>-1147665904</t>
  </si>
  <si>
    <t>316</t>
  </si>
  <si>
    <t>M226</t>
  </si>
  <si>
    <t>1317292423</t>
  </si>
  <si>
    <t>317</t>
  </si>
  <si>
    <t>M110</t>
  </si>
  <si>
    <t xml:space="preserve">Trubky měděné Cu  15x1</t>
  </si>
  <si>
    <t>1421451397</t>
  </si>
  <si>
    <t>318</t>
  </si>
  <si>
    <t>M112</t>
  </si>
  <si>
    <t xml:space="preserve">Trubky měděné Cu  18x1</t>
  </si>
  <si>
    <t>-1309030079</t>
  </si>
  <si>
    <t>319</t>
  </si>
  <si>
    <t>M113</t>
  </si>
  <si>
    <t xml:space="preserve">Trubky měděné Cu  22x1</t>
  </si>
  <si>
    <t>-6202029</t>
  </si>
  <si>
    <t>320</t>
  </si>
  <si>
    <t>M114</t>
  </si>
  <si>
    <t xml:space="preserve">Trubky měděné Cu  28x1,5</t>
  </si>
  <si>
    <t>1202959246</t>
  </si>
  <si>
    <t>321</t>
  </si>
  <si>
    <t>M227</t>
  </si>
  <si>
    <t>1441172778</t>
  </si>
  <si>
    <t>322</t>
  </si>
  <si>
    <t>M157</t>
  </si>
  <si>
    <t>Otop.těleso RADIK VENTIL KOMPAKT</t>
  </si>
  <si>
    <t>1093414008</t>
  </si>
  <si>
    <t>323</t>
  </si>
  <si>
    <t>M159</t>
  </si>
  <si>
    <t>2063563669</t>
  </si>
  <si>
    <t>324</t>
  </si>
  <si>
    <t>M161</t>
  </si>
  <si>
    <t>1066339439</t>
  </si>
  <si>
    <t>325</t>
  </si>
  <si>
    <t>M163</t>
  </si>
  <si>
    <t>-473602787</t>
  </si>
  <si>
    <t>326</t>
  </si>
  <si>
    <t>M165</t>
  </si>
  <si>
    <t xml:space="preserve">Otop.těleso RADIK  VENTIL KOMPAKT</t>
  </si>
  <si>
    <t>12110678</t>
  </si>
  <si>
    <t>327</t>
  </si>
  <si>
    <t>M167</t>
  </si>
  <si>
    <t>-696580079</t>
  </si>
  <si>
    <t>328</t>
  </si>
  <si>
    <t>M169</t>
  </si>
  <si>
    <t>1657246303</t>
  </si>
  <si>
    <t>329</t>
  </si>
  <si>
    <t>M171</t>
  </si>
  <si>
    <t>914472606</t>
  </si>
  <si>
    <t>330</t>
  </si>
  <si>
    <t>M173</t>
  </si>
  <si>
    <t>-1293397933</t>
  </si>
  <si>
    <t>331</t>
  </si>
  <si>
    <t>1718057099</t>
  </si>
  <si>
    <t>332</t>
  </si>
  <si>
    <t>M176</t>
  </si>
  <si>
    <t>-733155479</t>
  </si>
  <si>
    <t>333</t>
  </si>
  <si>
    <t>M178</t>
  </si>
  <si>
    <t>-122055927</t>
  </si>
  <si>
    <t>334</t>
  </si>
  <si>
    <t>M180</t>
  </si>
  <si>
    <t>Trubk.těleso KORALUX LINEAR CLASIC-</t>
  </si>
  <si>
    <t>-1373655891</t>
  </si>
  <si>
    <t>335</t>
  </si>
  <si>
    <t>M182</t>
  </si>
  <si>
    <t>-1097825561</t>
  </si>
  <si>
    <t>336</t>
  </si>
  <si>
    <t>M184</t>
  </si>
  <si>
    <t>1646916121</t>
  </si>
  <si>
    <t>337</t>
  </si>
  <si>
    <t>M186</t>
  </si>
  <si>
    <t>1303308906</t>
  </si>
  <si>
    <t>338</t>
  </si>
  <si>
    <t>M188</t>
  </si>
  <si>
    <t>Sada pro kombi vytápění</t>
  </si>
  <si>
    <t>-1973274407</t>
  </si>
  <si>
    <t>339</t>
  </si>
  <si>
    <t>M190</t>
  </si>
  <si>
    <t>Sada pro kombi vytápění bez regulac</t>
  </si>
  <si>
    <t>-1619350934</t>
  </si>
  <si>
    <t>340</t>
  </si>
  <si>
    <t>M192</t>
  </si>
  <si>
    <t>MTZ Panelových těles</t>
  </si>
  <si>
    <t>1321220918</t>
  </si>
  <si>
    <t>341</t>
  </si>
  <si>
    <t>M194</t>
  </si>
  <si>
    <t>MTZ trubková tělesa</t>
  </si>
  <si>
    <t>1208828536</t>
  </si>
  <si>
    <t>342</t>
  </si>
  <si>
    <t>M228</t>
  </si>
  <si>
    <t>497</t>
  </si>
  <si>
    <t>1288739625</t>
  </si>
  <si>
    <t>343</t>
  </si>
  <si>
    <t>M116</t>
  </si>
  <si>
    <t>Odvzdušňovací automatický ventil</t>
  </si>
  <si>
    <t>ks</t>
  </si>
  <si>
    <t>1202892821</t>
  </si>
  <si>
    <t>344</t>
  </si>
  <si>
    <t>M118</t>
  </si>
  <si>
    <t>Kulový kohout voda Giacomini</t>
  </si>
  <si>
    <t>939847088</t>
  </si>
  <si>
    <t>345</t>
  </si>
  <si>
    <t>M120</t>
  </si>
  <si>
    <t>-1727277967</t>
  </si>
  <si>
    <t>346</t>
  </si>
  <si>
    <t>M122</t>
  </si>
  <si>
    <t>-2055673369</t>
  </si>
  <si>
    <t>347</t>
  </si>
  <si>
    <t>M124</t>
  </si>
  <si>
    <t>Vypouštěcí kohout DN 15</t>
  </si>
  <si>
    <t>-968075996</t>
  </si>
  <si>
    <t>348</t>
  </si>
  <si>
    <t>M126</t>
  </si>
  <si>
    <t xml:space="preserve">Filtr závitový  1" Giacomini</t>
  </si>
  <si>
    <t>-475948049</t>
  </si>
  <si>
    <t>349</t>
  </si>
  <si>
    <t>M128</t>
  </si>
  <si>
    <t xml:space="preserve">Filtr závitový  5/4"</t>
  </si>
  <si>
    <t>-141444485</t>
  </si>
  <si>
    <t>350</t>
  </si>
  <si>
    <t>M130</t>
  </si>
  <si>
    <t>Reflex kulový kohout MK 3/4"</t>
  </si>
  <si>
    <t>-81791804</t>
  </si>
  <si>
    <t>351</t>
  </si>
  <si>
    <t>M132</t>
  </si>
  <si>
    <t>Zpětná klapka ZK 1"</t>
  </si>
  <si>
    <t>-1657715920</t>
  </si>
  <si>
    <t>352</t>
  </si>
  <si>
    <t>M133</t>
  </si>
  <si>
    <t>Teploměr prům.100</t>
  </si>
  <si>
    <t>-1525143023</t>
  </si>
  <si>
    <t>353</t>
  </si>
  <si>
    <t>M135</t>
  </si>
  <si>
    <t>Tlakoměr AFRISO 100</t>
  </si>
  <si>
    <t>1483275176</t>
  </si>
  <si>
    <t>354</t>
  </si>
  <si>
    <t>M137</t>
  </si>
  <si>
    <t>Trojcestný směšovač ESBE</t>
  </si>
  <si>
    <t>-1200861384</t>
  </si>
  <si>
    <t>355</t>
  </si>
  <si>
    <t>M139</t>
  </si>
  <si>
    <t>Regulační armatura Hydrocontrol</t>
  </si>
  <si>
    <t>-758350485</t>
  </si>
  <si>
    <t>356</t>
  </si>
  <si>
    <t>M141</t>
  </si>
  <si>
    <t>Připojovací armatura Vekolux</t>
  </si>
  <si>
    <t>-2145098064</t>
  </si>
  <si>
    <t>357</t>
  </si>
  <si>
    <t>M143</t>
  </si>
  <si>
    <t>Připojovací armatura HM bílá</t>
  </si>
  <si>
    <t>-203724913</t>
  </si>
  <si>
    <t>358</t>
  </si>
  <si>
    <t>M145</t>
  </si>
  <si>
    <t>Termostatické hlavice HEIMEIER</t>
  </si>
  <si>
    <t>1128216123</t>
  </si>
  <si>
    <t>359</t>
  </si>
  <si>
    <t>M147</t>
  </si>
  <si>
    <t>MTZ termostatických hlavic</t>
  </si>
  <si>
    <t>-1211128733</t>
  </si>
  <si>
    <t>360</t>
  </si>
  <si>
    <t>M149</t>
  </si>
  <si>
    <t>Svorné šroubení s O-kroužkem</t>
  </si>
  <si>
    <t>-738712833</t>
  </si>
  <si>
    <t>361</t>
  </si>
  <si>
    <t>M150</t>
  </si>
  <si>
    <t>Opěrné pouzdro pro 15x1</t>
  </si>
  <si>
    <t>2051693079</t>
  </si>
  <si>
    <t>362</t>
  </si>
  <si>
    <t>M151</t>
  </si>
  <si>
    <t>MTZ závit.armatury G 3/8"</t>
  </si>
  <si>
    <t>1177891276</t>
  </si>
  <si>
    <t>363</t>
  </si>
  <si>
    <t>M152</t>
  </si>
  <si>
    <t>MTZ závit.armatury G 1/2"</t>
  </si>
  <si>
    <t>-427721542</t>
  </si>
  <si>
    <t>364</t>
  </si>
  <si>
    <t>M153</t>
  </si>
  <si>
    <t>MTZ závit.armatury G 3/4"</t>
  </si>
  <si>
    <t>1832169309</t>
  </si>
  <si>
    <t>365</t>
  </si>
  <si>
    <t>M154</t>
  </si>
  <si>
    <t>MTZ závit.armatury G 1"</t>
  </si>
  <si>
    <t>1815136484</t>
  </si>
  <si>
    <t>366</t>
  </si>
  <si>
    <t>M155</t>
  </si>
  <si>
    <t>MTZ závit.armatury G 5/4"</t>
  </si>
  <si>
    <t>-131367522</t>
  </si>
  <si>
    <t>367</t>
  </si>
  <si>
    <t>M229</t>
  </si>
  <si>
    <t>-25271007</t>
  </si>
  <si>
    <t>731000</t>
  </si>
  <si>
    <t>Doplňkové konstrukce ÚT</t>
  </si>
  <si>
    <t>368</t>
  </si>
  <si>
    <t>M196</t>
  </si>
  <si>
    <t>Ocel tažená kruhová normální</t>
  </si>
  <si>
    <t>-803389163</t>
  </si>
  <si>
    <t>369</t>
  </si>
  <si>
    <t>M230</t>
  </si>
  <si>
    <t>1944496658</t>
  </si>
  <si>
    <t>731001</t>
  </si>
  <si>
    <t>Izolace ÚT</t>
  </si>
  <si>
    <t>370</t>
  </si>
  <si>
    <t>M200</t>
  </si>
  <si>
    <t>Izolace tep. potr.-Mirelon-9mm</t>
  </si>
  <si>
    <t>bm</t>
  </si>
  <si>
    <t>269051474</t>
  </si>
  <si>
    <t>371</t>
  </si>
  <si>
    <t>M202</t>
  </si>
  <si>
    <t>Izolace tep.potr.-Mirelon tl.20 mm</t>
  </si>
  <si>
    <t>509866779</t>
  </si>
  <si>
    <t>372</t>
  </si>
  <si>
    <t>M204</t>
  </si>
  <si>
    <t>-592103147</t>
  </si>
  <si>
    <t>373</t>
  </si>
  <si>
    <t>M206</t>
  </si>
  <si>
    <t>1588667354</t>
  </si>
  <si>
    <t>374</t>
  </si>
  <si>
    <t>M208</t>
  </si>
  <si>
    <t>Izolace tepelná potrubí MIRELON</t>
  </si>
  <si>
    <t>-2054231534</t>
  </si>
  <si>
    <t>375</t>
  </si>
  <si>
    <t>M231</t>
  </si>
  <si>
    <t>-2062727201</t>
  </si>
  <si>
    <t>741</t>
  </si>
  <si>
    <t>Elektroinstalace - silnoproud</t>
  </si>
  <si>
    <t>376</t>
  </si>
  <si>
    <t>M233</t>
  </si>
  <si>
    <t>ROZVADĚČ pro 12 elektroměrů</t>
  </si>
  <si>
    <t>-878895207</t>
  </si>
  <si>
    <t>377</t>
  </si>
  <si>
    <t>M235</t>
  </si>
  <si>
    <t>VYPÍNAČ 3P, 63A</t>
  </si>
  <si>
    <t>-1143760785</t>
  </si>
  <si>
    <t>378</t>
  </si>
  <si>
    <t>M236</t>
  </si>
  <si>
    <t>JISTIČ 1P, 10A</t>
  </si>
  <si>
    <t>-1905022138</t>
  </si>
  <si>
    <t>379</t>
  </si>
  <si>
    <t>M237</t>
  </si>
  <si>
    <t>JISTIČ 1P, 16A,B</t>
  </si>
  <si>
    <t>1054400865</t>
  </si>
  <si>
    <t>380</t>
  </si>
  <si>
    <t>M238</t>
  </si>
  <si>
    <t>JISTIČ 3P, 16A</t>
  </si>
  <si>
    <t>-27968830</t>
  </si>
  <si>
    <t>381</t>
  </si>
  <si>
    <t>M239</t>
  </si>
  <si>
    <t>JISTIČ 3P, 16A/C</t>
  </si>
  <si>
    <t>105728074</t>
  </si>
  <si>
    <t>382</t>
  </si>
  <si>
    <t>M240</t>
  </si>
  <si>
    <t>JISTIČ 3P, 20A</t>
  </si>
  <si>
    <t>988197913</t>
  </si>
  <si>
    <t>383</t>
  </si>
  <si>
    <t>M241</t>
  </si>
  <si>
    <t>JISTIČ 3P, 25A</t>
  </si>
  <si>
    <t>-308338029</t>
  </si>
  <si>
    <t>384</t>
  </si>
  <si>
    <t>M242</t>
  </si>
  <si>
    <t>JISTIČ 3P, 40A</t>
  </si>
  <si>
    <t>-931939276</t>
  </si>
  <si>
    <t>385</t>
  </si>
  <si>
    <t>M243</t>
  </si>
  <si>
    <t xml:space="preserve">JISTIČOCHRÁNIČ  2P, 16A, 0,03A</t>
  </si>
  <si>
    <t>222558466</t>
  </si>
  <si>
    <t>386</t>
  </si>
  <si>
    <t>M244</t>
  </si>
  <si>
    <t xml:space="preserve">PROUDOVÝ CHRÁNIČ  4P, 25A, 0,03A</t>
  </si>
  <si>
    <t>166431010</t>
  </si>
  <si>
    <t>387</t>
  </si>
  <si>
    <t>M245</t>
  </si>
  <si>
    <t>SVODIČ PŘEPĚTÍ B+C</t>
  </si>
  <si>
    <t>-1121382651</t>
  </si>
  <si>
    <t>388</t>
  </si>
  <si>
    <t>M246</t>
  </si>
  <si>
    <t>VESTAVNÁ ZÁSUVKA 400V, 16A</t>
  </si>
  <si>
    <t>-1316894162</t>
  </si>
  <si>
    <t>389</t>
  </si>
  <si>
    <t>M248</t>
  </si>
  <si>
    <t>EKVIPOTENCIÁLNÍ SBĚRNICE /HOP/</t>
  </si>
  <si>
    <t>2006464352</t>
  </si>
  <si>
    <t>390</t>
  </si>
  <si>
    <t>M252</t>
  </si>
  <si>
    <t>ROZVADĚČ 12/14 MODULŮ DO ZDI</t>
  </si>
  <si>
    <t>175718517</t>
  </si>
  <si>
    <t>391</t>
  </si>
  <si>
    <t>-1284234875</t>
  </si>
  <si>
    <t>392</t>
  </si>
  <si>
    <t>-193047229</t>
  </si>
  <si>
    <t>393</t>
  </si>
  <si>
    <t>551650037</t>
  </si>
  <si>
    <t>394</t>
  </si>
  <si>
    <t>M254</t>
  </si>
  <si>
    <t>ROZVADĚČ 24/28 MODULŮ DO ZDI</t>
  </si>
  <si>
    <t>49020683</t>
  </si>
  <si>
    <t>395</t>
  </si>
  <si>
    <t>1863553774</t>
  </si>
  <si>
    <t>396</t>
  </si>
  <si>
    <t>1003685540</t>
  </si>
  <si>
    <t>397</t>
  </si>
  <si>
    <t>781788830</t>
  </si>
  <si>
    <t>398</t>
  </si>
  <si>
    <t>1284252539</t>
  </si>
  <si>
    <t>399</t>
  </si>
  <si>
    <t>-1318152852</t>
  </si>
  <si>
    <t>400</t>
  </si>
  <si>
    <t>Celkem za.19</t>
  </si>
  <si>
    <t>Rozvaděče RA ,RB,RC,RD,RE,RF,RG,</t>
  </si>
  <si>
    <t>132161494</t>
  </si>
  <si>
    <t>401</t>
  </si>
  <si>
    <t>-397826804</t>
  </si>
  <si>
    <t>402</t>
  </si>
  <si>
    <t>-288042957</t>
  </si>
  <si>
    <t>403</t>
  </si>
  <si>
    <t>-144040049</t>
  </si>
  <si>
    <t>404</t>
  </si>
  <si>
    <t>1994002505</t>
  </si>
  <si>
    <t>405</t>
  </si>
  <si>
    <t>592655087</t>
  </si>
  <si>
    <t>406</t>
  </si>
  <si>
    <t>-88254948</t>
  </si>
  <si>
    <t>407</t>
  </si>
  <si>
    <t>M259</t>
  </si>
  <si>
    <t>Rozvaděč REH</t>
  </si>
  <si>
    <t>2140505859</t>
  </si>
  <si>
    <t>408</t>
  </si>
  <si>
    <t>M260</t>
  </si>
  <si>
    <t>VYPÍNAČ 3P, 60A</t>
  </si>
  <si>
    <t>-670669217</t>
  </si>
  <si>
    <t>409</t>
  </si>
  <si>
    <t>M261</t>
  </si>
  <si>
    <t>JISTIČ 3P</t>
  </si>
  <si>
    <t>2104115487</t>
  </si>
  <si>
    <t>410</t>
  </si>
  <si>
    <t>M262</t>
  </si>
  <si>
    <t>JISTIČ 1P</t>
  </si>
  <si>
    <t>-1771703940</t>
  </si>
  <si>
    <t>411</t>
  </si>
  <si>
    <t>M263</t>
  </si>
  <si>
    <t xml:space="preserve">PROUDOVÝ CHRÁNIČ  4P, 0,03A</t>
  </si>
  <si>
    <t>1744204774</t>
  </si>
  <si>
    <t>412</t>
  </si>
  <si>
    <t>M264</t>
  </si>
  <si>
    <t>SVODIČ PŘEPĚTÍ C</t>
  </si>
  <si>
    <t>362790063</t>
  </si>
  <si>
    <t>413</t>
  </si>
  <si>
    <t>M265</t>
  </si>
  <si>
    <t>Síťový napaječ</t>
  </si>
  <si>
    <t>-483811376</t>
  </si>
  <si>
    <t>414</t>
  </si>
  <si>
    <t>-2056757386</t>
  </si>
  <si>
    <t>415</t>
  </si>
  <si>
    <t>M267</t>
  </si>
  <si>
    <t>ROZVADĚČ 1ŘADÝ</t>
  </si>
  <si>
    <t>-504603504</t>
  </si>
  <si>
    <t>416</t>
  </si>
  <si>
    <t>M268</t>
  </si>
  <si>
    <t>JISTIČ 1P, 6,10,16A</t>
  </si>
  <si>
    <t>-983688034</t>
  </si>
  <si>
    <t>417</t>
  </si>
  <si>
    <t>-1874889575</t>
  </si>
  <si>
    <t>418</t>
  </si>
  <si>
    <t>M270</t>
  </si>
  <si>
    <t>ROZVADĚČ 2ŘADÝ</t>
  </si>
  <si>
    <t>926679151</t>
  </si>
  <si>
    <t>419</t>
  </si>
  <si>
    <t>29381574</t>
  </si>
  <si>
    <t>420</t>
  </si>
  <si>
    <t>1885502269</t>
  </si>
  <si>
    <t>421</t>
  </si>
  <si>
    <t>-2073930744</t>
  </si>
  <si>
    <t>422</t>
  </si>
  <si>
    <t>Celkem za.25</t>
  </si>
  <si>
    <t>196747254</t>
  </si>
  <si>
    <t>423</t>
  </si>
  <si>
    <t>-1899511146</t>
  </si>
  <si>
    <t>424</t>
  </si>
  <si>
    <t>508700393</t>
  </si>
  <si>
    <t>425</t>
  </si>
  <si>
    <t>-2093513813</t>
  </si>
  <si>
    <t>426</t>
  </si>
  <si>
    <t>1591011120</t>
  </si>
  <si>
    <t>427</t>
  </si>
  <si>
    <t>M275</t>
  </si>
  <si>
    <t>Krabice přístrojová KU1901</t>
  </si>
  <si>
    <t>-94539056</t>
  </si>
  <si>
    <t>428</t>
  </si>
  <si>
    <t>M276</t>
  </si>
  <si>
    <t>Krabice odbočná KU1903 nebo KU1901+wago svorky</t>
  </si>
  <si>
    <t>-1997595397</t>
  </si>
  <si>
    <t>429</t>
  </si>
  <si>
    <t>M277</t>
  </si>
  <si>
    <t>Krabice odbočná KU1902</t>
  </si>
  <si>
    <t>-1600380006</t>
  </si>
  <si>
    <t>430</t>
  </si>
  <si>
    <t>M278</t>
  </si>
  <si>
    <t>Krabice K0100</t>
  </si>
  <si>
    <t>-1774790891</t>
  </si>
  <si>
    <t>431</t>
  </si>
  <si>
    <t>M279</t>
  </si>
  <si>
    <t>Krabice K0125</t>
  </si>
  <si>
    <t>-353156217</t>
  </si>
  <si>
    <t>432</t>
  </si>
  <si>
    <t>M281</t>
  </si>
  <si>
    <t>řazení 1,</t>
  </si>
  <si>
    <t>838099220</t>
  </si>
  <si>
    <t>433</t>
  </si>
  <si>
    <t>M282</t>
  </si>
  <si>
    <t>Dtto, řazení 5</t>
  </si>
  <si>
    <t>1382763095</t>
  </si>
  <si>
    <t>434</t>
  </si>
  <si>
    <t>M283</t>
  </si>
  <si>
    <t>Dtto, řazení 6</t>
  </si>
  <si>
    <t>823194782</t>
  </si>
  <si>
    <t>435</t>
  </si>
  <si>
    <t>M284</t>
  </si>
  <si>
    <t>Dtto, řazení 7</t>
  </si>
  <si>
    <t>-1867678020</t>
  </si>
  <si>
    <t>436</t>
  </si>
  <si>
    <t>M285</t>
  </si>
  <si>
    <t xml:space="preserve">Zásuvka 230V, 16A IP20,  p.om.jednoduchá</t>
  </si>
  <si>
    <t>1062626669</t>
  </si>
  <si>
    <t>437</t>
  </si>
  <si>
    <t>M286</t>
  </si>
  <si>
    <t xml:space="preserve">Zásuvka 230V, 16A IP20,  p.om.dvijitá, natočené dutiny</t>
  </si>
  <si>
    <t>1873329120</t>
  </si>
  <si>
    <t>438</t>
  </si>
  <si>
    <t>M287</t>
  </si>
  <si>
    <t>Sporáková kombinace p.om.</t>
  </si>
  <si>
    <t>-1380733464</t>
  </si>
  <si>
    <t>439</t>
  </si>
  <si>
    <t>M288</t>
  </si>
  <si>
    <t xml:space="preserve">Snímač pohybu IP44  270°</t>
  </si>
  <si>
    <t>-417629863</t>
  </si>
  <si>
    <t>440</t>
  </si>
  <si>
    <t>M289</t>
  </si>
  <si>
    <t xml:space="preserve">Snímač pohybu  IP20, 270</t>
  </si>
  <si>
    <t>466553705</t>
  </si>
  <si>
    <t>441</t>
  </si>
  <si>
    <t>M290</t>
  </si>
  <si>
    <t>Zvonkově tlačítko - tlačítkový ovladač typ dle přístrojů</t>
  </si>
  <si>
    <t>-1494550790</t>
  </si>
  <si>
    <t>442</t>
  </si>
  <si>
    <t>M291</t>
  </si>
  <si>
    <t>Svorka B</t>
  </si>
  <si>
    <t>505118299</t>
  </si>
  <si>
    <t>443</t>
  </si>
  <si>
    <t>M388</t>
  </si>
  <si>
    <t>Trubka pvc ohebná t25</t>
  </si>
  <si>
    <t>-670844753</t>
  </si>
  <si>
    <t>444</t>
  </si>
  <si>
    <t>M389</t>
  </si>
  <si>
    <t>Trubka pvc ohebná t32</t>
  </si>
  <si>
    <t>495253911</t>
  </si>
  <si>
    <t>445</t>
  </si>
  <si>
    <t>M390</t>
  </si>
  <si>
    <t>Trubka pvc ohebná t36</t>
  </si>
  <si>
    <t>1059709842</t>
  </si>
  <si>
    <t>446</t>
  </si>
  <si>
    <t>M391</t>
  </si>
  <si>
    <t>Trubka pvc ohebná t48</t>
  </si>
  <si>
    <t>1763844131</t>
  </si>
  <si>
    <t>447</t>
  </si>
  <si>
    <t>M296</t>
  </si>
  <si>
    <t xml:space="preserve">FeZn 8      Jímací vedení</t>
  </si>
  <si>
    <t>127039856</t>
  </si>
  <si>
    <t>448</t>
  </si>
  <si>
    <t>M297</t>
  </si>
  <si>
    <t xml:space="preserve">FeZn 10    Svodový vodič</t>
  </si>
  <si>
    <t>735202978</t>
  </si>
  <si>
    <t>449</t>
  </si>
  <si>
    <t>M298</t>
  </si>
  <si>
    <t xml:space="preserve">FeZn30/4  Zemnící pásek</t>
  </si>
  <si>
    <t>-1836534222</t>
  </si>
  <si>
    <t>450</t>
  </si>
  <si>
    <t>M299</t>
  </si>
  <si>
    <t>Zemnící tyč</t>
  </si>
  <si>
    <t>-424120103</t>
  </si>
  <si>
    <t>451</t>
  </si>
  <si>
    <t>M300</t>
  </si>
  <si>
    <t xml:space="preserve">SO            Svorka okapová</t>
  </si>
  <si>
    <t>-1915654165</t>
  </si>
  <si>
    <t>452</t>
  </si>
  <si>
    <t>M301</t>
  </si>
  <si>
    <t xml:space="preserve">SS            Svorka spojovací</t>
  </si>
  <si>
    <t>1532176670</t>
  </si>
  <si>
    <t>453</t>
  </si>
  <si>
    <t>M302</t>
  </si>
  <si>
    <t xml:space="preserve">SRO3a     Svorka spojovací</t>
  </si>
  <si>
    <t>-1636443568</t>
  </si>
  <si>
    <t>454</t>
  </si>
  <si>
    <t>M303</t>
  </si>
  <si>
    <t xml:space="preserve">SZ           Svorka zkušební</t>
  </si>
  <si>
    <t>771512274</t>
  </si>
  <si>
    <t>455</t>
  </si>
  <si>
    <t>M304</t>
  </si>
  <si>
    <t>Podpěra vedení PV01</t>
  </si>
  <si>
    <t>1210037309</t>
  </si>
  <si>
    <t>456</t>
  </si>
  <si>
    <t>M305</t>
  </si>
  <si>
    <t>Podpěra vedení PV21d</t>
  </si>
  <si>
    <t>-1855034032</t>
  </si>
  <si>
    <t>457</t>
  </si>
  <si>
    <t>M306</t>
  </si>
  <si>
    <t>Podpěra vedení PV12</t>
  </si>
  <si>
    <t>1436099831</t>
  </si>
  <si>
    <t>458</t>
  </si>
  <si>
    <t>M307</t>
  </si>
  <si>
    <t>Podpěra vedení PV14</t>
  </si>
  <si>
    <t>-737080307</t>
  </si>
  <si>
    <t>459</t>
  </si>
  <si>
    <t>M308</t>
  </si>
  <si>
    <t>Označovací štítek</t>
  </si>
  <si>
    <t>1353954808</t>
  </si>
  <si>
    <t>460</t>
  </si>
  <si>
    <t>M309</t>
  </si>
  <si>
    <t>Ochranný úhelník</t>
  </si>
  <si>
    <t>-1557510066</t>
  </si>
  <si>
    <t>461</t>
  </si>
  <si>
    <t>M310</t>
  </si>
  <si>
    <t>Držák ochranného úhelníku</t>
  </si>
  <si>
    <t>-2022737145</t>
  </si>
  <si>
    <t>462</t>
  </si>
  <si>
    <t>M311</t>
  </si>
  <si>
    <t>JT jímací tyč 2m</t>
  </si>
  <si>
    <t>-2009339547</t>
  </si>
  <si>
    <t>463</t>
  </si>
  <si>
    <t>M312</t>
  </si>
  <si>
    <t>DJT držák jímací tyče horní</t>
  </si>
  <si>
    <t>316605437</t>
  </si>
  <si>
    <t>464</t>
  </si>
  <si>
    <t>M313</t>
  </si>
  <si>
    <t>DJT držák jímací tyče dolní</t>
  </si>
  <si>
    <t>717873495</t>
  </si>
  <si>
    <t>465</t>
  </si>
  <si>
    <t>M314</t>
  </si>
  <si>
    <t>OS Ochranná stříška</t>
  </si>
  <si>
    <t>-672575753</t>
  </si>
  <si>
    <t>466</t>
  </si>
  <si>
    <t>M315</t>
  </si>
  <si>
    <t>SJ01 svorka k jímací tyči</t>
  </si>
  <si>
    <t>-822347135</t>
  </si>
  <si>
    <t>467</t>
  </si>
  <si>
    <t>M316</t>
  </si>
  <si>
    <t xml:space="preserve">T32           Trubka PVC netříštivá</t>
  </si>
  <si>
    <t>-2140592962</t>
  </si>
  <si>
    <t>468</t>
  </si>
  <si>
    <t>M317</t>
  </si>
  <si>
    <t xml:space="preserve">KO125      Krabice ve zdi pro SZ</t>
  </si>
  <si>
    <t>-1165007293</t>
  </si>
  <si>
    <t>469</t>
  </si>
  <si>
    <t>M318</t>
  </si>
  <si>
    <t>Kabel CYKY 2Ax1,5</t>
  </si>
  <si>
    <t>2000712312</t>
  </si>
  <si>
    <t>470</t>
  </si>
  <si>
    <t>M319</t>
  </si>
  <si>
    <t>3Ax1,5</t>
  </si>
  <si>
    <t>-591593336</t>
  </si>
  <si>
    <t>471</t>
  </si>
  <si>
    <t>M320</t>
  </si>
  <si>
    <t>3Cx1,5</t>
  </si>
  <si>
    <t>860314140</t>
  </si>
  <si>
    <t>472</t>
  </si>
  <si>
    <t>M321</t>
  </si>
  <si>
    <t>4Bx1,5</t>
  </si>
  <si>
    <t>221231224</t>
  </si>
  <si>
    <t>473</t>
  </si>
  <si>
    <t>M322</t>
  </si>
  <si>
    <t>3Cx2,5</t>
  </si>
  <si>
    <t>-2001992897</t>
  </si>
  <si>
    <t>474</t>
  </si>
  <si>
    <t>M323</t>
  </si>
  <si>
    <t>5Cx2,5</t>
  </si>
  <si>
    <t>2028192940</t>
  </si>
  <si>
    <t>475</t>
  </si>
  <si>
    <t>M324</t>
  </si>
  <si>
    <t>5Cx4</t>
  </si>
  <si>
    <t>-1850215007</t>
  </si>
  <si>
    <t>476</t>
  </si>
  <si>
    <t>M325</t>
  </si>
  <si>
    <t>CYKY 5Cx6</t>
  </si>
  <si>
    <t>-1226738146</t>
  </si>
  <si>
    <t>477</t>
  </si>
  <si>
    <t>M326</t>
  </si>
  <si>
    <t>CYKY 4Bx16 - délka podle místa napojení na síť 30+</t>
  </si>
  <si>
    <t>882377717</t>
  </si>
  <si>
    <t>478</t>
  </si>
  <si>
    <t>M327</t>
  </si>
  <si>
    <t>Vodič CYA 6zž</t>
  </si>
  <si>
    <t>1258094680</t>
  </si>
  <si>
    <t>479</t>
  </si>
  <si>
    <t>M328</t>
  </si>
  <si>
    <t>Vodič CYA 16zž</t>
  </si>
  <si>
    <t>561536335</t>
  </si>
  <si>
    <t>480</t>
  </si>
  <si>
    <t>M329</t>
  </si>
  <si>
    <t>Protahovací drát AY2,5</t>
  </si>
  <si>
    <t>-472495105</t>
  </si>
  <si>
    <t>481</t>
  </si>
  <si>
    <t>M330</t>
  </si>
  <si>
    <t>SYKFY 10X2X0,5</t>
  </si>
  <si>
    <t>-51426927</t>
  </si>
  <si>
    <t>482</t>
  </si>
  <si>
    <t>M331</t>
  </si>
  <si>
    <t>Autonomní hlásič kouře</t>
  </si>
  <si>
    <t>-1803794395</t>
  </si>
  <si>
    <t>483</t>
  </si>
  <si>
    <t>M332</t>
  </si>
  <si>
    <t>AUDIO KIT PRO 10 ÚČASTNÍKŮ</t>
  </si>
  <si>
    <t>940129038</t>
  </si>
  <si>
    <t>484</t>
  </si>
  <si>
    <t>M334</t>
  </si>
  <si>
    <t>Vstup 2X9W/100W, IP43, kulaté, přisaszené</t>
  </si>
  <si>
    <t>-1311675457</t>
  </si>
  <si>
    <t>485</t>
  </si>
  <si>
    <t>M335</t>
  </si>
  <si>
    <t>Chodby. Schodiště, sklady, kulaté, LED, E27, 22W, IP20</t>
  </si>
  <si>
    <t>-1107454375</t>
  </si>
  <si>
    <t>486</t>
  </si>
  <si>
    <t>M336</t>
  </si>
  <si>
    <t>Sklepy, 1.pp, přisazené</t>
  </si>
  <si>
    <t>-157479174</t>
  </si>
  <si>
    <t>487</t>
  </si>
  <si>
    <t>M337</t>
  </si>
  <si>
    <t>Předsíně bytů - přisazené, kulaté, E27, 100W. IP20</t>
  </si>
  <si>
    <t>-7290959</t>
  </si>
  <si>
    <t>488</t>
  </si>
  <si>
    <t>M338</t>
  </si>
  <si>
    <t>Koupelny stropní, IP43,E27,60W</t>
  </si>
  <si>
    <t>-1447131680</t>
  </si>
  <si>
    <t>489</t>
  </si>
  <si>
    <t>M339</t>
  </si>
  <si>
    <t>Kancelář LED 2x18W, l´=120cm, IP20, denní</t>
  </si>
  <si>
    <t>1511274100</t>
  </si>
  <si>
    <t>490</t>
  </si>
  <si>
    <t>M342</t>
  </si>
  <si>
    <t>Trubka ohebná pod omítku, typ 23.. 29,36,48 mm</t>
  </si>
  <si>
    <t>-2018814502</t>
  </si>
  <si>
    <t>491</t>
  </si>
  <si>
    <t>M343</t>
  </si>
  <si>
    <t>Krabice přístrojová KP 68, KZ 3, bez zapojení</t>
  </si>
  <si>
    <t>-1753537249</t>
  </si>
  <si>
    <t>492</t>
  </si>
  <si>
    <t>M344</t>
  </si>
  <si>
    <t>Krabice odbočná KR 68, se zapojením-kruhová</t>
  </si>
  <si>
    <t>1289094196</t>
  </si>
  <si>
    <t>493</t>
  </si>
  <si>
    <t>M345</t>
  </si>
  <si>
    <t>Krabice odbočná KO 97, bez zapojení-kruhová</t>
  </si>
  <si>
    <t>-606737863</t>
  </si>
  <si>
    <t>494</t>
  </si>
  <si>
    <t>M346</t>
  </si>
  <si>
    <t>Krabice odbočná KO 125, bez zapojení-čtvercová</t>
  </si>
  <si>
    <t>-171966600</t>
  </si>
  <si>
    <t>495</t>
  </si>
  <si>
    <t>M347</t>
  </si>
  <si>
    <t>Spínač zapuštěný jednopólový</t>
  </si>
  <si>
    <t>1454317186</t>
  </si>
  <si>
    <t>496</t>
  </si>
  <si>
    <t>M348</t>
  </si>
  <si>
    <t>Spínač zapuštěný seriový,střídavý</t>
  </si>
  <si>
    <t>-905430596</t>
  </si>
  <si>
    <t>M349</t>
  </si>
  <si>
    <t>Spínač zapuštěný křížový</t>
  </si>
  <si>
    <t>-1199428419</t>
  </si>
  <si>
    <t>498</t>
  </si>
  <si>
    <t>M350</t>
  </si>
  <si>
    <t>Zásuvka domovní zapuštěná - provedení 2P+Z</t>
  </si>
  <si>
    <t>-1666674083</t>
  </si>
  <si>
    <t>499</t>
  </si>
  <si>
    <t>M351</t>
  </si>
  <si>
    <t>Zásuvka domovní zapuštěná dvojitá</t>
  </si>
  <si>
    <t>-1133722764</t>
  </si>
  <si>
    <t>500</t>
  </si>
  <si>
    <t>M352</t>
  </si>
  <si>
    <t>-1990721552</t>
  </si>
  <si>
    <t>501</t>
  </si>
  <si>
    <t>M353</t>
  </si>
  <si>
    <t>Svorka na potrubí Bernard, včetně Cu pásku</t>
  </si>
  <si>
    <t>2069660735</t>
  </si>
  <si>
    <t>502</t>
  </si>
  <si>
    <t>M354</t>
  </si>
  <si>
    <t>-1380950784</t>
  </si>
  <si>
    <t>503</t>
  </si>
  <si>
    <t>M355</t>
  </si>
  <si>
    <t>668781443</t>
  </si>
  <si>
    <t>504</t>
  </si>
  <si>
    <t>M356</t>
  </si>
  <si>
    <t>Vedení uzemňovací v zemi FeZn do 120 mm2</t>
  </si>
  <si>
    <t>-9456549</t>
  </si>
  <si>
    <t>505</t>
  </si>
  <si>
    <t>M357</t>
  </si>
  <si>
    <t>Vodiče svodové FeZn D do 10,Al 10,Cu 8 +podpěry</t>
  </si>
  <si>
    <t>-2126091523</t>
  </si>
  <si>
    <t>506</t>
  </si>
  <si>
    <t>M358</t>
  </si>
  <si>
    <t>Svorka hromosvodová</t>
  </si>
  <si>
    <t>1211587004</t>
  </si>
  <si>
    <t>507</t>
  </si>
  <si>
    <t>M359</t>
  </si>
  <si>
    <t>Označení svodu štítky pvc</t>
  </si>
  <si>
    <t>-12480469</t>
  </si>
  <si>
    <t>508</t>
  </si>
  <si>
    <t>M360</t>
  </si>
  <si>
    <t>1640637767</t>
  </si>
  <si>
    <t>509</t>
  </si>
  <si>
    <t>M361</t>
  </si>
  <si>
    <t>Tvarování montážního dílu jímače, ochr.trubky,úhel</t>
  </si>
  <si>
    <t>-130876599</t>
  </si>
  <si>
    <t>510</t>
  </si>
  <si>
    <t>M362</t>
  </si>
  <si>
    <t>Kabel CYKY-m 750 V 2 x 1,5 mm2 p.om</t>
  </si>
  <si>
    <t>-1810146485</t>
  </si>
  <si>
    <t>511</t>
  </si>
  <si>
    <t>M363</t>
  </si>
  <si>
    <t>Kabel CYKY-m 750 V 3 x 1,5 mm2</t>
  </si>
  <si>
    <t>1451270130</t>
  </si>
  <si>
    <t>512</t>
  </si>
  <si>
    <t>M364</t>
  </si>
  <si>
    <t>Kabel CYKY-m 750 V 3 x 2,5 mm2</t>
  </si>
  <si>
    <t>-1115094531</t>
  </si>
  <si>
    <t>513</t>
  </si>
  <si>
    <t>M365</t>
  </si>
  <si>
    <t>Kabel CYKY-m 750 V 4 x 1,5, 5x1,5,7x1,5 mm2</t>
  </si>
  <si>
    <t>-9595123</t>
  </si>
  <si>
    <t>514</t>
  </si>
  <si>
    <t>M366</t>
  </si>
  <si>
    <t xml:space="preserve">Kabel CYKY-m 750 5x2,5,  5 x6, 5x10 mm2 volně uložený</t>
  </si>
  <si>
    <t>1415413340</t>
  </si>
  <si>
    <t>515</t>
  </si>
  <si>
    <t>M367</t>
  </si>
  <si>
    <t>Svítidlo nástěnné</t>
  </si>
  <si>
    <t>-785308221</t>
  </si>
  <si>
    <t>516</t>
  </si>
  <si>
    <t>M368</t>
  </si>
  <si>
    <t xml:space="preserve">Svítidlo  stropní</t>
  </si>
  <si>
    <t>-1334947192</t>
  </si>
  <si>
    <t>517</t>
  </si>
  <si>
    <t>M369</t>
  </si>
  <si>
    <t>Vodič CYY 6 mm2 uložený pod omítkou</t>
  </si>
  <si>
    <t>1554101032</t>
  </si>
  <si>
    <t>518</t>
  </si>
  <si>
    <t>M370</t>
  </si>
  <si>
    <t>Vodič CYY 16 mm2 uložený pod omítkou</t>
  </si>
  <si>
    <t>-1642671762</t>
  </si>
  <si>
    <t>519</t>
  </si>
  <si>
    <t>M371</t>
  </si>
  <si>
    <t>Ukončení kabelu do 5x16</t>
  </si>
  <si>
    <t>1895068444</t>
  </si>
  <si>
    <t>520</t>
  </si>
  <si>
    <t>M372</t>
  </si>
  <si>
    <t>1398401912</t>
  </si>
  <si>
    <t>521</t>
  </si>
  <si>
    <t>M373</t>
  </si>
  <si>
    <t>1004061888</t>
  </si>
  <si>
    <t>522</t>
  </si>
  <si>
    <t>M374</t>
  </si>
  <si>
    <t>Kabel SYKFY v tr</t>
  </si>
  <si>
    <t>-7765235</t>
  </si>
  <si>
    <t>523</t>
  </si>
  <si>
    <t>M375</t>
  </si>
  <si>
    <t>Audiotelefon komplet</t>
  </si>
  <si>
    <t>-1383537364</t>
  </si>
  <si>
    <t>524</t>
  </si>
  <si>
    <t>M377</t>
  </si>
  <si>
    <t xml:space="preserve">Výkop kabelové rýhy 50/80 cm  hor.3</t>
  </si>
  <si>
    <t>-649167544</t>
  </si>
  <si>
    <t>525</t>
  </si>
  <si>
    <t>M378</t>
  </si>
  <si>
    <t>Zához rýhy 50/80 cm, hornina třídy 3, se zhutněním</t>
  </si>
  <si>
    <t>1130441956</t>
  </si>
  <si>
    <t>526</t>
  </si>
  <si>
    <t>M379</t>
  </si>
  <si>
    <t>Rekonstrukce kab.lože, písek</t>
  </si>
  <si>
    <t>-1956410837</t>
  </si>
  <si>
    <t>527</t>
  </si>
  <si>
    <t>M382</t>
  </si>
  <si>
    <t>Demontáž stávající elektroinstalace</t>
  </si>
  <si>
    <t>hod</t>
  </si>
  <si>
    <t>-1337962465</t>
  </si>
  <si>
    <t>528</t>
  </si>
  <si>
    <t>M383</t>
  </si>
  <si>
    <t>Koordinace s ostatními profesemi</t>
  </si>
  <si>
    <t>-769486791</t>
  </si>
  <si>
    <t>762</t>
  </si>
  <si>
    <t>Konstrukce tesařské</t>
  </si>
  <si>
    <t>529</t>
  </si>
  <si>
    <t>762332131</t>
  </si>
  <si>
    <t xml:space="preserve">Montáž vázaných konstrukcí krovů  střech pultových, sedlových, valbových, stanových čtvercového nebo obdélníkového půdorysu, z řeziva hraněného průřezové plochy do 120 cm2</t>
  </si>
  <si>
    <t>359388635</t>
  </si>
  <si>
    <t>pozednice</t>
  </si>
  <si>
    <t>52,0</t>
  </si>
  <si>
    <t>530</t>
  </si>
  <si>
    <t>762332133</t>
  </si>
  <si>
    <t xml:space="preserve">Montáž vázaných konstrukcí krovů  střech pultových, sedlových, valbových, stanových čtvercového nebo obdélníkového půdorysu, z řeziva hraněného průřezové plochy přes 224 do 288 cm2</t>
  </si>
  <si>
    <t>-155550085</t>
  </si>
  <si>
    <t>krokve</t>
  </si>
  <si>
    <t>124,8+30,4+54,0</t>
  </si>
  <si>
    <t>6,8</t>
  </si>
  <si>
    <t>531</t>
  </si>
  <si>
    <t>60511166</t>
  </si>
  <si>
    <t>řezivo jehličnaté hranol dl 4 - 6 m jakost I.</t>
  </si>
  <si>
    <t>1210243803</t>
  </si>
  <si>
    <t>7,6-1,344</t>
  </si>
  <si>
    <t>6,256*1,05 'Přepočtené koeficientem množství</t>
  </si>
  <si>
    <t>532</t>
  </si>
  <si>
    <t>762341210</t>
  </si>
  <si>
    <t>Bednění a laťování montáž bednění střech rovných a šikmých sklonu do 60° s vyřezáním otvorů z prken hrubých na sraz tl. do 32 mm</t>
  </si>
  <si>
    <t>1746361815</t>
  </si>
  <si>
    <t xml:space="preserve">Poznámka k souboru cen:_x000d_
1. V cenách -1011 až -1149 bednění střech z desek dřevoštěpkových a cementotřískových jsou započteny i náklady na dodávku spojovacích prostředků, na tyto položky se nevztahuje ocenění dodávky spojovacích prostředků položka 762 39-5000. </t>
  </si>
  <si>
    <t>dle krytiny S1</t>
  </si>
  <si>
    <t>533</t>
  </si>
  <si>
    <t>762342214</t>
  </si>
  <si>
    <t>Bednění a laťování montáž laťování střech jednoduchých sklonu do 60° při osové vzdálenosti latí přes 150 do 360 mm</t>
  </si>
  <si>
    <t>-901410342</t>
  </si>
  <si>
    <t>534</t>
  </si>
  <si>
    <t>762342441</t>
  </si>
  <si>
    <t>Bednění a laťování montáž lišt trojúhelníkových nebo kontralatí</t>
  </si>
  <si>
    <t>1755657115</t>
  </si>
  <si>
    <t>14*5*2</t>
  </si>
  <si>
    <t>535</t>
  </si>
  <si>
    <t>60514114</t>
  </si>
  <si>
    <t>řezivo jehličnaté latě střešní impregnované dl 4 m</t>
  </si>
  <si>
    <t>-82858991</t>
  </si>
  <si>
    <t>(15*14*2+140,0)*0,04*0,06</t>
  </si>
  <si>
    <t>1,344*1,1 'Přepočtené koeficientem množství</t>
  </si>
  <si>
    <t>536</t>
  </si>
  <si>
    <t>762395000</t>
  </si>
  <si>
    <t xml:space="preserve">Spojovací prostředky krovů, bednění a laťování, nadstřešních konstrukcí  svory, prkna, hřebíky, pásová ocel, vruty</t>
  </si>
  <si>
    <t>-154722665</t>
  </si>
  <si>
    <t>537</t>
  </si>
  <si>
    <t>762521812</t>
  </si>
  <si>
    <t xml:space="preserve">Demontáž podlah  bez polštářů z prken nebo fošen tl. přes 32 mm</t>
  </si>
  <si>
    <t>-1214523520</t>
  </si>
  <si>
    <t>538</t>
  </si>
  <si>
    <t>762342812</t>
  </si>
  <si>
    <t xml:space="preserve">Demontáž bednění a laťování  laťování střech sklonu do 60° se všemi nadstřešními konstrukcemi, z latí průřezové plochy do 25 cm2 při osové vzdálenosti přes 0,22 do 0,50 m</t>
  </si>
  <si>
    <t>-464784553</t>
  </si>
  <si>
    <t>539</t>
  </si>
  <si>
    <t>998762202</t>
  </si>
  <si>
    <t xml:space="preserve">Přesun hmot pro konstrukce tesařské  stanovený procentní sazbou (%) z ceny vodorovná dopravní vzdálenost do 50 m v objektech výšky přes 6 do 12 m</t>
  </si>
  <si>
    <t>-1457379697</t>
  </si>
  <si>
    <t>763</t>
  </si>
  <si>
    <t>Konstrukce suché výstavby</t>
  </si>
  <si>
    <t>540</t>
  </si>
  <si>
    <t>763131411</t>
  </si>
  <si>
    <t xml:space="preserve">Podhled ze sádrokartonových desek  dvouvrstvá zavěšená spodní konstrukce z ocelových profilů CD, UD jednoduše opláštěná deskou standardní A, tl. 12,5 mm, bez TI</t>
  </si>
  <si>
    <t>-1007568153</t>
  </si>
  <si>
    <t xml:space="preserve">Poznámka k souboru cen:_x000d_
1. V cenách jsou započteny i náklady na tmelení a výztužnou pásku. 2. V cenách nejsou započteny náklady na základní penetrační nátěr; tyto se oceňují cenou -1714. 3. Ceny 763 13-13 lze použít i pro dvouvrstvou dřevěnou spodní konstrukci s nosnými latěmi 60 x 40 mm a montážnímu latěmi 48 x 24 mm. 4. Ceny -1611 až -1613 Montáž nosné konstrukce je stanoveny pro m2 plochy podhledu. 5. V ceně -1611 nejsou započteny náklady na dřevo a v cenách -2612 a -2613 náklady na profily; tyto se oceňují ve specifikaci. Doporučené množství na 1 m2 příčky je 3,0 m profilu CD a 0,9 m profilu UD. 6. V cenách -1621 až -1624 Montáž desek nejsou započteny náklady na desky; tato dodávka se oceňuje ve specifikaci. 7. V ceně -1763 Příplatek za průhyb nosného stropu přes 20 mm je započtena pouze montáž, atypický profil se oceňuje individuálně ve specifikaci. </t>
  </si>
  <si>
    <t>S1+S2</t>
  </si>
  <si>
    <t>115,0+66,0</t>
  </si>
  <si>
    <t>odp koupelny</t>
  </si>
  <si>
    <t>-5,5*3</t>
  </si>
  <si>
    <t>541</t>
  </si>
  <si>
    <t>763131451</t>
  </si>
  <si>
    <t xml:space="preserve">Podhled ze sádrokartonových desek  dvouvrstvá zavěšená spodní konstrukce z ocelových profilů CD, UD jednoduše opláštěná deskou impregnovanou H2, tl. 12,5 mm, bez TI</t>
  </si>
  <si>
    <t>-883011807</t>
  </si>
  <si>
    <t>542</t>
  </si>
  <si>
    <t>763131714</t>
  </si>
  <si>
    <t xml:space="preserve">Podhled ze sádrokartonových desek  ostatní práce a konstrukce na podhledech ze sádrokartonových desek základní penetrační nátěr</t>
  </si>
  <si>
    <t>-1155708743</t>
  </si>
  <si>
    <t>543</t>
  </si>
  <si>
    <t>763131751</t>
  </si>
  <si>
    <t xml:space="preserve">Podhled ze sádrokartonových desek  ostatní práce a konstrukce na podhledech ze sádrokartonových desek montáž parotěsné zábrany</t>
  </si>
  <si>
    <t>551187044</t>
  </si>
  <si>
    <t>544</t>
  </si>
  <si>
    <t>28329210</t>
  </si>
  <si>
    <t>folie podstřešní parotěsná PE role 1,5 x 50 m</t>
  </si>
  <si>
    <t>-1141590561</t>
  </si>
  <si>
    <t>181*1,1 'Přepočtené koeficientem množství</t>
  </si>
  <si>
    <t>545</t>
  </si>
  <si>
    <t>998763402</t>
  </si>
  <si>
    <t xml:space="preserve">Přesun hmot pro konstrukce montované z desek  stanovený procentní sazbou (%) z ceny vodorovná dopravní vzdálenost do 50 m v objektech výšky přes 6 do 12 m</t>
  </si>
  <si>
    <t>2096419523</t>
  </si>
  <si>
    <t>764</t>
  </si>
  <si>
    <t>Konstrukce klempířské</t>
  </si>
  <si>
    <t>546</t>
  </si>
  <si>
    <t>764002851</t>
  </si>
  <si>
    <t>Demontáž klempířských konstrukcí oplechování parapetů do suti</t>
  </si>
  <si>
    <t>1943405025</t>
  </si>
  <si>
    <t>547</t>
  </si>
  <si>
    <t>764004801</t>
  </si>
  <si>
    <t>Demontáž klempířských konstrukcí žlabu podokapního do suti</t>
  </si>
  <si>
    <t>1126173491</t>
  </si>
  <si>
    <t>548</t>
  </si>
  <si>
    <t>764004861</t>
  </si>
  <si>
    <t>Demontáž klempířských konstrukcí svodu do suti</t>
  </si>
  <si>
    <t>284369032</t>
  </si>
  <si>
    <t>549</t>
  </si>
  <si>
    <t>764011614.1</t>
  </si>
  <si>
    <t>Podkladní plech z pozinkovaného plechu s povrchovou úpravou rš 330 mm</t>
  </si>
  <si>
    <t>1909489152</t>
  </si>
  <si>
    <t xml:space="preserve">Poznámka k souboru cen:_x000d_
1. Rozvinutá šířka podkladního plechu se určuje z rš střešního prvku. </t>
  </si>
  <si>
    <t>K/7</t>
  </si>
  <si>
    <t>(0,9+1,1)*2</t>
  </si>
  <si>
    <t>550</t>
  </si>
  <si>
    <t>764212634</t>
  </si>
  <si>
    <t>Oplechování střešních prvků z pozinkovaného plechu s povrchovou úpravou štítu závětrnou lištou rš 330 mm</t>
  </si>
  <si>
    <t>1008111669</t>
  </si>
  <si>
    <t xml:space="preserve">Poznámka k souboru cen:_x000d_
1. V cenách 764 21-1605 až - 3642 nejsou započteny náklady na podkladní plech, tento se oceňuje cenami souboru cen 764 01-16.. Podkladní plech z pozinkovaného plechu s upraveným povrchem v rozvinuté šířce dle rš střešního prvku. </t>
  </si>
  <si>
    <t>K/5</t>
  </si>
  <si>
    <t>26,0</t>
  </si>
  <si>
    <t>K/6</t>
  </si>
  <si>
    <t>10,0</t>
  </si>
  <si>
    <t>551</t>
  </si>
  <si>
    <t>764212663</t>
  </si>
  <si>
    <t>Oplechování střešních prvků z pozinkovaného plechu s povrchovou úpravou okapu okapovým plechem střechy rovné rš 250 mm</t>
  </si>
  <si>
    <t>650337791</t>
  </si>
  <si>
    <t>K/3</t>
  </si>
  <si>
    <t>12,5</t>
  </si>
  <si>
    <t>552</t>
  </si>
  <si>
    <t>764214603</t>
  </si>
  <si>
    <t>Oplechování horních ploch zdí a nadezdívek (atik) z pozinkovaného plechu s povrchovou úpravou mechanicky kotvené rš 250 mm</t>
  </si>
  <si>
    <t>1144112777</t>
  </si>
  <si>
    <t>K/4</t>
  </si>
  <si>
    <t>23,0</t>
  </si>
  <si>
    <t>553</t>
  </si>
  <si>
    <t>764226402.1</t>
  </si>
  <si>
    <t>Oplechování parapetů z hliníkového plechu rovných mechanicky kotvené, bez rohů rš 200 mm</t>
  </si>
  <si>
    <t>-2087630352</t>
  </si>
  <si>
    <t>K/9</t>
  </si>
  <si>
    <t>0,7+0,9*7+1,0*3+1,5+2,0*7</t>
  </si>
  <si>
    <t>554</t>
  </si>
  <si>
    <t>764315623</t>
  </si>
  <si>
    <t>Lemování trub, konzol, držáků a ostatních kusových prvků z pozinkovaného plechu s povrchovou úpravou střech s krytinou skládanou mimo prejzovou nebo z plechu, průměr přes 100 do 150 mm</t>
  </si>
  <si>
    <t>-301779181</t>
  </si>
  <si>
    <t>K/8</t>
  </si>
  <si>
    <t>555</t>
  </si>
  <si>
    <t>764511601</t>
  </si>
  <si>
    <t>Žlab podokapní z pozinkovaného plechu s povrchovou úpravou včetně háků a čel půlkruhový rš 250 mm</t>
  </si>
  <si>
    <t>-2090182580</t>
  </si>
  <si>
    <t>K/1</t>
  </si>
  <si>
    <t>52,7</t>
  </si>
  <si>
    <t>556</t>
  </si>
  <si>
    <t>764511621</t>
  </si>
  <si>
    <t>Žlab podokapní z pozinkovaného plechu s povrchovou úpravou včetně háků a čel roh nebo kout, žlabu půlkruhového rš 250 mm</t>
  </si>
  <si>
    <t>1072700243</t>
  </si>
  <si>
    <t>557</t>
  </si>
  <si>
    <t>764518622</t>
  </si>
  <si>
    <t>Svod z pozinkovaného plechu s upraveným povrchem včetně objímek, kolen a odskoků kruhový, průměru 100 mm</t>
  </si>
  <si>
    <t>-1858526068</t>
  </si>
  <si>
    <t>K/2</t>
  </si>
  <si>
    <t>20,1</t>
  </si>
  <si>
    <t>558</t>
  </si>
  <si>
    <t>998764202</t>
  </si>
  <si>
    <t>Přesun hmot pro konstrukce klempířské stanovený procentní sazbou (%) z ceny vodorovná dopravní vzdálenost do 50 m v objektech výšky přes 6 do 12 m</t>
  </si>
  <si>
    <t>-243944087</t>
  </si>
  <si>
    <t>765</t>
  </si>
  <si>
    <t>Krytina skládaná</t>
  </si>
  <si>
    <t>559</t>
  </si>
  <si>
    <t>765111801</t>
  </si>
  <si>
    <t xml:space="preserve">Demontáž krytiny keramické  drážkové, sklonu do 30° na sucho do suti</t>
  </si>
  <si>
    <t>-1445987725</t>
  </si>
  <si>
    <t>3,5*7,5</t>
  </si>
  <si>
    <t>9,0*6,0</t>
  </si>
  <si>
    <t>5,0*12,0</t>
  </si>
  <si>
    <t>12,5*4,5</t>
  </si>
  <si>
    <t>560</t>
  </si>
  <si>
    <t>765111811</t>
  </si>
  <si>
    <t xml:space="preserve">Demontáž krytiny keramické  Příplatek k cenám za sklon přes 30° do suti</t>
  </si>
  <si>
    <t>-520671075</t>
  </si>
  <si>
    <t>561</t>
  </si>
  <si>
    <t>765111861</t>
  </si>
  <si>
    <t xml:space="preserve">Demontáž krytiny keramické  hřebenů a nároží, sklonu do 30° z hřebenáčů na sucho do suti</t>
  </si>
  <si>
    <t>-531018350</t>
  </si>
  <si>
    <t>562</t>
  </si>
  <si>
    <t>765111881</t>
  </si>
  <si>
    <t>1724728194</t>
  </si>
  <si>
    <t>563</t>
  </si>
  <si>
    <t>765113015</t>
  </si>
  <si>
    <t>Krytina keramická drážková sklonu střechy do 30° na sucho maloformátová režná</t>
  </si>
  <si>
    <t>-1195994952</t>
  </si>
  <si>
    <t xml:space="preserve">Poznámka k souboru cen:_x000d_
1. V cenách jsou započteny i náklady na přiřezání tašek. 2. V cenách -3331 až -3333 jsou započteny i náklady na řadu podhřebenových tašek z každé strany hřebene. Výměru těchto tašek je třeba odečíst z celkové výměry střechy. 3. Montáž střešních doplňků (větracích, protisněhových, prostupových tašek, doplňků hřebene a nároží, střešních výlezů, protisněhových zábran, stoupacích plošin apod.) se oceňuje cenami části A02. 4. Oplechování úžlabí a závětrná lišta se oceňují cenami katalogu 800-764 Konstrukce klempířské. </t>
  </si>
  <si>
    <t>(14,0+10,0)/2*4,8</t>
  </si>
  <si>
    <t>(13,5+9,5)/2*5,0</t>
  </si>
  <si>
    <t>-0,1</t>
  </si>
  <si>
    <t>564</t>
  </si>
  <si>
    <t>765113112</t>
  </si>
  <si>
    <t>Krytina keramická drážková sklonu střechy do 30° okapová hrana s větracím pásem kovovým</t>
  </si>
  <si>
    <t>-1560069735</t>
  </si>
  <si>
    <t>565</t>
  </si>
  <si>
    <t>765113351</t>
  </si>
  <si>
    <t>Krytina keramická drážková sklonu střechy do 30° hřeben zplna do malty z hřebenáčů režných</t>
  </si>
  <si>
    <t>-348283138</t>
  </si>
  <si>
    <t>566</t>
  </si>
  <si>
    <t>765113912</t>
  </si>
  <si>
    <t>Krytina keramická drážková sklonu střechy do 30° Příplatek cenám za sklon přes 40° do 50°</t>
  </si>
  <si>
    <t>1065271219</t>
  </si>
  <si>
    <t>567</t>
  </si>
  <si>
    <t>765191001</t>
  </si>
  <si>
    <t xml:space="preserve">Montáž pojistné hydroizolační fólie  kladené ve sklonu do 20° lepením (vodotěsné podstřeší) na bednění nebo tepelnou izolaci</t>
  </si>
  <si>
    <t>-1631049748</t>
  </si>
  <si>
    <t>115,0+25,0</t>
  </si>
  <si>
    <t>568</t>
  </si>
  <si>
    <t>28329233</t>
  </si>
  <si>
    <t>parozábrana univerzální s proměnlivou difúzní tloušťkou a UV stabilizací</t>
  </si>
  <si>
    <t>421579226</t>
  </si>
  <si>
    <t>140*1,1 'Přepočtené koeficientem množství</t>
  </si>
  <si>
    <t>569</t>
  </si>
  <si>
    <t>998765202</t>
  </si>
  <si>
    <t>Přesun hmot pro krytiny skládané stanovený procentní sazbou (%) z ceny vodorovná dopravní vzdálenost do 50 m v objektech výšky přes 6 do 12 m</t>
  </si>
  <si>
    <t>270076164</t>
  </si>
  <si>
    <t>766</t>
  </si>
  <si>
    <t>Konstrukce truhlářské</t>
  </si>
  <si>
    <t>570</t>
  </si>
  <si>
    <t>766123510</t>
  </si>
  <si>
    <t xml:space="preserve">Montáž dřevěných stěn  celozasklených, výšky do 2,75 m</t>
  </si>
  <si>
    <t>-633607827</t>
  </si>
  <si>
    <t>T/7</t>
  </si>
  <si>
    <t>2,4*2,3</t>
  </si>
  <si>
    <t>P/11</t>
  </si>
  <si>
    <t>1,5*2,3</t>
  </si>
  <si>
    <t>571</t>
  </si>
  <si>
    <t>internet12</t>
  </si>
  <si>
    <t>prosklenná stěna s dveřmi do haly- požární odolnost</t>
  </si>
  <si>
    <t>-1680636360</t>
  </si>
  <si>
    <t>572</t>
  </si>
  <si>
    <t>internet13</t>
  </si>
  <si>
    <t xml:space="preserve">plastová stěna prosklená rozm. 1500x2300 mm,  s dveřmí š.900 mm </t>
  </si>
  <si>
    <t>1226058106</t>
  </si>
  <si>
    <t>573</t>
  </si>
  <si>
    <t>766622131</t>
  </si>
  <si>
    <t>Montáž oken plastových včetně montáže rámu na polyuretanovou pěnu plochy přes 1 m2 otevíravých nebo sklápěcích do zdiva, výšky do 1,5 m</t>
  </si>
  <si>
    <t>-810481723</t>
  </si>
  <si>
    <t>P/7</t>
  </si>
  <si>
    <t>1,0*1,45</t>
  </si>
  <si>
    <t>P/8</t>
  </si>
  <si>
    <t>1,5*1,5</t>
  </si>
  <si>
    <t>P/10</t>
  </si>
  <si>
    <t>1,8*1,45</t>
  </si>
  <si>
    <t>574</t>
  </si>
  <si>
    <t>766622132</t>
  </si>
  <si>
    <t>Montáž oken plastových včetně montáže rámu na polyuretanovou pěnu plochy přes 1 m2 otevíravých nebo sklápěcích do zdiva, výšky přes 1,5 do 2,5 m</t>
  </si>
  <si>
    <t>-990539247</t>
  </si>
  <si>
    <t xml:space="preserve">Poznámka k souboru cen:_x000d_
1. V cenách montáže oken jsou započteny i náklady na zaměření, vyklínování, horizontální i vertikální vyrovnání okenního rámu, ukotvení a vyplnění spáry mezi rámem a ostěním polyuretanovou pěnou, včetně zednického začištění. 2. Tepelnou izolaci mezi ostěním a rámem okna je možné ocenit položkami 766 62 - 9 . . Příplatek k cenám za tepelnou izolaci mezi ostěním a rámem okna jsou započteny náklady na izolaci vnější i vnitřní. 3. Délka izolace se určuje v metrech délky rámu okna. </t>
  </si>
  <si>
    <t>P/12</t>
  </si>
  <si>
    <t>2,0*1,6</t>
  </si>
  <si>
    <t>P/9</t>
  </si>
  <si>
    <t>2,0*1,6*3</t>
  </si>
  <si>
    <t>575</t>
  </si>
  <si>
    <t>766622216</t>
  </si>
  <si>
    <t>Montáž oken plastových plochy do 1 m2 včetně montáže rámu na polyuretanovou pěnu otevíravých nebo sklápěcích do zdiva</t>
  </si>
  <si>
    <t>-191211302</t>
  </si>
  <si>
    <t>P/1</t>
  </si>
  <si>
    <t>P/2</t>
  </si>
  <si>
    <t>P/3</t>
  </si>
  <si>
    <t>P/4</t>
  </si>
  <si>
    <t>P/5</t>
  </si>
  <si>
    <t>P/6</t>
  </si>
  <si>
    <t>576</t>
  </si>
  <si>
    <t>internet1</t>
  </si>
  <si>
    <t>okno plastové jednokř. sklápěcí rozm. 700x400 mm,izol.dvojsklo U=1,2</t>
  </si>
  <si>
    <t>-2908433</t>
  </si>
  <si>
    <t>577</t>
  </si>
  <si>
    <t>internet2</t>
  </si>
  <si>
    <t>plastový světlík střešní bodový 4 vrstvý,pevný D = 1000 mm</t>
  </si>
  <si>
    <t>-100944931</t>
  </si>
  <si>
    <t>578</t>
  </si>
  <si>
    <t>internet3</t>
  </si>
  <si>
    <t>okno plastové jednokřídlové, sklápěcí rozm.1000x600 mm, izoldvojsklo, U=1,2</t>
  </si>
  <si>
    <t>948715725</t>
  </si>
  <si>
    <t>579</t>
  </si>
  <si>
    <t>internet4</t>
  </si>
  <si>
    <t>okno plastové jednokř, sklápěcí rozm. 875x650 mm,izolač dvojsklo, U=1,2</t>
  </si>
  <si>
    <t>-1253395685</t>
  </si>
  <si>
    <t>580</t>
  </si>
  <si>
    <t>internet5</t>
  </si>
  <si>
    <t>okno plastové jednokřídlové sklápěcí rozm.900x650mm, izol dvojsklo U=1,2</t>
  </si>
  <si>
    <t>-294388948</t>
  </si>
  <si>
    <t>581</t>
  </si>
  <si>
    <t>internet6</t>
  </si>
  <si>
    <t>okno plastové jednokř sklápěcí rozm.900x500 mm,izol dvojsklo, U=1,2</t>
  </si>
  <si>
    <t>-514996361</t>
  </si>
  <si>
    <t>582</t>
  </si>
  <si>
    <t>internet7</t>
  </si>
  <si>
    <t>okno plastové jednokř. otevírací a sklápěcí, rozm.1000x1450mm,izol dvojsklo, U=1,0</t>
  </si>
  <si>
    <t>-1555774385</t>
  </si>
  <si>
    <t>583</t>
  </si>
  <si>
    <t>internet8</t>
  </si>
  <si>
    <t>okno plsastové jednokř otevíravé a sklápěcí, rozm. 1500x1500 mm, izol dvojsklo, U=1,0</t>
  </si>
  <si>
    <t>284765569</t>
  </si>
  <si>
    <t>584</t>
  </si>
  <si>
    <t>internet9</t>
  </si>
  <si>
    <t>okno plastové 5 křídlové rozm. 2000x1600mm , izoldvojsklo, U=1,0</t>
  </si>
  <si>
    <t>-672468973</t>
  </si>
  <si>
    <t>585</t>
  </si>
  <si>
    <t>internet10</t>
  </si>
  <si>
    <t>okno plastové dvoukř., otevírací,sklápěcí, rozm.1800x1450mm,izol. dvojsklo U=1,0</t>
  </si>
  <si>
    <t>-108914759</t>
  </si>
  <si>
    <t>586</t>
  </si>
  <si>
    <t>internet11</t>
  </si>
  <si>
    <t>okno plastové dvoukří,otevírací,sklápěcí, rozm.2000x1600 mm, izol.dvojsklo U=1,0</t>
  </si>
  <si>
    <t>-1906850198</t>
  </si>
  <si>
    <t>587</t>
  </si>
  <si>
    <t>766660002</t>
  </si>
  <si>
    <t xml:space="preserve">Montáž dveřních křídel dřevěných nebo plastových  otevíravých do ocelové zárubně povrchově upravených jednokřídlových, šířky přes 800 mm</t>
  </si>
  <si>
    <t>-1228712695</t>
  </si>
  <si>
    <t xml:space="preserve">Poznámka k souboru cen:_x000d_
1. Cenami -0021 až -0031, -0161 až -0163, -0181 až -0183, se oceňují dveře s protipožární odolností do 30 min. 2. V cenách -0201 až -0272 je započtena i montáž okopného plechu, stavěče křídel a držadel kyvných dveří. 3. V cenách -0311 až -0324 jsou započtené i náklady na osazení kování, vodícího trnu, dorazů, seřízení pojezdů a následné vyrovnání a seřízení dveřních křídel. 4. V cenách -0351 až -0358 jsou započtené i náklady na osazení kování, vodícího trnu, dorazů, seřízení pojezdů na stěnu a následné vyrovnání a seřízení dveřních křídel. 5. V cenách -0311 až -0324 nejsou započtené náklady na sestavení a osazení stavebního pouzdra, tyto náklady se oceňují cenami souboru cen 642 94-6 . . . Osazení stavebního pouzdra posuvných dveří do zděné příčky, katalogu 801-1 Budovy a haly - zděné a monolitické. </t>
  </si>
  <si>
    <t>T5</t>
  </si>
  <si>
    <t>588</t>
  </si>
  <si>
    <t>61162803</t>
  </si>
  <si>
    <t>dveře vnitřní hladké foliované dub/buk plné 1křídlové 90x197cm</t>
  </si>
  <si>
    <t>237435091</t>
  </si>
  <si>
    <t>589</t>
  </si>
  <si>
    <t>766660001</t>
  </si>
  <si>
    <t xml:space="preserve">Montáž dveřních křídel dřevěných nebo plastových  otevíravých do ocelové zárubně povrchově upravených jednokřídlových, šířky do 800 mm</t>
  </si>
  <si>
    <t>1751323153</t>
  </si>
  <si>
    <t>T3</t>
  </si>
  <si>
    <t>T3a</t>
  </si>
  <si>
    <t>T4</t>
  </si>
  <si>
    <t>T4a</t>
  </si>
  <si>
    <t>590</t>
  </si>
  <si>
    <t>61162801</t>
  </si>
  <si>
    <t>dveře vnitřní hladké foliované dub/buk plné 1křídlové 70x197cm</t>
  </si>
  <si>
    <t>905730670</t>
  </si>
  <si>
    <t>591</t>
  </si>
  <si>
    <t>766660021</t>
  </si>
  <si>
    <t xml:space="preserve">Montáž dveřních křídel dřevěných nebo plastových  otevíravých do ocelové zárubně protipožárních jednokřídlových, šířky do 800 mm</t>
  </si>
  <si>
    <t>1601944471</t>
  </si>
  <si>
    <t>1/T</t>
  </si>
  <si>
    <t>2/T</t>
  </si>
  <si>
    <t>6/T</t>
  </si>
  <si>
    <t>592</t>
  </si>
  <si>
    <t>61165616</t>
  </si>
  <si>
    <t>dveře vnitřní požárně bezpečnostní třída 2 CPL fólie EI (EW) 30 D3 1křídlové 80x197cm</t>
  </si>
  <si>
    <t>104330322</t>
  </si>
  <si>
    <t>593</t>
  </si>
  <si>
    <t>61165609</t>
  </si>
  <si>
    <t>dveře vnitřní požárně odolné CPL fólie EI (EW) 30 D3 1křídlové 70x197cm</t>
  </si>
  <si>
    <t>1021174770</t>
  </si>
  <si>
    <t>594</t>
  </si>
  <si>
    <t>766660717</t>
  </si>
  <si>
    <t>Montáž dveřních doplňků samozavírače na zárubeň ocelovou</t>
  </si>
  <si>
    <t>2029866448</t>
  </si>
  <si>
    <t xml:space="preserve">Poznámka k souboru cen:_x000d_
1. V ceně -0722 je započtena montáž zámku, zámkové vložky a osazení štítku s klikou. </t>
  </si>
  <si>
    <t>595</t>
  </si>
  <si>
    <t>54917255</t>
  </si>
  <si>
    <t>samozavírač dveří hydraulický K214 č.12 zlatá bronz</t>
  </si>
  <si>
    <t>-966463665</t>
  </si>
  <si>
    <t>596</t>
  </si>
  <si>
    <t>766660722</t>
  </si>
  <si>
    <t>Montáž dveřních doplňků dveřního kování zámku</t>
  </si>
  <si>
    <t>-602041507</t>
  </si>
  <si>
    <t>10+24+3</t>
  </si>
  <si>
    <t>597</t>
  </si>
  <si>
    <t>54926400</t>
  </si>
  <si>
    <t>zámek stavební dveřní zadlabací s vložkou 5131</t>
  </si>
  <si>
    <t>1918303160</t>
  </si>
  <si>
    <t>598</t>
  </si>
  <si>
    <t>54914120</t>
  </si>
  <si>
    <t>kování bezpečnostní, klika-klika, R4 ASTRA</t>
  </si>
  <si>
    <t>-1967331083</t>
  </si>
  <si>
    <t>599</t>
  </si>
  <si>
    <t>76666074.1</t>
  </si>
  <si>
    <t>Montáž dveřních doplňků držadla kyvných dveří</t>
  </si>
  <si>
    <t>-3625068</t>
  </si>
  <si>
    <t>600</t>
  </si>
  <si>
    <t>internet20</t>
  </si>
  <si>
    <t xml:space="preserve">panikové kování </t>
  </si>
  <si>
    <t>313471261</t>
  </si>
  <si>
    <t>601</t>
  </si>
  <si>
    <t>766671021</t>
  </si>
  <si>
    <t xml:space="preserve">Montáž střešních oken dřevěných nebo plastových  kyvných, výklopných/kyvných s okenním rámem a lemováním, s plisovaným límcem, s napojením na krytinu do krytiny tvarované, rozměru 55 x 78 cm</t>
  </si>
  <si>
    <t>-342502749</t>
  </si>
  <si>
    <t xml:space="preserve">Poznámka k souboru cen:_x000d_
1. V cenách nejsou započteny náklady na dodávku okna, rámu, lemování a límce; tyto se oceňují ve specifikaci. 2. V cenách montáže oken jsou započteny i náklady na zaměření, vyklínování, horizontální i vertikální vyrovnání okenního rámu, ukotvení a vyplnění spáry mezi rámem a ostěním polyuretanovou pěnou, včetně zednického začištění. </t>
  </si>
  <si>
    <t>T/13</t>
  </si>
  <si>
    <t>602</t>
  </si>
  <si>
    <t>61124011</t>
  </si>
  <si>
    <t>okno střešní dřevěné-bezpečnostní dvojsklo proti hluku a přehřívání 55 x 78 cm, celé okno U=1,2 - 37dB</t>
  </si>
  <si>
    <t>73865302</t>
  </si>
  <si>
    <t>603</t>
  </si>
  <si>
    <t>766671024</t>
  </si>
  <si>
    <t xml:space="preserve">Montáž střešních oken dřevěných nebo plastových  kyvných, výklopných/kyvných s okenním rámem a lemováním, s plisovaným límcem, s napojením na krytinu do krytiny tvarované, rozměru 78 x 118 cm</t>
  </si>
  <si>
    <t>1019339818</t>
  </si>
  <si>
    <t>T/14</t>
  </si>
  <si>
    <t>604</t>
  </si>
  <si>
    <t>61124015</t>
  </si>
  <si>
    <t>okno střešní dřevěné-bezpečnostní dvojsklo proti hluku a přehřívání 78 x 118 cm, celé okno U=1,2 - 37dB</t>
  </si>
  <si>
    <t>1652780670</t>
  </si>
  <si>
    <t>605</t>
  </si>
  <si>
    <t>998766202</t>
  </si>
  <si>
    <t>Přesun hmot pro konstrukce truhlářské stanovený procentní sazbou (%) z ceny vodorovná dopravní vzdálenost do 50 m v objektech výšky přes 6 do 12 m</t>
  </si>
  <si>
    <t>299751884</t>
  </si>
  <si>
    <t>767</t>
  </si>
  <si>
    <t>Konstrukce zámečnické</t>
  </si>
  <si>
    <t>606</t>
  </si>
  <si>
    <t>767316310</t>
  </si>
  <si>
    <t xml:space="preserve">Montáž světlíků  bodových do 1 m2</t>
  </si>
  <si>
    <t>497524541</t>
  </si>
  <si>
    <t xml:space="preserve">Poznámka k souboru cen:_x000d_
1. V cenách -3110 až -3152 je započtena i montáž krytiny. 2. V ceně -2737 je započteno i dokončení okování větracích křídel. </t>
  </si>
  <si>
    <t>P/13</t>
  </si>
  <si>
    <t>607</t>
  </si>
  <si>
    <t>internet15</t>
  </si>
  <si>
    <t>1478374013</t>
  </si>
  <si>
    <t>608</t>
  </si>
  <si>
    <t>998767202</t>
  </si>
  <si>
    <t xml:space="preserve">Přesun hmot pro zámečnické konstrukce  stanovený procentní sazbou (%) z ceny vodorovná dopravní vzdálenost do 50 m v objektech výšky přes 6 do 12 m</t>
  </si>
  <si>
    <t>-383229000</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</si>
  <si>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-7181 pro přesun prováděný bez použití mechanizace, tj. za ztížených podmínek, lze použít pouze pro hmotnost materiálu, která se tímto způsobem skutečně přemísťuje. </t>
  </si>
  <si>
    <t>771</t>
  </si>
  <si>
    <t>Podlahy z dlaždic</t>
  </si>
  <si>
    <t>609</t>
  </si>
  <si>
    <t>771274121</t>
  </si>
  <si>
    <t xml:space="preserve">Montáž obkladů schodišť z dlaždic keramických  lepených flexibilním lepidlem stupnic protiskluzných nebo reliefovaných šířky do 200 mm</t>
  </si>
  <si>
    <t>778532265</t>
  </si>
  <si>
    <t xml:space="preserve">Poznámka k souboru cen:_x000d_
1. Montáž obkladů schodnic, schodišťových ramen a boků podest se oceňuje skladebně cenami příslušných obkladů stěn a cenami položky čís. 781 . . -9192 Příplatek k cenám za obklady v omezeném prostoru, katalogu 781 Obklady keramické – montáž části A01. </t>
  </si>
  <si>
    <t>nové schod do 3NP</t>
  </si>
  <si>
    <t>610</t>
  </si>
  <si>
    <t>771274123</t>
  </si>
  <si>
    <t xml:space="preserve">Montáž obkladů schodišť z dlaždic keramických  lepených flexibilním lepidlem stupnic protiskluzných nebo reliefovaných šířky přes 250 do 300 mm</t>
  </si>
  <si>
    <t>-1314936788</t>
  </si>
  <si>
    <t>stávaj schod do 3NP</t>
  </si>
  <si>
    <t>1,43*5</t>
  </si>
  <si>
    <t>611</t>
  </si>
  <si>
    <t>771274232</t>
  </si>
  <si>
    <t xml:space="preserve">Montáž obkladů schodišť z dlaždic keramických  lepených flexibilním lepidlem podstupnic hladkých výšky přes 150 do 200 mm</t>
  </si>
  <si>
    <t>-11066136</t>
  </si>
  <si>
    <t>schod do 3NP</t>
  </si>
  <si>
    <t>1,4,3*5</t>
  </si>
  <si>
    <t>612</t>
  </si>
  <si>
    <t>771574113</t>
  </si>
  <si>
    <t xml:space="preserve">Montáž podlah z dlaždic keramických  lepených flexibilním lepidlem režných nebo glazovaných hladkých přes 9 do 12 ks/ m2</t>
  </si>
  <si>
    <t>-1677720102</t>
  </si>
  <si>
    <t>13,7+7,2+12,5+4,6+16,5+14,4</t>
  </si>
  <si>
    <t>8,3+3,6+13,3</t>
  </si>
  <si>
    <t>4,0*2+5,5+4,1+5,5+4,1+5,5</t>
  </si>
  <si>
    <t>21,7+2,7+4,3+5,9+4,1+5,5+4,1+5,5+14,2+4,3+4,7+3,9*2</t>
  </si>
  <si>
    <t>613</t>
  </si>
  <si>
    <t>59761420</t>
  </si>
  <si>
    <t>dlaždice keramické slinuté neglazované mrazuvzdorné hladký matný přes 9 do 12 ks/m2</t>
  </si>
  <si>
    <t>-909895906</t>
  </si>
  <si>
    <t xml:space="preserve">podlahy </t>
  </si>
  <si>
    <t>211,6</t>
  </si>
  <si>
    <t>podesta stávající 3NP</t>
  </si>
  <si>
    <t>2,6*1,5</t>
  </si>
  <si>
    <t>schody nové do 3NP</t>
  </si>
  <si>
    <t>1,43*(0,27+0,185)*5</t>
  </si>
  <si>
    <t>1,17*(0,25+0,183)*12</t>
  </si>
  <si>
    <t xml:space="preserve">stávající schody </t>
  </si>
  <si>
    <t>1,2*(0,27+0,185)*18</t>
  </si>
  <si>
    <t>234,66*1,1 'Přepočtené koeficientem množství</t>
  </si>
  <si>
    <t>614</t>
  </si>
  <si>
    <t>998771202</t>
  </si>
  <si>
    <t>Přesun hmot pro podlahy z dlaždic stanovený procentní sazbou (%) z ceny vodorovná dopravní vzdálenost do 50 m v objektech výšky přes 6 do 12 m</t>
  </si>
  <si>
    <t>1159278152</t>
  </si>
  <si>
    <t>775</t>
  </si>
  <si>
    <t>Podlahy skládané</t>
  </si>
  <si>
    <t>615</t>
  </si>
  <si>
    <t>775413315</t>
  </si>
  <si>
    <t xml:space="preserve">Montáž podlahového soklíku nebo lišty obvodové (soklové) dřevěné  bez základního nátěru soklíku ze dřeva tvrdého nebo měkkého, v přírodní barvě lepeného</t>
  </si>
  <si>
    <t>-1906467184</t>
  </si>
  <si>
    <t xml:space="preserve">Poznámka k souboru cen:_x000d_
1. V cenách 775 41- . . nejsou započteny náklady na dodání lišt (soklíků). Tyto náklady se oceňují ve specifikaci; ztratné lze dohodnout v přiměřené výši. </t>
  </si>
  <si>
    <t>616</t>
  </si>
  <si>
    <t>61418101</t>
  </si>
  <si>
    <t>lišta podlahová dřevěná dub 8x35 mm</t>
  </si>
  <si>
    <t>1196319429</t>
  </si>
  <si>
    <t>160*1,1 'Přepočtené koeficientem množství</t>
  </si>
  <si>
    <t>617</t>
  </si>
  <si>
    <t>775541151</t>
  </si>
  <si>
    <t xml:space="preserve">Montáž podlah plovoucích z velkoplošných lamel dýhovaných a laminovaných  bez podložky, spojovaných zaklapnutím</t>
  </si>
  <si>
    <t>-1557588136</t>
  </si>
  <si>
    <t xml:space="preserve">Poznámka k souboru cen:_x000d_
1. Příplatek -1191 lze použít k cenám -1111 až 1117. </t>
  </si>
  <si>
    <t>618</t>
  </si>
  <si>
    <t>61152124</t>
  </si>
  <si>
    <t>podlaha laminátová-zámkový spoj 7x192x1285 mm</t>
  </si>
  <si>
    <t>-1555306198</t>
  </si>
  <si>
    <t>226,5*1,1 'Přepočtené koeficientem množství</t>
  </si>
  <si>
    <t>619</t>
  </si>
  <si>
    <t>775591191</t>
  </si>
  <si>
    <t xml:space="preserve">Ostatní prvky pro plovoucí podlahy  montáž podložky vyrovnávací a tlumící</t>
  </si>
  <si>
    <t>1461509940</t>
  </si>
  <si>
    <t>620</t>
  </si>
  <si>
    <t>61155351</t>
  </si>
  <si>
    <t>podložka izolační z pěnového PE 3 mm</t>
  </si>
  <si>
    <t>-206342951</t>
  </si>
  <si>
    <t>621</t>
  </si>
  <si>
    <t>998775202</t>
  </si>
  <si>
    <t xml:space="preserve">Přesun hmot pro podlahy skládané  stanovený procentní sazbou (%) z ceny vodorovná dopravní vzdálenost do 50 m v objektech výšky přes 6 do 12 m</t>
  </si>
  <si>
    <t>-1986909752</t>
  </si>
  <si>
    <t>776</t>
  </si>
  <si>
    <t>Podlahy povlakové</t>
  </si>
  <si>
    <t>622</t>
  </si>
  <si>
    <t>776111311</t>
  </si>
  <si>
    <t>Příprava podkladu vysátí podlah</t>
  </si>
  <si>
    <t>1022294753</t>
  </si>
  <si>
    <t xml:space="preserve">Poznámka k souboru cen:_x000d_
1. V ceně 776 12-1511 zábrana proti vlhkosti jsou započteny i náklady na 2 vrstvy penetrace a zasypání křemičitým pískem. 2. V ceně 776 13-2111 vyztužení pletivem jsou započteny i náklady na dodávku pletiva. 3. V cenách 776 14-1111 až 776 14-4111 jsou započteny i náklady na dodání stěrky. </t>
  </si>
  <si>
    <t>623</t>
  </si>
  <si>
    <t>776221111</t>
  </si>
  <si>
    <t>Montáž podlahovin z PVC lepením standardním lepidlem z pásů standardních</t>
  </si>
  <si>
    <t>1399909219</t>
  </si>
  <si>
    <t>624</t>
  </si>
  <si>
    <t>28411014</t>
  </si>
  <si>
    <t>PVC heterogenní protiskluzné nášlapná vrstva 0,70mm R 12 zátěž 34/43 otlak do 0,05mm hořlavost Bfl S1</t>
  </si>
  <si>
    <t>951750668</t>
  </si>
  <si>
    <t>33,6*1,1 'Přepočtené koeficientem množství</t>
  </si>
  <si>
    <t>625</t>
  </si>
  <si>
    <t>776223112</t>
  </si>
  <si>
    <t>Montáž podlahovin z PVC spoj podlah svařováním za studena</t>
  </si>
  <si>
    <t>1540890015</t>
  </si>
  <si>
    <t>626</t>
  </si>
  <si>
    <t>776411112</t>
  </si>
  <si>
    <t>Montáž soklíků lepením obvodových, výšky přes 80 do 100 mm</t>
  </si>
  <si>
    <t>-1758191876</t>
  </si>
  <si>
    <t>627</t>
  </si>
  <si>
    <t>28342001</t>
  </si>
  <si>
    <t>lišty pro obklady profilovaná šedá</t>
  </si>
  <si>
    <t>-538961688</t>
  </si>
  <si>
    <t>20*1,02 'Přepočtené koeficientem množství</t>
  </si>
  <si>
    <t>628</t>
  </si>
  <si>
    <t>998776202</t>
  </si>
  <si>
    <t xml:space="preserve">Přesun hmot pro podlahy povlakové  stanovený procentní sazbou (%) z ceny vodorovná dopravní vzdálenost do 50 m v objektech výšky přes 6 do 12 m</t>
  </si>
  <si>
    <t>-75453543</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</si>
  <si>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-6181 pro přesun prováděný bez použití mechanizace, tj. za ztížených podmínek, lze použít pouze pro hmotnost materiálu, která se tímto způsobem skutečně přemísťuje. </t>
  </si>
  <si>
    <t>781</t>
  </si>
  <si>
    <t>Dokončovací práce - obklady</t>
  </si>
  <si>
    <t>629</t>
  </si>
  <si>
    <t>781474113</t>
  </si>
  <si>
    <t xml:space="preserve">Montáž obkladů vnitřních stěn z dlaždic keramických  lepených flexibilním lepidlem režných nebo glazovaných hladkých přes 12 do 19 ks/m2</t>
  </si>
  <si>
    <t>1060564203</t>
  </si>
  <si>
    <t>mč104</t>
  </si>
  <si>
    <t>(1,8+2,2)*2*2,05</t>
  </si>
  <si>
    <t>-0,8*1,97</t>
  </si>
  <si>
    <t>-0,9*0,5</t>
  </si>
  <si>
    <t>mčA02+B02+C02</t>
  </si>
  <si>
    <t>(3,0+1,83)*2*2,05*2</t>
  </si>
  <si>
    <t>(2,3+2,4)*2*2,05</t>
  </si>
  <si>
    <t>-0,8*1,97*3</t>
  </si>
  <si>
    <t>mčD02+E02+F02</t>
  </si>
  <si>
    <t>(3,0+1,83)*2*2,05</t>
  </si>
  <si>
    <t>(3,0+1,95)*2*2,05</t>
  </si>
  <si>
    <t>MČ g02+h02</t>
  </si>
  <si>
    <t>2,2*4*2,05</t>
  </si>
  <si>
    <t>(2,2+2,15)*2*2,05</t>
  </si>
  <si>
    <t>(2,3+1,7)*2*2,05</t>
  </si>
  <si>
    <t>630</t>
  </si>
  <si>
    <t>59761071</t>
  </si>
  <si>
    <t>obkládačky keramické koupelnové (barevné) přes 12 do 16 ks/m2</t>
  </si>
  <si>
    <t>971980645</t>
  </si>
  <si>
    <t>163,811666666667*1,1 'Přepočtené koeficientem množství</t>
  </si>
  <si>
    <t>631</t>
  </si>
  <si>
    <t>998781202</t>
  </si>
  <si>
    <t xml:space="preserve">Přesun hmot pro obklady keramické  stanovený procentní sazbou (%) z ceny vodorovná dopravní vzdálenost do 50 m v objektech výšky přes 6 do 12 m</t>
  </si>
  <si>
    <t>1994702464</t>
  </si>
  <si>
    <t>783</t>
  </si>
  <si>
    <t>Nátěry</t>
  </si>
  <si>
    <t>632</t>
  </si>
  <si>
    <t>783213021</t>
  </si>
  <si>
    <t>Napouštěcí nátěr tesařských prvků proti dřevokazným houbám, hmyzu a plísním nezabudovaných do konstrukce dvojnásobný syntetický</t>
  </si>
  <si>
    <t>-1215777035</t>
  </si>
  <si>
    <t xml:space="preserve">Poznámka k souboru cen:_x000d_
1. Položky souboru cen jsou určeny pro preventivní nátěr tesařských prvků natíraných před zabudováním do konstrukce. 2. Položky jednonásobného nátěru jsou určeny pro ochranu dřeva pod lazurovací nebo krycí nátěry do interiéru. 3. Položky dvojnásobného nátěru jsou určeny pro ochranu dřeva jako samostatného impregnačního nátěru prvků do interéru nebo pro ochranu dřeva pod lazurovací nebo krycí nátěry v exteriéru. </t>
  </si>
  <si>
    <t>bednění,laťování</t>
  </si>
  <si>
    <t>82,0*2,35</t>
  </si>
  <si>
    <t>plná vazba</t>
  </si>
  <si>
    <t>82,0*1,2</t>
  </si>
  <si>
    <t>633</t>
  </si>
  <si>
    <t>783301311</t>
  </si>
  <si>
    <t>Příprava podkladu zámečnických konstrukcí před provedením nátěru odmaštění odmašťovačem vodou ředitelným</t>
  </si>
  <si>
    <t>-288314976</t>
  </si>
  <si>
    <t>zárubně</t>
  </si>
  <si>
    <t>(0,8+2*1,97)*0,295*10</t>
  </si>
  <si>
    <t>(0,7+2*1,97)*0,295</t>
  </si>
  <si>
    <t>(0,7+2*1,97)*0,21*4</t>
  </si>
  <si>
    <t>(0,8+2*1,97)*0,21*20</t>
  </si>
  <si>
    <t>(0,9+2*1,97)*0,21*2</t>
  </si>
  <si>
    <t>634</t>
  </si>
  <si>
    <t>783314201</t>
  </si>
  <si>
    <t>Základní antikorozní nátěr zámečnických konstrukcí jednonásobný syntetický standardní</t>
  </si>
  <si>
    <t>904609230</t>
  </si>
  <si>
    <t>635</t>
  </si>
  <si>
    <t>783315101</t>
  </si>
  <si>
    <t>Mezinátěr zámečnických konstrukcí jednonásobný syntetický standardní</t>
  </si>
  <si>
    <t>-636802555</t>
  </si>
  <si>
    <t>636</t>
  </si>
  <si>
    <t>783317101</t>
  </si>
  <si>
    <t>Krycí nátěr (email) zámečnických konstrukcí jednonásobný syntetický standardní</t>
  </si>
  <si>
    <t>2110310322</t>
  </si>
  <si>
    <t>784</t>
  </si>
  <si>
    <t>Dokončovací práce - malby a tapety</t>
  </si>
  <si>
    <t>637</t>
  </si>
  <si>
    <t>784121001</t>
  </si>
  <si>
    <t>Oškrabání malby v místnostech výšky do 3,80 m</t>
  </si>
  <si>
    <t>1865890391</t>
  </si>
  <si>
    <t>638</t>
  </si>
  <si>
    <t>784171101</t>
  </si>
  <si>
    <t>Zakrytí nemalovaných ploch (materiál ve specifikaci) včetně pozdějšího odkrytí podlah</t>
  </si>
  <si>
    <t>-1368284313</t>
  </si>
  <si>
    <t xml:space="preserve">Poznámka k souboru cen:_x000d_
1. V cenách nejsou započteny náklady na dodávku fólie, tyto se oceňují ve speifikaci.Ztratné lze stanovit ve výši 5%. </t>
  </si>
  <si>
    <t>639</t>
  </si>
  <si>
    <t>58124842</t>
  </si>
  <si>
    <t>fólie pro malířské potřeby zakrývací, 7µ, 4 x 5 m</t>
  </si>
  <si>
    <t>-1215536745</t>
  </si>
  <si>
    <t>600*1,05 'Přepočtené koeficientem množství</t>
  </si>
  <si>
    <t>640</t>
  </si>
  <si>
    <t>784181011</t>
  </si>
  <si>
    <t>Pačokování dvojnásobné v místnostech výšky do 3,80 m</t>
  </si>
  <si>
    <t>386494019</t>
  </si>
  <si>
    <t>(105,142+111,186)*2</t>
  </si>
  <si>
    <t>(102,506+5,4+32,4)*2</t>
  </si>
  <si>
    <t>337,5+300,0</t>
  </si>
  <si>
    <t>641</t>
  </si>
  <si>
    <t>784191007</t>
  </si>
  <si>
    <t>Čištění vnitřních ploch hrubý úklid po provedení malířských prací omytím podlah</t>
  </si>
  <si>
    <t>97904340</t>
  </si>
  <si>
    <t>642</t>
  </si>
  <si>
    <t>784191009</t>
  </si>
  <si>
    <t>Čištění vnitřních ploch hrubý úklid po provedení malířských prací omytím schodišť</t>
  </si>
  <si>
    <t>669575575</t>
  </si>
  <si>
    <t>643</t>
  </si>
  <si>
    <t>784211101</t>
  </si>
  <si>
    <t>Malby z malířských směsí otěruvzdorných za mokra dvojnásobné, bílé za mokra otěruvzdorné výborně v místnostech výšky do 3,80 m</t>
  </si>
  <si>
    <t>-840786357</t>
  </si>
  <si>
    <t>1259,490</t>
  </si>
  <si>
    <t>SDK</t>
  </si>
  <si>
    <t>181,0</t>
  </si>
  <si>
    <t>786</t>
  </si>
  <si>
    <t>Dokončovací práce - čalounické úpravy</t>
  </si>
  <si>
    <t>644</t>
  </si>
  <si>
    <t>786681003</t>
  </si>
  <si>
    <t xml:space="preserve">Montáž skládacích stěn  jednodílných nebo dvoudílných přes 7 m2</t>
  </si>
  <si>
    <t>-406053705</t>
  </si>
  <si>
    <t>T8</t>
  </si>
  <si>
    <t>3,2*3,0</t>
  </si>
  <si>
    <t>645</t>
  </si>
  <si>
    <t xml:space="preserve">shrnovací stěna  rozm. 3200x3000 mm komplet</t>
  </si>
  <si>
    <t>-310863628</t>
  </si>
  <si>
    <t>646</t>
  </si>
  <si>
    <t>998786202</t>
  </si>
  <si>
    <t xml:space="preserve">Přesun hmot pro čalounické úpravy  stanovený procentní sazbou (%) z ceny vodorovná dopravní vzdálenost do 50 m v objektech výšky přes 6 do 12 m</t>
  </si>
  <si>
    <t>1693784656</t>
  </si>
  <si>
    <t>731002</t>
  </si>
  <si>
    <t xml:space="preserve">HZS  ÚSTŘEDNÍ VYTÁPĚNÍ</t>
  </si>
  <si>
    <t>647</t>
  </si>
  <si>
    <t>HZS</t>
  </si>
  <si>
    <t>Demontáž stávajícího zařízení</t>
  </si>
  <si>
    <t>855993454</t>
  </si>
  <si>
    <t>648</t>
  </si>
  <si>
    <t>HZS.1</t>
  </si>
  <si>
    <t>Zednická výpomoc</t>
  </si>
  <si>
    <t>Nh</t>
  </si>
  <si>
    <t>-1400033658</t>
  </si>
  <si>
    <t>649</t>
  </si>
  <si>
    <t>HZS.2</t>
  </si>
  <si>
    <t>Vypuštění systému při demont.</t>
  </si>
  <si>
    <t>-464026311</t>
  </si>
  <si>
    <t>650</t>
  </si>
  <si>
    <t>HZS.3</t>
  </si>
  <si>
    <t>Topná zkouška, napuštění systému</t>
  </si>
  <si>
    <t>-683513542</t>
  </si>
  <si>
    <t>651</t>
  </si>
  <si>
    <t>-1172646810</t>
  </si>
  <si>
    <t>VRN4</t>
  </si>
  <si>
    <t>Inženýrská činnost</t>
  </si>
  <si>
    <t>652</t>
  </si>
  <si>
    <t>043002000</t>
  </si>
  <si>
    <t>Zkoušky a ostatní měření</t>
  </si>
  <si>
    <t>-1571032245</t>
  </si>
  <si>
    <t>zdravotechnika</t>
  </si>
  <si>
    <t>hygienický rozbor vody</t>
  </si>
  <si>
    <t>653</t>
  </si>
  <si>
    <t>045002000</t>
  </si>
  <si>
    <t>Kompletační a koordinační činnost</t>
  </si>
  <si>
    <t>soub…</t>
  </si>
  <si>
    <t>-1989508580</t>
  </si>
  <si>
    <t>VRN9</t>
  </si>
  <si>
    <t>Ostatní náklady</t>
  </si>
  <si>
    <t>654</t>
  </si>
  <si>
    <t>091002000</t>
  </si>
  <si>
    <t>Ostatní náklady související s objektem</t>
  </si>
  <si>
    <t>342916016</t>
  </si>
  <si>
    <t>přenosné hasící přístroje</t>
  </si>
  <si>
    <t>Struktura údajů, formát souboru a metodika pro zpracování</t>
  </si>
  <si>
    <t>Struktura</t>
  </si>
  <si>
    <t>Soubor je složen ze záložky Rekapitulace stavby a záložek s názvem soupisu prací pro jednotlivé objekty ve formátu XLSX. Každá ze záložek přitom obsahuje</t>
  </si>
  <si>
    <t>ještě samostatné sestavy vymezené orámovaním a nadpisem sestavy.</t>
  </si>
  <si>
    <r>
      <rPr>
        <rFont val="Trebuchet MS"/>
        <charset val="238"/>
        <i val="1"/>
        <color auto="1"/>
        <sz val="9"/>
        <scheme val="none"/>
      </rPr>
      <t xml:space="preserve">Rekapitulace stavby </t>
    </r>
    <r>
      <rPr>
        <rFont val="Trebuchet MS"/>
        <charset val="238"/>
        <color auto="1"/>
        <sz val="9"/>
        <scheme val="none"/>
      </rPr>
      <t>obsahuje sestavu Rekapitulace stavby a Rekapitulace objektů stavby a soupisů prací.</t>
    </r>
  </si>
  <si>
    <r>
      <t xml:space="preserve">V sestavě </t>
    </r>
    <r>
      <rPr>
        <rFont val="Trebuchet MS"/>
        <charset val="238"/>
        <b val="1"/>
        <color auto="1"/>
        <sz val="9"/>
        <scheme val="none"/>
      </rPr>
      <t>Rekapitulace stavby</t>
    </r>
    <r>
      <rPr>
        <rFont val="Trebuchet MS"/>
        <charset val="238"/>
        <color auto="1"/>
        <sz val="9"/>
        <scheme val="none"/>
      </rPr>
      <t xml:space="preserve"> jsou uvedeny informace identifikující předmět veřejné zakázky na stavební práce, KSO, CC-CZ, CZ-CPV, CZ-CPA a rekapitulaci </t>
    </r>
  </si>
  <si>
    <t>celkové nabídkové ceny uchazeče.</t>
  </si>
  <si>
    <r>
      <t xml:space="preserve">V sestavě </t>
    </r>
    <r>
      <rPr>
        <rFont val="Trebuchet MS"/>
        <charset val="238"/>
        <b val="1"/>
        <color auto="1"/>
        <sz val="9"/>
        <scheme val="none"/>
      </rPr>
      <t>Rekapitulace objektů stavby a soupisů prací</t>
    </r>
    <r>
      <rPr>
        <rFont val="Trebuchet MS"/>
        <charset val="238"/>
        <color auto="1"/>
        <sz val="9"/>
        <scheme val="none"/>
      </rPr>
      <t xml:space="preserve"> je uvedena rekapitulace stavebních objektů, inženýrských objektů, provozních souborů,</t>
    </r>
  </si>
  <si>
    <t>vedlejších a ostatních nákladů a ostatních nákladů s rekapitulací nabídkové ceny za jednotlivé soupisy prací. Na základě údaje Typ je možné</t>
  </si>
  <si>
    <t>identifikovat, zda se jedná o objekt nebo soupis prací pro daný objekt:</t>
  </si>
  <si>
    <t>Stavební objekt pozemní</t>
  </si>
  <si>
    <t>ING</t>
  </si>
  <si>
    <t>Stavební objekt inženýrský</t>
  </si>
  <si>
    <t>PRO</t>
  </si>
  <si>
    <t>Provozní soubor</t>
  </si>
  <si>
    <t>VON</t>
  </si>
  <si>
    <t>Vedlejší a ostatní náklady</t>
  </si>
  <si>
    <t>OST</t>
  </si>
  <si>
    <t>Ostatní</t>
  </si>
  <si>
    <t>Soupis</t>
  </si>
  <si>
    <t>Soupis prací pro daný typ objektu</t>
  </si>
  <si>
    <r>
      <rPr>
        <rFont val="Trebuchet MS"/>
        <charset val="238"/>
        <i val="1"/>
        <color auto="1"/>
        <sz val="9"/>
        <scheme val="none"/>
      </rPr>
      <t xml:space="preserve">Soupis prací </t>
    </r>
    <r>
      <rPr>
        <rFont val="Trebuchet MS"/>
        <charset val="238"/>
        <color auto="1"/>
        <sz val="9"/>
        <scheme val="none"/>
      </rPr>
      <t>pro jednotlivé objekty obsahuje sestavy Krycí list soupisu, Rekapitulace členění soupisu prací, Soupis prací. Za soupis prací může být považován</t>
    </r>
  </si>
  <si>
    <t>i objekt stavby v případě, že neobsahuje podřízenou zakázku.</t>
  </si>
  <si>
    <r>
      <rPr>
        <rFont val="Trebuchet MS"/>
        <charset val="238"/>
        <b val="1"/>
        <color auto="1"/>
        <sz val="9"/>
        <scheme val="none"/>
      </rPr>
      <t>Krycí list soupisu</t>
    </r>
    <r>
      <rPr>
        <rFont val="Trebuchet MS"/>
        <charset val="238"/>
        <color auto="1"/>
        <sz val="9"/>
        <scheme val="none"/>
      </rPr>
      <t xml:space="preserve"> obsahuje rekapitulaci informací o předmětu veřejné zakázky ze sestavy Rekapitulace stavby, informaci o zařazení objektu do KSO, </t>
    </r>
  </si>
  <si>
    <t>CC-CZ, CZ-CPV, CZ-CPA a rekapitulaci celkové nabídkové ceny uchazeče za aktuální soupis prací.</t>
  </si>
  <si>
    <r>
      <rPr>
        <rFont val="Trebuchet MS"/>
        <charset val="238"/>
        <b val="1"/>
        <color auto="1"/>
        <sz val="9"/>
        <scheme val="none"/>
      </rPr>
      <t>Rekapitulace členění soupisu prací</t>
    </r>
    <r>
      <rPr>
        <rFont val="Trebuchet MS"/>
        <charset val="238"/>
        <color auto="1"/>
        <sz val="9"/>
        <scheme val="none"/>
      </rPr>
      <t xml:space="preserve"> obsahuje rekapitulaci soupisu prací ve všech úrovních členění soupisu tak, jak byla tato členění použita (např. </t>
    </r>
  </si>
  <si>
    <t>stavební díly, funkční díly, případně jiné členění) s rekapitulací nabídkové ceny.</t>
  </si>
  <si>
    <r>
      <rPr>
        <rFont val="Trebuchet MS"/>
        <charset val="238"/>
        <b val="1"/>
        <color auto="1"/>
        <sz val="9"/>
        <scheme val="none"/>
      </rPr>
      <t xml:space="preserve">Soupis prací </t>
    </r>
    <r>
      <rPr>
        <rFont val="Trebuchet MS"/>
        <charset val="238"/>
        <color auto="1"/>
        <sz val="9"/>
        <scheme val="none"/>
      </rPr>
      <t>obsahuje položky veškerých stavebních nebo montážních prací, dodávek materiálů a služeb nezbytných pro zhotovení stavebního objektu,</t>
    </r>
  </si>
  <si>
    <t>inženýrského objektu, provozního souboru, vedlejších a ostatních nákladů.</t>
  </si>
  <si>
    <t>Pro položky soupisu prací se zobrazují následující informace:</t>
  </si>
  <si>
    <t>Pořadové číslo položky v aktuálním soupisu</t>
  </si>
  <si>
    <t>TYP</t>
  </si>
  <si>
    <t xml:space="preserve">Typ položky: K - konstrukce, M - materiál, PP - plný popis, PSC - poznámka k souboru cen,  P - poznámka k položce, VV - výkaz výměr</t>
  </si>
  <si>
    <t>Kód položky</t>
  </si>
  <si>
    <t>Zkrácený popis položky</t>
  </si>
  <si>
    <t>Měrná jednotka položky</t>
  </si>
  <si>
    <t>Množství v měrné jednotce</t>
  </si>
  <si>
    <t>J.cena</t>
  </si>
  <si>
    <t xml:space="preserve">Jednotková cena položky. Zadaní může obsahovat namísto J.ceny sloupce J.materiál a J.montáž, jejichž součet definuje </t>
  </si>
  <si>
    <t>J.cenu položky.</t>
  </si>
  <si>
    <t xml:space="preserve">Cena celkem </t>
  </si>
  <si>
    <t>Celková cena položky daná jako součin množství a j.ceny</t>
  </si>
  <si>
    <t>Příslušnost položky do cenové soustavy</t>
  </si>
  <si>
    <t>Ke každé položce soupisu prací se na samostatných řádcích může zobrazovat:</t>
  </si>
  <si>
    <t>Plný popis položky</t>
  </si>
  <si>
    <t>Poznámka k souboru cen a poznámka zadavatele</t>
  </si>
  <si>
    <t>Výkaz výměr</t>
  </si>
  <si>
    <t>Pokud je k řádku výkazu výměr evidovaný údaj ve sloupci Kód, jedná se o definovaný odkaz, na který se může odvolávat výkaz výměr z jiné položky.</t>
  </si>
  <si>
    <t xml:space="preserve">Metodika pro zpracování </t>
  </si>
  <si>
    <t>Jednotlivé sestavy jsou v souboru provázány. Editovatelné pole jsou zvýrazněny žlutým podbarvením, ostatní pole neslouží k editaci a nesmí být jakkoliv</t>
  </si>
  <si>
    <t>modifikovány.</t>
  </si>
  <si>
    <t xml:space="preserve">Uchazeč je pro podání nabídky povinen vyplnit žlutě podbarvená pole: </t>
  </si>
  <si>
    <t xml:space="preserve">Pole Uchazeč v sestavě Rekapitulace stavby - zde uchazeč vyplní svůj název (název subjektu) </t>
  </si>
  <si>
    <t>Pole IČ a DIČ v sestavě Rekapitulace stavby - zde uchazeč vyplní svoje IČ a DIČ</t>
  </si>
  <si>
    <t>Datum v sestavě Rekapitulace stavby - zde uchazeč vyplní datum vytvoření nabídky</t>
  </si>
  <si>
    <t>J.cena = jednotková cena v sestavě Soupis prací o maximálním počtu desetinných míst uvedených v poli</t>
  </si>
  <si>
    <t>- pokud sestavy soupisů prací obsahují pole J.cena, musí být všechna tato pole vyplněna nenulovými kladnými číslicemi</t>
  </si>
  <si>
    <t>Poznámka - nepovinný údaj pro položku soupisu</t>
  </si>
  <si>
    <t>V případě, že sestavy soupisů prací neobsahují pole J.cena, potom ve všech soupisech prací obsahují pole:</t>
  </si>
  <si>
    <t xml:space="preserve"> - J.materiál - jednotková cena materiálu </t>
  </si>
  <si>
    <t xml:space="preserve"> - J.montáž - jednotková cena montáže</t>
  </si>
  <si>
    <t>Uchazeč je v tomto případě povinen vyplnit všechna pole J.materiál a pole J.montáž nenulovými kladnými číslicemi. V případech, kdy položka</t>
  </si>
  <si>
    <t>neobsahuje žádný materiál je přípustné, aby pole J.materiál bylo vyplněno nulou. V případech, kdy položka neobsahuje žádnou montáž je přípustné,</t>
  </si>
  <si>
    <t>aby pole J.montáž bylo vyplněno nulou. Není však přípustné, aby obě pole - J.materiál, J.Montáž byly u jedné položky vyplněny nulou.</t>
  </si>
  <si>
    <t>Název</t>
  </si>
  <si>
    <t>Povinný</t>
  </si>
  <si>
    <t>Max. počet</t>
  </si>
  <si>
    <t>atributu</t>
  </si>
  <si>
    <t>(A/N)</t>
  </si>
  <si>
    <t>znaků</t>
  </si>
  <si>
    <t>A</t>
  </si>
  <si>
    <t>Kód stavby</t>
  </si>
  <si>
    <t>String</t>
  </si>
  <si>
    <t>Stavba</t>
  </si>
  <si>
    <t>Název stavby</t>
  </si>
  <si>
    <t>Místo</t>
  </si>
  <si>
    <t>N</t>
  </si>
  <si>
    <t>Místo stavby</t>
  </si>
  <si>
    <t>Datum</t>
  </si>
  <si>
    <t>Datum vykonaného exportu</t>
  </si>
  <si>
    <t>Date</t>
  </si>
  <si>
    <t>KSO</t>
  </si>
  <si>
    <t>Klasifikace stavebního objektu</t>
  </si>
  <si>
    <t>CC-CZ</t>
  </si>
  <si>
    <t>Klasifikace stavbeních děl</t>
  </si>
  <si>
    <t>CZ-CPV</t>
  </si>
  <si>
    <t>Společný slovník pro veřejné zakázky</t>
  </si>
  <si>
    <t>CZ-CPA</t>
  </si>
  <si>
    <t>Klasifikace produkce podle činností</t>
  </si>
  <si>
    <t>Zadavatel</t>
  </si>
  <si>
    <t>Zadavatel zadaní</t>
  </si>
  <si>
    <t>IČ</t>
  </si>
  <si>
    <t>IČ zadavatele zadaní</t>
  </si>
  <si>
    <t>DIČ</t>
  </si>
  <si>
    <t>DIČ zadavatele zadaní</t>
  </si>
  <si>
    <t>Uchazeč</t>
  </si>
  <si>
    <t>Uchazeč veřejné zakázky</t>
  </si>
  <si>
    <t>Projektant</t>
  </si>
  <si>
    <t>Poznámka k zadání</t>
  </si>
  <si>
    <t>Sazba DPH</t>
  </si>
  <si>
    <t>Rekapitulace sazeb DPH u položek soupisů</t>
  </si>
  <si>
    <t>eGSazbaDph</t>
  </si>
  <si>
    <t>Základna DPH</t>
  </si>
  <si>
    <t>Základna DPH určena součtem celkové ceny z položek soupisů</t>
  </si>
  <si>
    <t>Double</t>
  </si>
  <si>
    <t>Hodnota DPH</t>
  </si>
  <si>
    <t>Celková cena bez DPH za celou stavbu. Sčítává se ze všech listů.</t>
  </si>
  <si>
    <t>Celková cena s DPH za celou stavbu</t>
  </si>
  <si>
    <t>Rekapitulace objektů stavby a soupisů prací</t>
  </si>
  <si>
    <t>Přebírá se z Rekapitulace stavby</t>
  </si>
  <si>
    <t>Kód objektu</t>
  </si>
  <si>
    <t>Objektu, Soupis prací</t>
  </si>
  <si>
    <t>Název objektu</t>
  </si>
  <si>
    <t>Cena bez DPH za daný objekt</t>
  </si>
  <si>
    <t>Cena spolu s DPH za daný objekt</t>
  </si>
  <si>
    <t>Typ zakázky</t>
  </si>
  <si>
    <t>eGTypZakazky</t>
  </si>
  <si>
    <t>Krycí list soupisu</t>
  </si>
  <si>
    <t>Objekt</t>
  </si>
  <si>
    <t>Kód a název objektu</t>
  </si>
  <si>
    <t>20 + 120</t>
  </si>
  <si>
    <t>Kód a název soupisu</t>
  </si>
  <si>
    <t>Poznámka k soupisu prací</t>
  </si>
  <si>
    <t>Rekapitulace sazeb DPH na položkách aktuálního soupisu</t>
  </si>
  <si>
    <t>Základna DPH určena součtem celkové ceny z položek aktuálního soupisu</t>
  </si>
  <si>
    <t>Cena bez DPH za daný soupis</t>
  </si>
  <si>
    <t>Cena s DPH</t>
  </si>
  <si>
    <t>Cena s DPH za daný soupis</t>
  </si>
  <si>
    <t>Rekapitulace členění soupisu prací</t>
  </si>
  <si>
    <t>Kód a název objektu, přebírá se z Krycího listu soupisu</t>
  </si>
  <si>
    <t>Kód a název objektu, přebírá se z Krycího listu soupisu</t>
  </si>
  <si>
    <t>Kód a název dílu ze soupisu</t>
  </si>
  <si>
    <t>20 + 100</t>
  </si>
  <si>
    <t>Cena celkem</t>
  </si>
  <si>
    <t>Cena celkem za díl ze soupisu</t>
  </si>
  <si>
    <t>Soupis prací</t>
  </si>
  <si>
    <t>Přebírá se z Krycího listu soupisu</t>
  </si>
  <si>
    <t>Pořadové číslo položky soupisu</t>
  </si>
  <si>
    <t>Long</t>
  </si>
  <si>
    <t>Typ položky soupisu</t>
  </si>
  <si>
    <t>eGTypPolozky</t>
  </si>
  <si>
    <t>Kód položky ze soupisu</t>
  </si>
  <si>
    <t>Popis položky ze soupisu</t>
  </si>
  <si>
    <t>Množství položky soupisu</t>
  </si>
  <si>
    <t>J.Cena</t>
  </si>
  <si>
    <t>Jednotková cena položky</t>
  </si>
  <si>
    <t>Cena celkem vyčíslena jako J.Cena * Množství</t>
  </si>
  <si>
    <t>Zařazení položky do cenové soustavy</t>
  </si>
  <si>
    <t>p</t>
  </si>
  <si>
    <t>Poznámka položky ze soupisu</t>
  </si>
  <si>
    <t>Memo</t>
  </si>
  <si>
    <t>psc</t>
  </si>
  <si>
    <t>Poznámka k souboru cen ze soupisu</t>
  </si>
  <si>
    <t>pp</t>
  </si>
  <si>
    <t>Plný popis položky ze soupisu</t>
  </si>
  <si>
    <t>vv</t>
  </si>
  <si>
    <t>Výkaz výměr (figura, výraz, výměra) ze soupisu</t>
  </si>
  <si>
    <t>Text,Text,Double</t>
  </si>
  <si>
    <t>20, 150</t>
  </si>
  <si>
    <t>Sazba DPH pro položku</t>
  </si>
  <si>
    <t>eGSazbaDPH</t>
  </si>
  <si>
    <t>Hmotnost</t>
  </si>
  <si>
    <t>Hmotnost položky ze soupisu</t>
  </si>
  <si>
    <t>Suť</t>
  </si>
  <si>
    <t>Suť položky ze soupisu</t>
  </si>
  <si>
    <t>Normohodiny položky ze soupisu</t>
  </si>
  <si>
    <t>Datová věta</t>
  </si>
  <si>
    <t>Typ věty</t>
  </si>
  <si>
    <t>Hodnota</t>
  </si>
  <si>
    <t>Význam</t>
  </si>
  <si>
    <t>Základní sazba DPH</t>
  </si>
  <si>
    <t>Snížená sazba DPH</t>
  </si>
  <si>
    <t>Nulová sazba DPH</t>
  </si>
  <si>
    <t>Základní sazba DPH přenesená</t>
  </si>
  <si>
    <t>Snížená sazba DPH přenesená</t>
  </si>
  <si>
    <t>Stavební objekt</t>
  </si>
  <si>
    <t>Inženýrský objekt</t>
  </si>
  <si>
    <t>Položka typu HSV</t>
  </si>
  <si>
    <t>Položka typu PSV</t>
  </si>
  <si>
    <t>Položka typu M</t>
  </si>
  <si>
    <t>Položka typu OST</t>
  </si>
</sst>
</file>

<file path=xl/styles.xml><?xml version="1.0" encoding="utf-8"?>
<styleSheet xmlns="http://schemas.openxmlformats.org/spreadsheetml/2006/main">
  <numFmts count="4">
    <numFmt numFmtId="164" formatCode="#,##0.00%"/>
    <numFmt numFmtId="165" formatCode="dd\.mm\.yyyy"/>
    <numFmt numFmtId="166" formatCode="#,##0.00000"/>
    <numFmt numFmtId="167" formatCode="#,##0.000"/>
  </numFmts>
  <fonts count="46">
    <font>
      <sz val="8"/>
      <name val="Trebuchet MS"/>
      <family val="2"/>
    </font>
    <font>
      <sz val="8"/>
      <color rgb="FF969696"/>
      <name val="Trebuchet MS"/>
    </font>
    <font>
      <sz val="9"/>
      <name val="Trebuchet MS"/>
    </font>
    <font>
      <b/>
      <sz val="12"/>
      <name val="Trebuchet MS"/>
    </font>
    <font>
      <sz val="11"/>
      <name val="Trebuchet MS"/>
    </font>
    <font>
      <sz val="12"/>
      <color rgb="FF003366"/>
      <name val="Trebuchet MS"/>
    </font>
    <font>
      <sz val="10"/>
      <color rgb="FF003366"/>
      <name val="Trebuchet MS"/>
    </font>
    <font>
      <sz val="8"/>
      <color rgb="FF003366"/>
      <name val="Trebuchet MS"/>
    </font>
    <font>
      <sz val="8"/>
      <color rgb="FF800080"/>
      <name val="Trebuchet MS"/>
    </font>
    <font>
      <sz val="8"/>
      <color rgb="FF505050"/>
      <name val="Trebuchet MS"/>
    </font>
    <font>
      <sz val="8"/>
      <color rgb="FFFF0000"/>
      <name val="Trebuchet MS"/>
    </font>
    <font>
      <sz val="8"/>
      <color rgb="FF0000A8"/>
      <name val="Trebuchet MS"/>
    </font>
    <font>
      <sz val="8"/>
      <name val="Trebuchet MS"/>
      <family val="0"/>
      <charset val="238"/>
    </font>
    <font>
      <sz val="8"/>
      <color rgb="FFFAE682"/>
      <name val="Trebuchet MS"/>
    </font>
    <font>
      <sz val="10"/>
      <name val="Trebuchet MS"/>
    </font>
    <font>
      <sz val="10"/>
      <color rgb="FF960000"/>
      <name val="Trebuchet MS"/>
    </font>
    <font>
      <u/>
      <sz val="10"/>
      <color theme="10"/>
      <name val="Trebuchet MS"/>
    </font>
    <font>
      <b/>
      <sz val="16"/>
      <name val="Trebuchet MS"/>
    </font>
    <font>
      <sz val="8"/>
      <color rgb="FF3366FF"/>
      <name val="Trebuchet MS"/>
    </font>
    <font>
      <b/>
      <sz val="12"/>
      <color rgb="FF969696"/>
      <name val="Trebuchet MS"/>
    </font>
    <font>
      <sz val="9"/>
      <color rgb="FF969696"/>
      <name val="Trebuchet MS"/>
    </font>
    <font>
      <b/>
      <sz val="8"/>
      <color rgb="FF969696"/>
      <name val="Trebuchet MS"/>
    </font>
    <font>
      <b/>
      <sz val="10"/>
      <name val="Trebuchet MS"/>
    </font>
    <font>
      <b/>
      <sz val="9"/>
      <name val="Trebuchet MS"/>
    </font>
    <font>
      <sz val="12"/>
      <color rgb="FF969696"/>
      <name val="Trebuchet MS"/>
    </font>
    <font>
      <b/>
      <sz val="12"/>
      <color rgb="FF960000"/>
      <name val="Trebuchet MS"/>
    </font>
    <font>
      <sz val="18"/>
      <color theme="10"/>
      <name val="Wingdings 2"/>
    </font>
    <font>
      <b/>
      <sz val="11"/>
      <color rgb="FF003366"/>
      <name val="Trebuchet MS"/>
    </font>
    <font>
      <sz val="11"/>
      <color rgb="FF003366"/>
      <name val="Trebuchet MS"/>
    </font>
    <font>
      <b/>
      <sz val="11"/>
      <name val="Trebuchet MS"/>
    </font>
    <font>
      <sz val="11"/>
      <color rgb="FF969696"/>
      <name val="Trebuchet MS"/>
    </font>
    <font>
      <sz val="10"/>
      <color theme="10"/>
      <name val="Trebuchet MS"/>
    </font>
    <font>
      <b/>
      <sz val="12"/>
      <color rgb="FF800000"/>
      <name val="Trebuchet MS"/>
    </font>
    <font>
      <sz val="8"/>
      <color rgb="FF960000"/>
      <name val="Trebuchet MS"/>
    </font>
    <font>
      <b/>
      <sz val="8"/>
      <name val="Trebuchet MS"/>
    </font>
    <font>
      <sz val="7"/>
      <color rgb="FF969696"/>
      <name val="Trebuchet MS"/>
    </font>
    <font>
      <i/>
      <sz val="7"/>
      <color rgb="FF969696"/>
      <name val="Trebuchet MS"/>
    </font>
    <font>
      <i/>
      <sz val="8"/>
      <color rgb="FF0000FF"/>
      <name val="Trebuchet MS"/>
    </font>
    <font>
      <sz val="8"/>
      <name val="Trebuchet MS"/>
      <charset val="238"/>
    </font>
    <font>
      <b/>
      <sz val="16"/>
      <name val="Trebuchet MS"/>
      <charset val="238"/>
    </font>
    <font>
      <b/>
      <sz val="11"/>
      <name val="Trebuchet MS"/>
      <charset val="238"/>
    </font>
    <font>
      <sz val="9"/>
      <name val="Trebuchet MS"/>
      <charset val="238"/>
    </font>
    <font>
      <sz val="10"/>
      <name val="Trebuchet MS"/>
      <charset val="238"/>
    </font>
    <font>
      <sz val="11"/>
      <name val="Trebuchet MS"/>
      <charset val="238"/>
    </font>
    <font>
      <b/>
      <sz val="9"/>
      <name val="Trebuchet MS"/>
      <charset val="238"/>
    </font>
    <font>
      <u/>
      <sz val="11"/>
      <color theme="10"/>
      <name val="Calibri"/>
      <scheme val="minor"/>
    </font>
  </fonts>
  <fills count="6">
    <fill>
      <patternFill patternType="none"/>
    </fill>
    <fill>
      <patternFill patternType="gray125"/>
    </fill>
    <fill>
      <patternFill patternType="solid">
        <fgColor rgb="FFFAE682"/>
      </patternFill>
    </fill>
    <fill>
      <patternFill patternType="solid">
        <fgColor rgb="FFFFFFCC"/>
      </patternFill>
    </fill>
    <fill>
      <patternFill patternType="solid">
        <fgColor rgb="FFBEBEBE"/>
      </patternFill>
    </fill>
    <fill>
      <patternFill patternType="solid">
        <fgColor rgb="FFD2D2D2"/>
      </patternFill>
    </fill>
  </fills>
  <borders count="37">
    <border/>
    <border>
      <left>
        <color indexed="0"/>
      </left>
      <right>
        <color indexed="0"/>
      </right>
      <top>
        <color indexed="0"/>
      </top>
      <bottom>
        <color indexed="0"/>
      </bottom>
      <diagonal>
        <color indexed="0"/>
      </diagonal>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rder>
    <border>
      <right style="thin">
        <color rgb="FF000000"/>
      </right>
    </border>
    <border>
      <top style="hair">
        <color rgb="FF000000"/>
      </top>
    </border>
    <border>
      <bottom style="hair">
        <color rgb="FF000000"/>
      </bottom>
    </border>
    <border>
      <left style="hair">
        <color rgb="FF000000"/>
      </left>
      <top style="hair">
        <color rgb="FF000000"/>
      </top>
      <bottom style="hair">
        <color rgb="FF000000"/>
      </bottom>
    </border>
    <border>
      <top style="hair">
        <color rgb="FF000000"/>
      </top>
      <bottom style="hair">
        <color rgb="FF000000"/>
      </bottom>
    </border>
    <border>
      <right style="hair">
        <color rgb="FF000000"/>
      </right>
      <top style="hair">
        <color rgb="FF000000"/>
      </top>
      <bottom style="hair">
        <color rgb="FF000000"/>
      </bottom>
    </border>
    <border>
      <left style="thin">
        <color rgb="FF000000"/>
      </left>
      <bottom style="thin">
        <color rgb="FF000000"/>
      </bottom>
    </border>
    <border>
      <bottom style="thin">
        <color rgb="FF000000"/>
      </bottom>
    </border>
    <border>
      <right style="thin">
        <color rgb="FF000000"/>
      </right>
      <bottom style="thin">
        <color rgb="FF000000"/>
      </bottom>
    </border>
    <border>
      <left style="hair">
        <color rgb="FF969696"/>
      </left>
      <top style="hair">
        <color rgb="FF969696"/>
      </top>
    </border>
    <border>
      <top style="hair">
        <color rgb="FF969696"/>
      </top>
    </border>
    <border>
      <right style="hair">
        <color rgb="FF969696"/>
      </right>
      <top style="hair">
        <color rgb="FF969696"/>
      </top>
    </border>
    <border>
      <left style="hair">
        <color rgb="FF969696"/>
      </left>
    </border>
    <border>
      <right style="hair">
        <color rgb="FF969696"/>
      </right>
    </border>
    <border>
      <left style="hair">
        <color rgb="FF969696"/>
      </left>
      <top style="hair">
        <color rgb="FF969696"/>
      </top>
      <bottom style="hair">
        <color rgb="FF969696"/>
      </bottom>
    </border>
    <border>
      <top style="hair">
        <color rgb="FF969696"/>
      </top>
      <bottom style="hair">
        <color rgb="FF969696"/>
      </bottom>
    </border>
    <border>
      <right style="hair">
        <color rgb="FF969696"/>
      </right>
      <top style="hair">
        <color rgb="FF969696"/>
      </top>
      <bottom style="hair">
        <color rgb="FF969696"/>
      </bottom>
    </border>
    <border>
      <left style="hair">
        <color rgb="FF969696"/>
      </left>
      <bottom style="hair">
        <color rgb="FF969696"/>
      </bottom>
    </border>
    <border>
      <bottom style="hair">
        <color rgb="FF969696"/>
      </bottom>
    </border>
    <border>
      <right style="hair">
        <color rgb="FF969696"/>
      </right>
      <bottom style="hair">
        <color rgb="FF969696"/>
      </bottom>
    </border>
    <border>
      <right style="thin">
        <color rgb="FF000000"/>
      </right>
      <top style="hair">
        <color rgb="FF969696"/>
      </top>
    </border>
    <border>
      <right style="thin">
        <color rgb="FF000000"/>
      </right>
      <top style="hair">
        <color rgb="FF000000"/>
      </top>
      <bottom style="hair">
        <color rgb="FF000000"/>
      </bottom>
    </border>
    <border>
      <left style="hair">
        <color rgb="FF969696"/>
      </left>
      <right style="hair">
        <color rgb="FF969696"/>
      </right>
      <top style="hair">
        <color rgb="FF969696"/>
      </top>
      <bottom style="hair">
        <color rgb="FF969696"/>
      </bottom>
    </border>
    <border>
      <left style="thin">
        <color indexed="64"/>
      </left>
      <right>
        <color indexed="0"/>
      </right>
      <top style="thin">
        <color indexed="64"/>
      </top>
      <bottom>
        <color indexed="0"/>
      </bottom>
      <diagonal>
        <color indexed="0"/>
      </diagonal>
    </border>
    <border>
      <left>
        <color indexed="0"/>
      </left>
      <right>
        <color indexed="0"/>
      </right>
      <top style="thin">
        <color indexed="64"/>
      </top>
      <bottom>
        <color indexed="0"/>
      </bottom>
      <diagonal>
        <color indexed="0"/>
      </diagonal>
    </border>
    <border>
      <left>
        <color indexed="0"/>
      </left>
      <right style="thin">
        <color indexed="64"/>
      </right>
      <top style="thin">
        <color indexed="64"/>
      </top>
      <bottom>
        <color indexed="0"/>
      </bottom>
      <diagonal>
        <color indexed="0"/>
      </diagonal>
    </border>
    <border>
      <left style="thin">
        <color indexed="64"/>
      </left>
      <right>
        <color indexed="0"/>
      </right>
      <top>
        <color indexed="0"/>
      </top>
      <bottom>
        <color indexed="0"/>
      </bottom>
      <diagonal>
        <color indexed="0"/>
      </diagonal>
    </border>
    <border>
      <left>
        <color indexed="0"/>
      </left>
      <right style="thin">
        <color indexed="64"/>
      </right>
      <top>
        <color indexed="0"/>
      </top>
      <bottom>
        <color indexed="0"/>
      </bottom>
      <diagonal>
        <color indexed="0"/>
      </diagonal>
    </border>
    <border>
      <left>
        <color indexed="0"/>
      </left>
      <right>
        <color indexed="0"/>
      </right>
      <top>
        <color indexed="0"/>
      </top>
      <bottom style="thin">
        <color indexed="64"/>
      </bottom>
      <diagonal>
        <color indexed="0"/>
      </diagonal>
    </border>
    <border>
      <left style="thin">
        <color indexed="64"/>
      </left>
      <right>
        <color indexed="0"/>
      </right>
      <top>
        <color indexed="0"/>
      </top>
      <bottom style="thin">
        <color indexed="64"/>
      </bottom>
      <diagonal>
        <color indexed="0"/>
      </diagonal>
    </border>
    <border>
      <left>
        <color indexed="0"/>
      </left>
      <right style="thin">
        <color indexed="64"/>
      </right>
      <top>
        <color indexed="0"/>
      </top>
      <bottom style="thin">
        <color indexed="64"/>
      </bottom>
      <diagonal>
        <color indexed="0"/>
      </diagonal>
    </border>
  </borders>
  <cellStyleXfs count="2">
    <xf numFmtId="0" fontId="0" fillId="0" borderId="0"/>
    <xf numFmtId="0" fontId="45" fillId="0" borderId="0" applyNumberFormat="0" applyFill="0" applyBorder="0" applyAlignment="0" applyProtection="0"/>
  </cellStyleXfs>
  <cellXfs count="381">
    <xf numFmtId="0" fontId="0" fillId="0" borderId="0" xfId="0"/>
    <xf numFmtId="0" fontId="0" fillId="0" borderId="0" xfId="0" applyFont="1"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0" fillId="0" borderId="0" xfId="0" applyFont="1" applyAlignment="1">
      <alignment vertical="center" wrapText="1"/>
    </xf>
    <xf numFmtId="0" fontId="5" fillId="0" borderId="0" xfId="0" applyFont="1" applyAlignment="1">
      <alignment vertical="center"/>
    </xf>
    <xf numFmtId="0" fontId="6" fillId="0" borderId="0" xfId="0" applyFont="1" applyAlignment="1">
      <alignment vertical="center"/>
    </xf>
    <xf numFmtId="0" fontId="0" fillId="0" borderId="0" xfId="0" applyFont="1" applyAlignment="1">
      <alignment horizontal="center" vertical="center" wrapText="1"/>
    </xf>
    <xf numFmtId="0" fontId="7" fillId="0" borderId="0" xfId="0" applyFont="1" applyAlignment="1"/>
    <xf numFmtId="0" fontId="8"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0" fillId="0" borderId="0" xfId="0" applyAlignment="1">
      <alignment horizontal="center" vertical="center"/>
      <protection locked="0"/>
    </xf>
    <xf numFmtId="0" fontId="13" fillId="2" borderId="0" xfId="0" applyFont="1" applyFill="1" applyAlignment="1" applyProtection="1">
      <alignment horizontal="left" vertical="center"/>
    </xf>
    <xf numFmtId="0" fontId="14" fillId="2" borderId="0" xfId="0" applyFont="1" applyFill="1" applyAlignment="1" applyProtection="1">
      <alignment vertical="center"/>
    </xf>
    <xf numFmtId="0" fontId="15" fillId="2" borderId="0" xfId="0" applyFont="1" applyFill="1" applyAlignment="1" applyProtection="1">
      <alignment horizontal="left" vertical="center"/>
    </xf>
    <xf numFmtId="0" fontId="16" fillId="2" borderId="0" xfId="1" applyFont="1" applyFill="1" applyAlignment="1" applyProtection="1">
      <alignment vertical="center"/>
    </xf>
    <xf numFmtId="0" fontId="45" fillId="2" borderId="0" xfId="1" applyFill="1"/>
    <xf numFmtId="0" fontId="0" fillId="2" borderId="0" xfId="0" applyFill="1"/>
    <xf numFmtId="0" fontId="13" fillId="2" borderId="0" xfId="0" applyFont="1" applyFill="1" applyAlignment="1">
      <alignment horizontal="left" vertical="center"/>
    </xf>
    <xf numFmtId="0" fontId="13" fillId="0" borderId="0" xfId="0" applyFont="1" applyAlignment="1">
      <alignment horizontal="left" vertical="center"/>
    </xf>
    <xf numFmtId="0" fontId="0" fillId="0" borderId="0" xfId="0" applyFont="1" applyAlignment="1">
      <alignment horizontal="left" vertical="center"/>
    </xf>
    <xf numFmtId="0" fontId="0" fillId="0" borderId="2" xfId="0" applyBorder="1" applyProtection="1"/>
    <xf numFmtId="0" fontId="0" fillId="0" borderId="3" xfId="0" applyBorder="1" applyProtection="1"/>
    <xf numFmtId="0" fontId="0" fillId="0" borderId="4" xfId="0" applyBorder="1" applyProtection="1"/>
    <xf numFmtId="0" fontId="0" fillId="0" borderId="5" xfId="0" applyBorder="1" applyProtection="1"/>
    <xf numFmtId="0" fontId="0" fillId="0" borderId="0" xfId="0" applyBorder="1" applyProtection="1"/>
    <xf numFmtId="0" fontId="17" fillId="0" borderId="0" xfId="0" applyFont="1" applyBorder="1" applyAlignment="1" applyProtection="1">
      <alignment horizontal="left" vertical="center"/>
    </xf>
    <xf numFmtId="0" fontId="0" fillId="0" borderId="6" xfId="0" applyBorder="1" applyProtection="1"/>
    <xf numFmtId="0" fontId="18" fillId="0" borderId="0" xfId="0" applyFont="1" applyAlignment="1">
      <alignment horizontal="left" vertical="center"/>
    </xf>
    <xf numFmtId="0" fontId="19" fillId="0" borderId="0" xfId="0" applyFont="1" applyAlignment="1">
      <alignment horizontal="left" vertical="center"/>
    </xf>
    <xf numFmtId="0" fontId="20" fillId="0" borderId="0" xfId="0" applyFont="1" applyBorder="1" applyAlignment="1" applyProtection="1">
      <alignment horizontal="left" vertical="top"/>
    </xf>
    <xf numFmtId="0" fontId="2" fillId="0" borderId="0" xfId="0" applyFont="1" applyBorder="1" applyAlignment="1" applyProtection="1">
      <alignment horizontal="left" vertical="center"/>
    </xf>
    <xf numFmtId="0" fontId="21" fillId="0" borderId="0" xfId="0" applyFont="1" applyAlignment="1">
      <alignment horizontal="left" vertical="top" wrapText="1"/>
    </xf>
    <xf numFmtId="0" fontId="3" fillId="0" borderId="0" xfId="0" applyFont="1" applyBorder="1" applyAlignment="1" applyProtection="1">
      <alignment horizontal="left" vertical="top"/>
    </xf>
    <xf numFmtId="0" fontId="3" fillId="0" borderId="0" xfId="0" applyFont="1" applyBorder="1" applyAlignment="1" applyProtection="1">
      <alignment horizontal="left" vertical="top" wrapText="1"/>
    </xf>
    <xf numFmtId="0" fontId="21" fillId="0" borderId="0" xfId="0" applyFont="1" applyAlignment="1">
      <alignment horizontal="left" vertical="center"/>
    </xf>
    <xf numFmtId="0" fontId="20" fillId="0" borderId="0" xfId="0" applyFont="1" applyBorder="1" applyAlignment="1" applyProtection="1">
      <alignment horizontal="left" vertical="center"/>
    </xf>
    <xf numFmtId="0" fontId="2" fillId="3" borderId="0" xfId="0" applyFont="1" applyFill="1" applyBorder="1" applyAlignment="1" applyProtection="1">
      <alignment horizontal="left" vertical="center"/>
      <protection locked="0"/>
    </xf>
    <xf numFmtId="49" fontId="2" fillId="3" borderId="0" xfId="0" applyNumberFormat="1" applyFont="1" applyFill="1" applyBorder="1" applyAlignment="1" applyProtection="1">
      <alignment horizontal="left" vertical="center"/>
      <protection locked="0"/>
    </xf>
    <xf numFmtId="49" fontId="2" fillId="0" borderId="0" xfId="0" applyNumberFormat="1" applyFont="1" applyBorder="1" applyAlignment="1" applyProtection="1">
      <alignment horizontal="left" vertical="center"/>
    </xf>
    <xf numFmtId="0" fontId="2" fillId="0" borderId="0" xfId="0" applyFont="1" applyBorder="1" applyAlignment="1" applyProtection="1">
      <alignment horizontal="left" vertical="center" wrapText="1"/>
    </xf>
    <xf numFmtId="0" fontId="0" fillId="0" borderId="7" xfId="0" applyBorder="1" applyProtection="1"/>
    <xf numFmtId="0" fontId="0" fillId="0" borderId="5" xfId="0" applyFont="1" applyBorder="1" applyAlignment="1" applyProtection="1">
      <alignment vertical="center"/>
    </xf>
    <xf numFmtId="0" fontId="0" fillId="0" borderId="0" xfId="0" applyFont="1" applyBorder="1" applyAlignment="1" applyProtection="1">
      <alignment vertical="center"/>
    </xf>
    <xf numFmtId="0" fontId="22" fillId="0" borderId="8" xfId="0" applyFont="1" applyBorder="1" applyAlignment="1" applyProtection="1">
      <alignment horizontal="left" vertical="center"/>
    </xf>
    <xf numFmtId="0" fontId="0" fillId="0" borderId="8" xfId="0" applyFont="1" applyBorder="1" applyAlignment="1" applyProtection="1">
      <alignment vertical="center"/>
    </xf>
    <xf numFmtId="4" fontId="22" fillId="0" borderId="8" xfId="0" applyNumberFormat="1" applyFont="1" applyBorder="1" applyAlignment="1" applyProtection="1">
      <alignment vertical="center"/>
    </xf>
    <xf numFmtId="0" fontId="0" fillId="0" borderId="6" xfId="0" applyFont="1" applyBorder="1" applyAlignment="1" applyProtection="1">
      <alignment vertical="center"/>
    </xf>
    <xf numFmtId="0" fontId="1" fillId="0" borderId="0" xfId="0" applyFont="1" applyBorder="1" applyAlignment="1" applyProtection="1">
      <alignment horizontal="right" vertical="center"/>
    </xf>
    <xf numFmtId="0" fontId="1" fillId="0" borderId="5" xfId="0" applyFont="1" applyBorder="1" applyAlignment="1" applyProtection="1">
      <alignment vertical="center"/>
    </xf>
    <xf numFmtId="0" fontId="1" fillId="0" borderId="0" xfId="0" applyFont="1" applyBorder="1" applyAlignment="1" applyProtection="1">
      <alignment vertical="center"/>
    </xf>
    <xf numFmtId="0" fontId="1" fillId="0" borderId="0" xfId="0" applyFont="1" applyBorder="1" applyAlignment="1" applyProtection="1">
      <alignment horizontal="left" vertical="center"/>
    </xf>
    <xf numFmtId="164" fontId="1" fillId="0" borderId="0" xfId="0" applyNumberFormat="1" applyFont="1" applyBorder="1" applyAlignment="1" applyProtection="1">
      <alignment horizontal="center" vertical="center"/>
    </xf>
    <xf numFmtId="4" fontId="21" fillId="0" borderId="0" xfId="0" applyNumberFormat="1" applyFont="1" applyBorder="1" applyAlignment="1" applyProtection="1">
      <alignment vertical="center"/>
    </xf>
    <xf numFmtId="0" fontId="1" fillId="0" borderId="6" xfId="0" applyFont="1" applyBorder="1" applyAlignment="1" applyProtection="1">
      <alignment vertical="center"/>
    </xf>
    <xf numFmtId="0" fontId="0" fillId="4" borderId="0" xfId="0" applyFont="1" applyFill="1" applyBorder="1" applyAlignment="1" applyProtection="1">
      <alignment vertical="center"/>
    </xf>
    <xf numFmtId="0" fontId="3" fillId="4" borderId="9" xfId="0" applyFont="1" applyFill="1" applyBorder="1" applyAlignment="1" applyProtection="1">
      <alignment horizontal="left" vertical="center"/>
    </xf>
    <xf numFmtId="0" fontId="0" fillId="4" borderId="10" xfId="0" applyFont="1" applyFill="1" applyBorder="1" applyAlignment="1" applyProtection="1">
      <alignment vertical="center"/>
    </xf>
    <xf numFmtId="0" fontId="3" fillId="4" borderId="10" xfId="0" applyFont="1" applyFill="1" applyBorder="1" applyAlignment="1" applyProtection="1">
      <alignment horizontal="center" vertical="center"/>
    </xf>
    <xf numFmtId="0" fontId="3" fillId="4" borderId="10" xfId="0" applyFont="1" applyFill="1" applyBorder="1" applyAlignment="1" applyProtection="1">
      <alignment horizontal="left" vertical="center"/>
    </xf>
    <xf numFmtId="4" fontId="3" fillId="4" borderId="10" xfId="0" applyNumberFormat="1" applyFont="1" applyFill="1" applyBorder="1" applyAlignment="1" applyProtection="1">
      <alignment vertical="center"/>
    </xf>
    <xf numFmtId="0" fontId="0" fillId="4" borderId="11" xfId="0" applyFont="1" applyFill="1" applyBorder="1" applyAlignment="1" applyProtection="1">
      <alignment vertical="center"/>
    </xf>
    <xf numFmtId="0" fontId="0" fillId="4" borderId="6" xfId="0" applyFont="1" applyFill="1" applyBorder="1" applyAlignment="1" applyProtection="1">
      <alignment vertical="center"/>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0" fillId="0" borderId="14" xfId="0" applyFont="1" applyBorder="1" applyAlignment="1" applyProtection="1">
      <alignment vertical="center"/>
    </xf>
    <xf numFmtId="0" fontId="0" fillId="0" borderId="2" xfId="0" applyFont="1" applyBorder="1" applyAlignment="1" applyProtection="1">
      <alignment vertical="center"/>
    </xf>
    <xf numFmtId="0" fontId="0" fillId="0" borderId="3" xfId="0" applyFont="1" applyBorder="1" applyAlignment="1" applyProtection="1">
      <alignment vertical="center"/>
    </xf>
    <xf numFmtId="0" fontId="0" fillId="0" borderId="5" xfId="0" applyFont="1" applyBorder="1" applyAlignment="1">
      <alignment vertical="center"/>
    </xf>
    <xf numFmtId="0" fontId="17" fillId="0" borderId="0" xfId="0" applyFont="1" applyAlignment="1" applyProtection="1">
      <alignment horizontal="left" vertical="center"/>
    </xf>
    <xf numFmtId="0" fontId="0" fillId="0" borderId="0" xfId="0" applyFont="1" applyAlignment="1" applyProtection="1">
      <alignment vertical="center"/>
    </xf>
    <xf numFmtId="0" fontId="2" fillId="0" borderId="5" xfId="0" applyFont="1" applyBorder="1" applyAlignment="1" applyProtection="1">
      <alignment vertical="center"/>
    </xf>
    <xf numFmtId="0" fontId="20" fillId="0" borderId="0" xfId="0" applyFont="1" applyAlignment="1" applyProtection="1">
      <alignment horizontal="left" vertical="center"/>
    </xf>
    <xf numFmtId="0" fontId="2" fillId="0" borderId="0" xfId="0" applyFont="1" applyAlignment="1" applyProtection="1">
      <alignment vertical="center"/>
    </xf>
    <xf numFmtId="0" fontId="2" fillId="0" borderId="5" xfId="0" applyFont="1" applyBorder="1" applyAlignment="1">
      <alignment vertical="center"/>
    </xf>
    <xf numFmtId="0" fontId="3" fillId="0" borderId="5"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0" xfId="0" applyFont="1" applyAlignment="1" applyProtection="1">
      <alignment horizontal="left" vertical="center" wrapText="1"/>
    </xf>
    <xf numFmtId="0" fontId="3" fillId="0" borderId="5" xfId="0" applyFont="1" applyBorder="1" applyAlignment="1">
      <alignment vertical="center"/>
    </xf>
    <xf numFmtId="0" fontId="23" fillId="0" borderId="0" xfId="0" applyFont="1" applyAlignment="1" applyProtection="1">
      <alignment vertical="center"/>
    </xf>
    <xf numFmtId="165" fontId="2" fillId="0" borderId="0" xfId="0" applyNumberFormat="1" applyFont="1" applyAlignment="1" applyProtection="1">
      <alignment horizontal="left" vertical="center"/>
    </xf>
    <xf numFmtId="0" fontId="24" fillId="0" borderId="15" xfId="0" applyFont="1" applyBorder="1" applyAlignment="1">
      <alignment horizontal="center" vertical="center"/>
    </xf>
    <xf numFmtId="0" fontId="24" fillId="0" borderId="16" xfId="0" applyFont="1" applyBorder="1" applyAlignment="1">
      <alignment horizontal="left" vertical="center"/>
    </xf>
    <xf numFmtId="0" fontId="0" fillId="0" borderId="16" xfId="0" applyFont="1" applyBorder="1" applyAlignment="1">
      <alignment vertical="center"/>
    </xf>
    <xf numFmtId="0" fontId="0" fillId="0" borderId="17" xfId="0" applyFont="1" applyBorder="1" applyAlignment="1">
      <alignment vertical="center"/>
    </xf>
    <xf numFmtId="0" fontId="1" fillId="0" borderId="18" xfId="0" applyFont="1" applyBorder="1" applyAlignment="1">
      <alignment horizontal="left" vertical="center"/>
    </xf>
    <xf numFmtId="0" fontId="1" fillId="0" borderId="0" xfId="0" applyFont="1" applyBorder="1" applyAlignment="1">
      <alignment horizontal="left" vertical="center"/>
    </xf>
    <xf numFmtId="0" fontId="0" fillId="0" borderId="0" xfId="0" applyFont="1" applyBorder="1" applyAlignment="1">
      <alignment vertical="center"/>
    </xf>
    <xf numFmtId="0" fontId="0" fillId="0" borderId="19" xfId="0" applyFont="1" applyBorder="1" applyAlignment="1">
      <alignment vertical="center"/>
    </xf>
    <xf numFmtId="0" fontId="1" fillId="0" borderId="18" xfId="0" applyFont="1" applyBorder="1" applyAlignment="1" applyProtection="1">
      <alignment horizontal="left" vertical="center"/>
    </xf>
    <xf numFmtId="0" fontId="0" fillId="0" borderId="19" xfId="0" applyFont="1" applyBorder="1" applyAlignment="1" applyProtection="1">
      <alignment vertical="center"/>
    </xf>
    <xf numFmtId="0" fontId="2" fillId="5" borderId="9" xfId="0" applyFont="1" applyFill="1" applyBorder="1" applyAlignment="1" applyProtection="1">
      <alignment horizontal="center" vertical="center"/>
    </xf>
    <xf numFmtId="0" fontId="2" fillId="5" borderId="10" xfId="0" applyFont="1" applyFill="1" applyBorder="1" applyAlignment="1" applyProtection="1">
      <alignment horizontal="left" vertical="center"/>
    </xf>
    <xf numFmtId="0" fontId="0" fillId="5" borderId="10" xfId="0" applyFont="1" applyFill="1" applyBorder="1" applyAlignment="1" applyProtection="1">
      <alignment vertical="center"/>
    </xf>
    <xf numFmtId="0" fontId="2" fillId="5" borderId="10" xfId="0" applyFont="1" applyFill="1" applyBorder="1" applyAlignment="1" applyProtection="1">
      <alignment horizontal="center" vertical="center"/>
    </xf>
    <xf numFmtId="0" fontId="2" fillId="5" borderId="10" xfId="0" applyFont="1" applyFill="1" applyBorder="1" applyAlignment="1" applyProtection="1">
      <alignment horizontal="right" vertical="center"/>
    </xf>
    <xf numFmtId="0" fontId="2" fillId="5" borderId="11" xfId="0" applyFont="1" applyFill="1" applyBorder="1" applyAlignment="1" applyProtection="1">
      <alignment horizontal="center" vertical="center"/>
    </xf>
    <xf numFmtId="0" fontId="20" fillId="0" borderId="20" xfId="0" applyFont="1" applyBorder="1" applyAlignment="1" applyProtection="1">
      <alignment horizontal="center" vertical="center" wrapText="1"/>
    </xf>
    <xf numFmtId="0" fontId="20" fillId="0" borderId="21" xfId="0" applyFont="1" applyBorder="1" applyAlignment="1" applyProtection="1">
      <alignment horizontal="center" vertical="center" wrapText="1"/>
    </xf>
    <xf numFmtId="0" fontId="20" fillId="0" borderId="22" xfId="0" applyFont="1" applyBorder="1" applyAlignment="1" applyProtection="1">
      <alignment horizontal="center" vertical="center" wrapText="1"/>
    </xf>
    <xf numFmtId="0" fontId="0" fillId="0" borderId="15" xfId="0" applyFont="1" applyBorder="1" applyAlignment="1" applyProtection="1">
      <alignment vertical="center"/>
    </xf>
    <xf numFmtId="0" fontId="0" fillId="0" borderId="16" xfId="0" applyFont="1" applyBorder="1" applyAlignment="1" applyProtection="1">
      <alignment vertical="center"/>
    </xf>
    <xf numFmtId="0" fontId="0" fillId="0" borderId="17" xfId="0" applyFont="1" applyBorder="1" applyAlignment="1" applyProtection="1">
      <alignment vertical="center"/>
    </xf>
    <xf numFmtId="0" fontId="25" fillId="0" borderId="0" xfId="0" applyFont="1" applyAlignment="1" applyProtection="1">
      <alignment horizontal="left" vertical="center"/>
    </xf>
    <xf numFmtId="0" fontId="25" fillId="0" borderId="0" xfId="0" applyFont="1" applyAlignment="1" applyProtection="1">
      <alignment vertical="center"/>
    </xf>
    <xf numFmtId="4" fontId="25" fillId="0" borderId="0" xfId="0" applyNumberFormat="1" applyFont="1" applyAlignment="1" applyProtection="1">
      <alignment horizontal="right" vertical="center"/>
    </xf>
    <xf numFmtId="4" fontId="25" fillId="0" borderId="0" xfId="0" applyNumberFormat="1" applyFont="1" applyAlignment="1" applyProtection="1">
      <alignment vertical="center"/>
    </xf>
    <xf numFmtId="0" fontId="3" fillId="0" borderId="0" xfId="0" applyFont="1" applyAlignment="1" applyProtection="1">
      <alignment horizontal="center" vertical="center"/>
    </xf>
    <xf numFmtId="4" fontId="24" fillId="0" borderId="18" xfId="0" applyNumberFormat="1" applyFont="1" applyBorder="1" applyAlignment="1" applyProtection="1">
      <alignment vertical="center"/>
    </xf>
    <xf numFmtId="4" fontId="24" fillId="0" borderId="0" xfId="0" applyNumberFormat="1" applyFont="1" applyBorder="1" applyAlignment="1" applyProtection="1">
      <alignment vertical="center"/>
    </xf>
    <xf numFmtId="166" fontId="24" fillId="0" borderId="0" xfId="0" applyNumberFormat="1" applyFont="1" applyBorder="1" applyAlignment="1" applyProtection="1">
      <alignment vertical="center"/>
    </xf>
    <xf numFmtId="4" fontId="24" fillId="0" borderId="19" xfId="0" applyNumberFormat="1" applyFont="1" applyBorder="1" applyAlignment="1" applyProtection="1">
      <alignment vertical="center"/>
    </xf>
    <xf numFmtId="0" fontId="3" fillId="0" borderId="0" xfId="0" applyFont="1" applyAlignment="1">
      <alignment horizontal="left" vertical="center"/>
    </xf>
    <xf numFmtId="0" fontId="26" fillId="0" borderId="0" xfId="1" applyFont="1" applyAlignment="1">
      <alignment horizontal="center" vertical="center"/>
    </xf>
    <xf numFmtId="0" fontId="4" fillId="0" borderId="5" xfId="0" applyFont="1" applyBorder="1" applyAlignment="1" applyProtection="1">
      <alignment vertical="center"/>
    </xf>
    <xf numFmtId="0" fontId="27" fillId="0" borderId="0" xfId="0" applyFont="1" applyAlignment="1" applyProtection="1">
      <alignment vertical="center"/>
    </xf>
    <xf numFmtId="0" fontId="27" fillId="0" borderId="0" xfId="0" applyFont="1" applyAlignment="1" applyProtection="1">
      <alignment horizontal="left" vertical="center" wrapText="1"/>
    </xf>
    <xf numFmtId="0" fontId="28" fillId="0" borderId="0" xfId="0" applyFont="1" applyAlignment="1" applyProtection="1">
      <alignment vertical="center"/>
    </xf>
    <xf numFmtId="4" fontId="28" fillId="0" borderId="0" xfId="0" applyNumberFormat="1" applyFont="1" applyAlignment="1" applyProtection="1">
      <alignment vertical="center"/>
    </xf>
    <xf numFmtId="0" fontId="29" fillId="0" borderId="0" xfId="0" applyFont="1" applyAlignment="1" applyProtection="1">
      <alignment horizontal="center" vertical="center"/>
    </xf>
    <xf numFmtId="0" fontId="4" fillId="0" borderId="5" xfId="0" applyFont="1" applyBorder="1" applyAlignment="1">
      <alignment vertical="center"/>
    </xf>
    <xf numFmtId="4" fontId="30" fillId="0" borderId="18" xfId="0" applyNumberFormat="1" applyFont="1" applyBorder="1" applyAlignment="1" applyProtection="1">
      <alignment vertical="center"/>
    </xf>
    <xf numFmtId="4" fontId="30" fillId="0" borderId="0" xfId="0" applyNumberFormat="1" applyFont="1" applyBorder="1" applyAlignment="1" applyProtection="1">
      <alignment vertical="center"/>
    </xf>
    <xf numFmtId="166" fontId="30" fillId="0" borderId="0" xfId="0" applyNumberFormat="1" applyFont="1" applyBorder="1" applyAlignment="1" applyProtection="1">
      <alignment vertical="center"/>
    </xf>
    <xf numFmtId="4" fontId="30" fillId="0" borderId="19" xfId="0" applyNumberFormat="1" applyFont="1" applyBorder="1" applyAlignment="1" applyProtection="1">
      <alignment vertical="center"/>
    </xf>
    <xf numFmtId="0" fontId="4" fillId="0" borderId="0" xfId="0" applyFont="1" applyAlignment="1">
      <alignment horizontal="left" vertical="center"/>
    </xf>
    <xf numFmtId="4" fontId="30" fillId="0" borderId="23" xfId="0" applyNumberFormat="1" applyFont="1" applyBorder="1" applyAlignment="1" applyProtection="1">
      <alignment vertical="center"/>
    </xf>
    <xf numFmtId="4" fontId="30" fillId="0" borderId="24" xfId="0" applyNumberFormat="1" applyFont="1" applyBorder="1" applyAlignment="1" applyProtection="1">
      <alignment vertical="center"/>
    </xf>
    <xf numFmtId="166" fontId="30" fillId="0" borderId="24" xfId="0" applyNumberFormat="1" applyFont="1" applyBorder="1" applyAlignment="1" applyProtection="1">
      <alignment vertical="center"/>
    </xf>
    <xf numFmtId="4" fontId="30" fillId="0" borderId="25" xfId="0" applyNumberFormat="1" applyFont="1" applyBorder="1" applyAlignment="1" applyProtection="1">
      <alignment vertical="center"/>
    </xf>
    <xf numFmtId="0" fontId="0" fillId="0" borderId="0" xfId="0" applyProtection="1">
      <protection locked="0"/>
    </xf>
    <xf numFmtId="0" fontId="14" fillId="2" borderId="0" xfId="0" applyFont="1" applyFill="1" applyAlignment="1">
      <alignment vertical="center"/>
    </xf>
    <xf numFmtId="0" fontId="15" fillId="2" borderId="0" xfId="0" applyFont="1" applyFill="1" applyAlignment="1">
      <alignment horizontal="left" vertical="center"/>
    </xf>
    <xf numFmtId="0" fontId="31" fillId="2" borderId="0" xfId="1" applyFont="1" applyFill="1" applyAlignment="1">
      <alignment vertical="center"/>
    </xf>
    <xf numFmtId="0" fontId="14" fillId="2" borderId="0" xfId="0" applyFont="1" applyFill="1" applyAlignment="1" applyProtection="1">
      <alignment vertical="center"/>
      <protection locked="0"/>
    </xf>
    <xf numFmtId="0" fontId="0" fillId="0" borderId="3" xfId="0" applyBorder="1" applyProtection="1">
      <protection locked="0"/>
    </xf>
    <xf numFmtId="0" fontId="0" fillId="0" borderId="0" xfId="0" applyBorder="1" applyProtection="1">
      <protection locked="0"/>
    </xf>
    <xf numFmtId="0" fontId="0" fillId="0" borderId="0" xfId="0" applyFont="1" applyBorder="1" applyAlignment="1" applyProtection="1">
      <alignment vertical="center"/>
      <protection locked="0"/>
    </xf>
    <xf numFmtId="0" fontId="3" fillId="0" borderId="0" xfId="0" applyFont="1" applyBorder="1" applyAlignment="1" applyProtection="1">
      <alignment horizontal="left" vertical="center" wrapText="1"/>
    </xf>
    <xf numFmtId="0" fontId="20" fillId="0" borderId="0" xfId="0" applyFont="1" applyBorder="1" applyAlignment="1" applyProtection="1">
      <alignment horizontal="left" vertical="center"/>
      <protection locked="0"/>
    </xf>
    <xf numFmtId="165" fontId="2" fillId="0" borderId="0" xfId="0" applyNumberFormat="1" applyFont="1" applyBorder="1" applyAlignment="1" applyProtection="1">
      <alignment horizontal="left" vertical="center"/>
    </xf>
    <xf numFmtId="0" fontId="0" fillId="0" borderId="5" xfId="0" applyFont="1" applyBorder="1" applyAlignment="1" applyProtection="1">
      <alignment vertical="center" wrapText="1"/>
    </xf>
    <xf numFmtId="0" fontId="0" fillId="0" borderId="0" xfId="0" applyFont="1" applyBorder="1" applyAlignment="1" applyProtection="1">
      <alignment vertical="center" wrapText="1"/>
    </xf>
    <xf numFmtId="0" fontId="0" fillId="0" borderId="0" xfId="0" applyFont="1" applyBorder="1" applyAlignment="1" applyProtection="1">
      <alignment vertical="center" wrapText="1"/>
      <protection locked="0"/>
    </xf>
    <xf numFmtId="0" fontId="0" fillId="0" borderId="6" xfId="0" applyFont="1" applyBorder="1" applyAlignment="1" applyProtection="1">
      <alignment vertical="center" wrapText="1"/>
    </xf>
    <xf numFmtId="0" fontId="0" fillId="0" borderId="16" xfId="0" applyFont="1" applyBorder="1" applyAlignment="1" applyProtection="1">
      <alignment vertical="center"/>
      <protection locked="0"/>
    </xf>
    <xf numFmtId="0" fontId="0" fillId="0" borderId="26" xfId="0" applyFont="1" applyBorder="1" applyAlignment="1" applyProtection="1">
      <alignment vertical="center"/>
    </xf>
    <xf numFmtId="0" fontId="22" fillId="0" borderId="0" xfId="0" applyFont="1" applyBorder="1" applyAlignment="1" applyProtection="1">
      <alignment horizontal="left" vertical="center"/>
    </xf>
    <xf numFmtId="4" fontId="25" fillId="0" borderId="0" xfId="0" applyNumberFormat="1" applyFont="1" applyBorder="1" applyAlignment="1" applyProtection="1">
      <alignment vertical="center"/>
    </xf>
    <xf numFmtId="0" fontId="1" fillId="0" borderId="0" xfId="0" applyFont="1" applyBorder="1" applyAlignment="1" applyProtection="1">
      <alignment horizontal="right" vertical="center"/>
      <protection locked="0"/>
    </xf>
    <xf numFmtId="4" fontId="1" fillId="0" borderId="0" xfId="0" applyNumberFormat="1" applyFont="1" applyBorder="1" applyAlignment="1" applyProtection="1">
      <alignment vertical="center"/>
    </xf>
    <xf numFmtId="164" fontId="1" fillId="0" borderId="0" xfId="0" applyNumberFormat="1" applyFont="1" applyBorder="1" applyAlignment="1" applyProtection="1">
      <alignment horizontal="right" vertical="center"/>
      <protection locked="0"/>
    </xf>
    <xf numFmtId="0" fontId="0" fillId="5" borderId="0" xfId="0" applyFont="1" applyFill="1" applyBorder="1" applyAlignment="1" applyProtection="1">
      <alignment vertical="center"/>
    </xf>
    <xf numFmtId="0" fontId="3" fillId="5" borderId="9" xfId="0" applyFont="1" applyFill="1" applyBorder="1" applyAlignment="1" applyProtection="1">
      <alignment horizontal="left" vertical="center"/>
    </xf>
    <xf numFmtId="0" fontId="3" fillId="5" borderId="10" xfId="0" applyFont="1" applyFill="1" applyBorder="1" applyAlignment="1" applyProtection="1">
      <alignment horizontal="right" vertical="center"/>
    </xf>
    <xf numFmtId="0" fontId="3" fillId="5" borderId="10" xfId="0" applyFont="1" applyFill="1" applyBorder="1" applyAlignment="1" applyProtection="1">
      <alignment horizontal="center" vertical="center"/>
    </xf>
    <xf numFmtId="0" fontId="0" fillId="5" borderId="10" xfId="0" applyFont="1" applyFill="1" applyBorder="1" applyAlignment="1" applyProtection="1">
      <alignment vertical="center"/>
      <protection locked="0"/>
    </xf>
    <xf numFmtId="4" fontId="3" fillId="5" borderId="10" xfId="0" applyNumberFormat="1" applyFont="1" applyFill="1" applyBorder="1" applyAlignment="1" applyProtection="1">
      <alignment vertical="center"/>
    </xf>
    <xf numFmtId="0" fontId="0" fillId="5" borderId="27" xfId="0" applyFont="1" applyFill="1" applyBorder="1" applyAlignment="1" applyProtection="1">
      <alignment vertical="center"/>
    </xf>
    <xf numFmtId="0" fontId="0" fillId="0" borderId="13" xfId="0" applyFont="1" applyBorder="1" applyAlignment="1" applyProtection="1">
      <alignment vertical="center"/>
      <protection locked="0"/>
    </xf>
    <xf numFmtId="0" fontId="0" fillId="0" borderId="2" xfId="0" applyFont="1" applyBorder="1" applyAlignment="1">
      <alignment vertical="center"/>
    </xf>
    <xf numFmtId="0" fontId="0" fillId="0" borderId="3" xfId="0" applyFont="1" applyBorder="1" applyAlignment="1">
      <alignment vertical="center"/>
    </xf>
    <xf numFmtId="0" fontId="0" fillId="0" borderId="3" xfId="0" applyFont="1" applyBorder="1" applyAlignment="1" applyProtection="1">
      <alignment vertical="center"/>
      <protection locked="0"/>
    </xf>
    <xf numFmtId="0" fontId="0" fillId="0" borderId="4" xfId="0" applyFont="1" applyBorder="1" applyAlignment="1">
      <alignment vertical="center"/>
    </xf>
    <xf numFmtId="0" fontId="0" fillId="0" borderId="0" xfId="0" applyFont="1" applyBorder="1" applyAlignment="1" applyProtection="1">
      <alignment horizontal="left" vertical="center"/>
    </xf>
    <xf numFmtId="0" fontId="2" fillId="5" borderId="0" xfId="0" applyFont="1" applyFill="1" applyBorder="1" applyAlignment="1" applyProtection="1">
      <alignment horizontal="left" vertical="center"/>
    </xf>
    <xf numFmtId="0" fontId="0" fillId="5" borderId="0" xfId="0" applyFont="1" applyFill="1" applyBorder="1" applyAlignment="1" applyProtection="1">
      <alignment vertical="center"/>
      <protection locked="0"/>
    </xf>
    <xf numFmtId="0" fontId="2" fillId="5" borderId="0" xfId="0" applyFont="1" applyFill="1" applyBorder="1" applyAlignment="1" applyProtection="1">
      <alignment horizontal="right" vertical="center"/>
    </xf>
    <xf numFmtId="0" fontId="0" fillId="5" borderId="6" xfId="0" applyFont="1" applyFill="1" applyBorder="1" applyAlignment="1" applyProtection="1">
      <alignment vertical="center"/>
    </xf>
    <xf numFmtId="0" fontId="32" fillId="0" borderId="0" xfId="0" applyFont="1" applyBorder="1" applyAlignment="1" applyProtection="1">
      <alignment horizontal="left" vertical="center"/>
    </xf>
    <xf numFmtId="0" fontId="5" fillId="0" borderId="5" xfId="0" applyFont="1" applyBorder="1" applyAlignment="1" applyProtection="1">
      <alignment vertical="center"/>
    </xf>
    <xf numFmtId="0" fontId="5" fillId="0" borderId="0" xfId="0" applyFont="1" applyBorder="1" applyAlignment="1" applyProtection="1">
      <alignment vertical="center"/>
    </xf>
    <xf numFmtId="0" fontId="5" fillId="0" borderId="24" xfId="0" applyFont="1" applyBorder="1" applyAlignment="1" applyProtection="1">
      <alignment horizontal="left" vertical="center"/>
    </xf>
    <xf numFmtId="0" fontId="5" fillId="0" borderId="24" xfId="0" applyFont="1" applyBorder="1" applyAlignment="1" applyProtection="1">
      <alignment vertical="center"/>
    </xf>
    <xf numFmtId="0" fontId="5" fillId="0" borderId="24" xfId="0" applyFont="1" applyBorder="1" applyAlignment="1" applyProtection="1">
      <alignment vertical="center"/>
      <protection locked="0"/>
    </xf>
    <xf numFmtId="4" fontId="5" fillId="0" borderId="24" xfId="0" applyNumberFormat="1" applyFont="1" applyBorder="1" applyAlignment="1" applyProtection="1">
      <alignment vertical="center"/>
    </xf>
    <xf numFmtId="0" fontId="5" fillId="0" borderId="6" xfId="0" applyFont="1" applyBorder="1" applyAlignment="1" applyProtection="1">
      <alignment vertical="center"/>
    </xf>
    <xf numFmtId="0" fontId="6" fillId="0" borderId="5" xfId="0" applyFont="1" applyBorder="1" applyAlignment="1" applyProtection="1">
      <alignment vertical="center"/>
    </xf>
    <xf numFmtId="0" fontId="6" fillId="0" borderId="0" xfId="0" applyFont="1" applyBorder="1" applyAlignment="1" applyProtection="1">
      <alignment vertical="center"/>
    </xf>
    <xf numFmtId="0" fontId="6" fillId="0" borderId="24" xfId="0" applyFont="1" applyBorder="1" applyAlignment="1" applyProtection="1">
      <alignment horizontal="left" vertical="center"/>
    </xf>
    <xf numFmtId="0" fontId="6" fillId="0" borderId="24" xfId="0" applyFont="1" applyBorder="1" applyAlignment="1" applyProtection="1">
      <alignment vertical="center"/>
    </xf>
    <xf numFmtId="0" fontId="6" fillId="0" borderId="24" xfId="0" applyFont="1" applyBorder="1" applyAlignment="1" applyProtection="1">
      <alignment vertical="center"/>
      <protection locked="0"/>
    </xf>
    <xf numFmtId="4" fontId="6" fillId="0" borderId="24" xfId="0" applyNumberFormat="1" applyFont="1" applyBorder="1" applyAlignment="1" applyProtection="1">
      <alignment vertical="center"/>
    </xf>
    <xf numFmtId="0" fontId="6" fillId="0" borderId="6" xfId="0" applyFont="1" applyBorder="1" applyAlignment="1" applyProtection="1">
      <alignment vertical="center"/>
    </xf>
    <xf numFmtId="0" fontId="0" fillId="0" borderId="0" xfId="0" applyFont="1" applyAlignment="1" applyProtection="1">
      <alignment vertical="center"/>
      <protection locked="0"/>
    </xf>
    <xf numFmtId="0" fontId="2" fillId="0" borderId="0" xfId="0" applyFont="1" applyAlignment="1" applyProtection="1">
      <alignment horizontal="left" vertical="center"/>
    </xf>
    <xf numFmtId="0" fontId="20" fillId="0" borderId="0" xfId="0" applyFont="1" applyAlignment="1" applyProtection="1">
      <alignment horizontal="left" vertical="center"/>
      <protection locked="0"/>
    </xf>
    <xf numFmtId="0" fontId="0" fillId="0" borderId="5" xfId="0" applyFont="1" applyBorder="1" applyAlignment="1" applyProtection="1">
      <alignment horizontal="center" vertical="center" wrapText="1"/>
    </xf>
    <xf numFmtId="0" fontId="2" fillId="5" borderId="20" xfId="0" applyFont="1" applyFill="1" applyBorder="1" applyAlignment="1" applyProtection="1">
      <alignment horizontal="center" vertical="center" wrapText="1"/>
    </xf>
    <xf numFmtId="0" fontId="2" fillId="5" borderId="21" xfId="0" applyFont="1" applyFill="1" applyBorder="1" applyAlignment="1" applyProtection="1">
      <alignment horizontal="center" vertical="center" wrapText="1"/>
    </xf>
    <xf numFmtId="0" fontId="2" fillId="5" borderId="21" xfId="0" applyFont="1" applyFill="1" applyBorder="1" applyAlignment="1" applyProtection="1">
      <alignment horizontal="center" vertical="center" wrapText="1"/>
      <protection locked="0"/>
    </xf>
    <xf numFmtId="0" fontId="2" fillId="5" borderId="22" xfId="0" applyFont="1" applyFill="1" applyBorder="1" applyAlignment="1" applyProtection="1">
      <alignment horizontal="center" vertical="center" wrapText="1"/>
    </xf>
    <xf numFmtId="0" fontId="0" fillId="0" borderId="5" xfId="0" applyFont="1" applyBorder="1" applyAlignment="1">
      <alignment horizontal="center" vertical="center" wrapText="1"/>
    </xf>
    <xf numFmtId="4" fontId="25" fillId="0" borderId="0" xfId="0" applyNumberFormat="1" applyFont="1" applyAlignment="1" applyProtection="1"/>
    <xf numFmtId="166" fontId="33" fillId="0" borderId="16" xfId="0" applyNumberFormat="1" applyFont="1" applyBorder="1" applyAlignment="1" applyProtection="1"/>
    <xf numFmtId="166" fontId="33" fillId="0" borderId="17" xfId="0" applyNumberFormat="1" applyFont="1" applyBorder="1" applyAlignment="1" applyProtection="1"/>
    <xf numFmtId="4" fontId="34" fillId="0" borderId="0" xfId="0" applyNumberFormat="1" applyFont="1" applyAlignment="1">
      <alignment vertical="center"/>
    </xf>
    <xf numFmtId="0" fontId="7" fillId="0" borderId="5" xfId="0" applyFont="1" applyBorder="1" applyAlignment="1" applyProtection="1"/>
    <xf numFmtId="0" fontId="7" fillId="0" borderId="0" xfId="0" applyFont="1" applyAlignment="1" applyProtection="1"/>
    <xf numFmtId="0" fontId="7" fillId="0" borderId="0" xfId="0" applyFont="1" applyAlignment="1" applyProtection="1">
      <alignment horizontal="left"/>
    </xf>
    <xf numFmtId="0" fontId="5" fillId="0" borderId="0" xfId="0" applyFont="1" applyAlignment="1" applyProtection="1">
      <alignment horizontal="left"/>
    </xf>
    <xf numFmtId="0" fontId="7" fillId="0" borderId="0" xfId="0" applyFont="1" applyAlignment="1" applyProtection="1">
      <protection locked="0"/>
    </xf>
    <xf numFmtId="4" fontId="5" fillId="0" borderId="0" xfId="0" applyNumberFormat="1" applyFont="1" applyAlignment="1" applyProtection="1"/>
    <xf numFmtId="0" fontId="7" fillId="0" borderId="5" xfId="0" applyFont="1" applyBorder="1" applyAlignment="1"/>
    <xf numFmtId="0" fontId="7" fillId="0" borderId="18" xfId="0" applyFont="1" applyBorder="1" applyAlignment="1" applyProtection="1"/>
    <xf numFmtId="0" fontId="7" fillId="0" borderId="0" xfId="0" applyFont="1" applyBorder="1" applyAlignment="1" applyProtection="1"/>
    <xf numFmtId="166" fontId="7" fillId="0" borderId="0" xfId="0" applyNumberFormat="1" applyFont="1" applyBorder="1" applyAlignment="1" applyProtection="1"/>
    <xf numFmtId="166" fontId="7" fillId="0" borderId="19" xfId="0" applyNumberFormat="1" applyFont="1" applyBorder="1" applyAlignment="1" applyProtection="1"/>
    <xf numFmtId="0" fontId="7" fillId="0" borderId="0" xfId="0" applyFont="1" applyAlignment="1">
      <alignment horizontal="left"/>
    </xf>
    <xf numFmtId="0" fontId="7" fillId="0" borderId="0" xfId="0" applyFont="1" applyAlignment="1">
      <alignment horizontal="center"/>
    </xf>
    <xf numFmtId="4" fontId="7" fillId="0" borderId="0" xfId="0" applyNumberFormat="1" applyFont="1" applyAlignment="1">
      <alignment vertical="center"/>
    </xf>
    <xf numFmtId="0" fontId="6" fillId="0" borderId="0" xfId="0" applyFont="1" applyAlignment="1" applyProtection="1">
      <alignment horizontal="left"/>
    </xf>
    <xf numFmtId="4" fontId="6" fillId="0" borderId="0" xfId="0" applyNumberFormat="1" applyFont="1" applyAlignment="1" applyProtection="1"/>
    <xf numFmtId="0" fontId="7" fillId="0" borderId="23" xfId="0" applyFont="1" applyBorder="1" applyAlignment="1" applyProtection="1"/>
    <xf numFmtId="0" fontId="7" fillId="0" borderId="24" xfId="0" applyFont="1" applyBorder="1" applyAlignment="1" applyProtection="1"/>
    <xf numFmtId="166" fontId="7" fillId="0" borderId="24" xfId="0" applyNumberFormat="1" applyFont="1" applyBorder="1" applyAlignment="1" applyProtection="1"/>
    <xf numFmtId="166" fontId="7" fillId="0" borderId="25" xfId="0" applyNumberFormat="1" applyFont="1" applyBorder="1" applyAlignment="1" applyProtection="1"/>
    <xf numFmtId="0" fontId="20" fillId="0" borderId="0" xfId="0" applyFont="1" applyBorder="1" applyAlignment="1" applyProtection="1">
      <alignment horizontal="left" vertical="center" wrapText="1"/>
    </xf>
    <xf numFmtId="0" fontId="20" fillId="0" borderId="0" xfId="0" applyFont="1" applyAlignment="1" applyProtection="1">
      <alignment horizontal="left" vertical="center" wrapText="1"/>
    </xf>
    <xf numFmtId="0" fontId="0" fillId="0" borderId="28" xfId="0" applyFont="1" applyBorder="1" applyAlignment="1" applyProtection="1">
      <alignment horizontal="center" vertical="center"/>
    </xf>
    <xf numFmtId="49" fontId="0" fillId="0" borderId="28" xfId="0" applyNumberFormat="1" applyFont="1" applyBorder="1" applyAlignment="1" applyProtection="1">
      <alignment horizontal="left" vertical="center" wrapText="1"/>
    </xf>
    <xf numFmtId="0" fontId="0" fillId="0" borderId="28" xfId="0" applyFont="1" applyBorder="1" applyAlignment="1" applyProtection="1">
      <alignment horizontal="left" vertical="center" wrapText="1"/>
    </xf>
    <xf numFmtId="0" fontId="0" fillId="0" borderId="28" xfId="0" applyFont="1" applyBorder="1" applyAlignment="1" applyProtection="1">
      <alignment horizontal="center" vertical="center" wrapText="1"/>
    </xf>
    <xf numFmtId="167" fontId="0" fillId="0" borderId="28" xfId="0" applyNumberFormat="1" applyFont="1" applyBorder="1" applyAlignment="1" applyProtection="1">
      <alignment vertical="center"/>
    </xf>
    <xf numFmtId="4" fontId="0" fillId="3" borderId="28" xfId="0" applyNumberFormat="1" applyFont="1" applyFill="1" applyBorder="1" applyAlignment="1" applyProtection="1">
      <alignment vertical="center"/>
      <protection locked="0"/>
    </xf>
    <xf numFmtId="4" fontId="0" fillId="0" borderId="28" xfId="0" applyNumberFormat="1" applyFont="1" applyBorder="1" applyAlignment="1" applyProtection="1">
      <alignment vertical="center"/>
    </xf>
    <xf numFmtId="0" fontId="1" fillId="3" borderId="28" xfId="0" applyFont="1" applyFill="1" applyBorder="1" applyAlignment="1" applyProtection="1">
      <alignment horizontal="left" vertical="center"/>
      <protection locked="0"/>
    </xf>
    <xf numFmtId="0" fontId="1" fillId="0" borderId="0" xfId="0" applyFont="1" applyBorder="1" applyAlignment="1" applyProtection="1">
      <alignment horizontal="center" vertical="center"/>
    </xf>
    <xf numFmtId="166" fontId="1" fillId="0" borderId="0" xfId="0" applyNumberFormat="1" applyFont="1" applyBorder="1" applyAlignment="1" applyProtection="1">
      <alignment vertical="center"/>
    </xf>
    <xf numFmtId="166" fontId="1" fillId="0" borderId="19" xfId="0" applyNumberFormat="1" applyFont="1" applyBorder="1" applyAlignment="1" applyProtection="1">
      <alignment vertical="center"/>
    </xf>
    <xf numFmtId="4" fontId="0" fillId="0" borderId="0" xfId="0" applyNumberFormat="1" applyFont="1" applyAlignment="1">
      <alignment vertical="center"/>
    </xf>
    <xf numFmtId="0" fontId="8" fillId="0" borderId="5" xfId="0" applyFont="1" applyBorder="1" applyAlignment="1" applyProtection="1">
      <alignment vertical="center"/>
    </xf>
    <xf numFmtId="0" fontId="8" fillId="0" borderId="0" xfId="0" applyFont="1" applyAlignment="1" applyProtection="1">
      <alignment vertical="center"/>
    </xf>
    <xf numFmtId="0" fontId="35" fillId="0" borderId="0" xfId="0" applyFont="1" applyAlignment="1" applyProtection="1">
      <alignment horizontal="left" vertical="center"/>
    </xf>
    <xf numFmtId="0" fontId="8" fillId="0" borderId="0" xfId="0" applyFont="1" applyAlignment="1" applyProtection="1">
      <alignment horizontal="left" vertical="center"/>
    </xf>
    <xf numFmtId="0" fontId="8" fillId="0" borderId="0" xfId="0" applyFont="1" applyAlignment="1" applyProtection="1">
      <alignment horizontal="left" vertical="center" wrapText="1"/>
    </xf>
    <xf numFmtId="0" fontId="8" fillId="0" borderId="0" xfId="0" applyFont="1" applyAlignment="1" applyProtection="1">
      <alignment vertical="center"/>
      <protection locked="0"/>
    </xf>
    <xf numFmtId="0" fontId="8" fillId="0" borderId="5" xfId="0" applyFont="1" applyBorder="1" applyAlignment="1">
      <alignment vertical="center"/>
    </xf>
    <xf numFmtId="0" fontId="8" fillId="0" borderId="18" xfId="0" applyFont="1" applyBorder="1" applyAlignment="1" applyProtection="1">
      <alignment vertical="center"/>
    </xf>
    <xf numFmtId="0" fontId="8" fillId="0" borderId="0" xfId="0" applyFont="1" applyBorder="1" applyAlignment="1" applyProtection="1">
      <alignment vertical="center"/>
    </xf>
    <xf numFmtId="0" fontId="8" fillId="0" borderId="19" xfId="0" applyFont="1" applyBorder="1" applyAlignment="1" applyProtection="1">
      <alignment vertical="center"/>
    </xf>
    <xf numFmtId="0" fontId="8" fillId="0" borderId="0" xfId="0" applyFont="1" applyAlignment="1">
      <alignment horizontal="left" vertical="center"/>
    </xf>
    <xf numFmtId="0" fontId="9" fillId="0" borderId="5" xfId="0" applyFont="1" applyBorder="1" applyAlignment="1" applyProtection="1">
      <alignment vertical="center"/>
    </xf>
    <xf numFmtId="0" fontId="9" fillId="0" borderId="0" xfId="0" applyFont="1" applyAlignment="1" applyProtection="1">
      <alignmen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167" fontId="9" fillId="0" borderId="0" xfId="0" applyNumberFormat="1" applyFont="1" applyAlignment="1" applyProtection="1">
      <alignment vertical="center"/>
    </xf>
    <xf numFmtId="0" fontId="9" fillId="0" borderId="0" xfId="0" applyFont="1" applyAlignment="1" applyProtection="1">
      <alignment vertical="center"/>
      <protection locked="0"/>
    </xf>
    <xf numFmtId="0" fontId="9" fillId="0" borderId="5" xfId="0" applyFont="1" applyBorder="1" applyAlignment="1">
      <alignment vertical="center"/>
    </xf>
    <xf numFmtId="0" fontId="9" fillId="0" borderId="18" xfId="0" applyFont="1" applyBorder="1" applyAlignment="1" applyProtection="1">
      <alignment vertical="center"/>
    </xf>
    <xf numFmtId="0" fontId="9" fillId="0" borderId="0" xfId="0" applyFont="1" applyBorder="1" applyAlignment="1" applyProtection="1">
      <alignment vertical="center"/>
    </xf>
    <xf numFmtId="0" fontId="9" fillId="0" borderId="19" xfId="0" applyFont="1" applyBorder="1" applyAlignment="1" applyProtection="1">
      <alignment vertical="center"/>
    </xf>
    <xf numFmtId="0" fontId="9" fillId="0" borderId="0" xfId="0" applyFont="1" applyAlignment="1">
      <alignment horizontal="left" vertical="center"/>
    </xf>
    <xf numFmtId="0" fontId="10" fillId="0" borderId="5"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167" fontId="10" fillId="0" borderId="0" xfId="0" applyNumberFormat="1" applyFont="1" applyAlignment="1" applyProtection="1">
      <alignment vertical="center"/>
    </xf>
    <xf numFmtId="0" fontId="10" fillId="0" borderId="0" xfId="0" applyFont="1" applyAlignment="1" applyProtection="1">
      <alignment vertical="center"/>
      <protection locked="0"/>
    </xf>
    <xf numFmtId="0" fontId="10" fillId="0" borderId="5" xfId="0" applyFont="1" applyBorder="1" applyAlignment="1">
      <alignment vertical="center"/>
    </xf>
    <xf numFmtId="0" fontId="10" fillId="0" borderId="18" xfId="0" applyFont="1" applyBorder="1" applyAlignment="1" applyProtection="1">
      <alignment vertical="center"/>
    </xf>
    <xf numFmtId="0" fontId="10" fillId="0" borderId="0" xfId="0" applyFont="1" applyBorder="1" applyAlignment="1" applyProtection="1">
      <alignment vertical="center"/>
    </xf>
    <xf numFmtId="0" fontId="10" fillId="0" borderId="19" xfId="0" applyFont="1" applyBorder="1" applyAlignment="1" applyProtection="1">
      <alignment vertical="center"/>
    </xf>
    <xf numFmtId="0" fontId="10" fillId="0" borderId="0" xfId="0" applyFont="1" applyAlignment="1">
      <alignment horizontal="left" vertical="center"/>
    </xf>
    <xf numFmtId="0" fontId="36" fillId="0" borderId="0" xfId="0" applyFont="1" applyAlignment="1" applyProtection="1">
      <alignment vertical="center" wrapText="1"/>
    </xf>
    <xf numFmtId="0" fontId="0" fillId="0" borderId="18" xfId="0" applyFont="1" applyBorder="1" applyAlignment="1" applyProtection="1">
      <alignment vertical="center"/>
    </xf>
    <xf numFmtId="0" fontId="37" fillId="0" borderId="28" xfId="0" applyFont="1" applyBorder="1" applyAlignment="1" applyProtection="1">
      <alignment horizontal="center" vertical="center"/>
    </xf>
    <xf numFmtId="49" fontId="37" fillId="0" borderId="28" xfId="0" applyNumberFormat="1" applyFont="1" applyBorder="1" applyAlignment="1" applyProtection="1">
      <alignment horizontal="left" vertical="center" wrapText="1"/>
    </xf>
    <xf numFmtId="0" fontId="37" fillId="0" borderId="28" xfId="0" applyFont="1" applyBorder="1" applyAlignment="1" applyProtection="1">
      <alignment horizontal="left" vertical="center" wrapText="1"/>
    </xf>
    <xf numFmtId="0" fontId="37" fillId="0" borderId="28" xfId="0" applyFont="1" applyBorder="1" applyAlignment="1" applyProtection="1">
      <alignment horizontal="center" vertical="center" wrapText="1"/>
    </xf>
    <xf numFmtId="167" fontId="37" fillId="0" borderId="28" xfId="0" applyNumberFormat="1" applyFont="1" applyBorder="1" applyAlignment="1" applyProtection="1">
      <alignment vertical="center"/>
    </xf>
    <xf numFmtId="4" fontId="37" fillId="3" borderId="28" xfId="0" applyNumberFormat="1" applyFont="1" applyFill="1" applyBorder="1" applyAlignment="1" applyProtection="1">
      <alignment vertical="center"/>
      <protection locked="0"/>
    </xf>
    <xf numFmtId="4" fontId="37" fillId="0" borderId="28" xfId="0" applyNumberFormat="1" applyFont="1" applyBorder="1" applyAlignment="1" applyProtection="1">
      <alignment vertical="center"/>
    </xf>
    <xf numFmtId="0" fontId="37" fillId="0" borderId="5" xfId="0" applyFont="1" applyBorder="1" applyAlignment="1">
      <alignment vertical="center"/>
    </xf>
    <xf numFmtId="0" fontId="37" fillId="3" borderId="28" xfId="0" applyFont="1" applyFill="1" applyBorder="1" applyAlignment="1" applyProtection="1">
      <alignment horizontal="left" vertical="center"/>
      <protection locked="0"/>
    </xf>
    <xf numFmtId="0" fontId="37" fillId="0" borderId="0" xfId="0" applyFont="1" applyBorder="1" applyAlignment="1" applyProtection="1">
      <alignment horizontal="center" vertical="center"/>
    </xf>
    <xf numFmtId="0" fontId="1" fillId="0" borderId="24" xfId="0" applyFont="1" applyBorder="1" applyAlignment="1" applyProtection="1">
      <alignment horizontal="center" vertical="center"/>
    </xf>
    <xf numFmtId="0" fontId="0" fillId="0" borderId="24" xfId="0" applyFont="1" applyBorder="1" applyAlignment="1" applyProtection="1">
      <alignment vertical="center"/>
    </xf>
    <xf numFmtId="166" fontId="1" fillId="0" borderId="24" xfId="0" applyNumberFormat="1" applyFont="1" applyBorder="1" applyAlignment="1" applyProtection="1">
      <alignment vertical="center"/>
    </xf>
    <xf numFmtId="166" fontId="1" fillId="0" borderId="25" xfId="0" applyNumberFormat="1" applyFont="1" applyBorder="1" applyAlignment="1" applyProtection="1">
      <alignment vertical="center"/>
    </xf>
    <xf numFmtId="0" fontId="11" fillId="0" borderId="5" xfId="0" applyFont="1" applyBorder="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167" fontId="11" fillId="0" borderId="0" xfId="0" applyNumberFormat="1" applyFont="1" applyAlignment="1" applyProtection="1">
      <alignment vertical="center"/>
    </xf>
    <xf numFmtId="0" fontId="11" fillId="0" borderId="0" xfId="0" applyFont="1" applyAlignment="1" applyProtection="1">
      <alignment vertical="center"/>
      <protection locked="0"/>
    </xf>
    <xf numFmtId="0" fontId="11" fillId="0" borderId="5" xfId="0" applyFont="1" applyBorder="1" applyAlignment="1">
      <alignment vertical="center"/>
    </xf>
    <xf numFmtId="0" fontId="11" fillId="0" borderId="18" xfId="0" applyFont="1" applyBorder="1" applyAlignment="1" applyProtection="1">
      <alignment vertical="center"/>
    </xf>
    <xf numFmtId="0" fontId="11" fillId="0" borderId="0" xfId="0" applyFont="1" applyBorder="1" applyAlignment="1" applyProtection="1">
      <alignment vertical="center"/>
    </xf>
    <xf numFmtId="0" fontId="11" fillId="0" borderId="19" xfId="0" applyFont="1" applyBorder="1" applyAlignment="1" applyProtection="1">
      <alignment vertical="center"/>
    </xf>
    <xf numFmtId="0" fontId="11" fillId="0" borderId="0" xfId="0" applyFont="1" applyAlignment="1">
      <alignment horizontal="left" vertical="center"/>
    </xf>
    <xf numFmtId="0" fontId="9" fillId="0" borderId="23" xfId="0" applyFont="1" applyBorder="1" applyAlignment="1" applyProtection="1">
      <alignment vertical="center"/>
    </xf>
    <xf numFmtId="0" fontId="9" fillId="0" borderId="24" xfId="0" applyFont="1" applyBorder="1" applyAlignment="1" applyProtection="1">
      <alignment vertical="center"/>
    </xf>
    <xf numFmtId="0" fontId="9" fillId="0" borderId="25" xfId="0" applyFont="1" applyBorder="1" applyAlignment="1" applyProtection="1">
      <alignment vertical="center"/>
    </xf>
    <xf numFmtId="0" fontId="0" fillId="0" borderId="0" xfId="0" applyAlignment="1">
      <alignment vertical="top"/>
      <protection locked="0"/>
    </xf>
    <xf numFmtId="0" fontId="38" fillId="0" borderId="29" xfId="0" applyFont="1" applyBorder="1" applyAlignment="1">
      <alignment vertical="center" wrapText="1"/>
      <protection locked="0"/>
    </xf>
    <xf numFmtId="0" fontId="38" fillId="0" borderId="30" xfId="0" applyFont="1" applyBorder="1" applyAlignment="1">
      <alignment vertical="center" wrapText="1"/>
      <protection locked="0"/>
    </xf>
    <xf numFmtId="0" fontId="38" fillId="0" borderId="31" xfId="0" applyFont="1" applyBorder="1" applyAlignment="1">
      <alignment vertical="center" wrapText="1"/>
      <protection locked="0"/>
    </xf>
    <xf numFmtId="0" fontId="38" fillId="0" borderId="32" xfId="0" applyFont="1" applyBorder="1" applyAlignment="1">
      <alignment horizontal="center" vertical="center" wrapText="1"/>
      <protection locked="0"/>
    </xf>
    <xf numFmtId="0" fontId="39" fillId="0" borderId="1" xfId="0" applyFont="1" applyBorder="1" applyAlignment="1">
      <alignment horizontal="center" vertical="center" wrapText="1"/>
      <protection locked="0"/>
    </xf>
    <xf numFmtId="0" fontId="38" fillId="0" borderId="33" xfId="0" applyFont="1" applyBorder="1" applyAlignment="1">
      <alignment horizontal="center" vertical="center" wrapText="1"/>
      <protection locked="0"/>
    </xf>
    <xf numFmtId="0" fontId="38" fillId="0" borderId="32" xfId="0" applyFont="1" applyBorder="1" applyAlignment="1">
      <alignment vertical="center" wrapText="1"/>
      <protection locked="0"/>
    </xf>
    <xf numFmtId="0" fontId="40" fillId="0" borderId="34" xfId="0" applyFont="1" applyBorder="1" applyAlignment="1">
      <alignment horizontal="left" wrapText="1"/>
      <protection locked="0"/>
    </xf>
    <xf numFmtId="0" fontId="38" fillId="0" borderId="33" xfId="0" applyFont="1" applyBorder="1" applyAlignment="1">
      <alignment vertical="center" wrapText="1"/>
      <protection locked="0"/>
    </xf>
    <xf numFmtId="0" fontId="40" fillId="0" borderId="1" xfId="0" applyFont="1" applyBorder="1" applyAlignment="1">
      <alignment horizontal="left" vertical="center" wrapText="1"/>
      <protection locked="0"/>
    </xf>
    <xf numFmtId="0" fontId="41" fillId="0" borderId="1" xfId="0" applyFont="1" applyBorder="1" applyAlignment="1">
      <alignment horizontal="left" vertical="center" wrapText="1"/>
      <protection locked="0"/>
    </xf>
    <xf numFmtId="0" fontId="41" fillId="0" borderId="32" xfId="0" applyFont="1" applyBorder="1" applyAlignment="1">
      <alignment vertical="center" wrapText="1"/>
      <protection locked="0"/>
    </xf>
    <xf numFmtId="0" fontId="41" fillId="0" borderId="1" xfId="0" applyFont="1" applyBorder="1" applyAlignment="1">
      <alignment vertical="center" wrapText="1"/>
      <protection locked="0"/>
    </xf>
    <xf numFmtId="0" fontId="41" fillId="0" borderId="1" xfId="0" applyFont="1" applyBorder="1" applyAlignment="1">
      <alignment vertical="center"/>
      <protection locked="0"/>
    </xf>
    <xf numFmtId="0" fontId="41" fillId="0" borderId="1" xfId="0" applyFont="1" applyBorder="1" applyAlignment="1">
      <alignment horizontal="left" vertical="center"/>
      <protection locked="0"/>
    </xf>
    <xf numFmtId="49" fontId="41" fillId="0" borderId="1" xfId="0" applyNumberFormat="1" applyFont="1" applyBorder="1" applyAlignment="1">
      <alignment horizontal="left" vertical="center" wrapText="1"/>
      <protection locked="0"/>
    </xf>
    <xf numFmtId="49" fontId="41" fillId="0" borderId="1" xfId="0" applyNumberFormat="1" applyFont="1" applyBorder="1" applyAlignment="1">
      <alignment vertical="center" wrapText="1"/>
      <protection locked="0"/>
    </xf>
    <xf numFmtId="0" fontId="38" fillId="0" borderId="35" xfId="0" applyFont="1" applyBorder="1" applyAlignment="1">
      <alignment vertical="center" wrapText="1"/>
      <protection locked="0"/>
    </xf>
    <xf numFmtId="0" fontId="42" fillId="0" borderId="34" xfId="0" applyFont="1" applyBorder="1" applyAlignment="1">
      <alignment vertical="center" wrapText="1"/>
      <protection locked="0"/>
    </xf>
    <xf numFmtId="0" fontId="38" fillId="0" borderId="36" xfId="0" applyFont="1" applyBorder="1" applyAlignment="1">
      <alignment vertical="center" wrapText="1"/>
      <protection locked="0"/>
    </xf>
    <xf numFmtId="0" fontId="38" fillId="0" borderId="1" xfId="0" applyFont="1" applyBorder="1" applyAlignment="1">
      <alignment vertical="top"/>
      <protection locked="0"/>
    </xf>
    <xf numFmtId="0" fontId="38" fillId="0" borderId="0" xfId="0" applyFont="1" applyAlignment="1">
      <alignment vertical="top"/>
      <protection locked="0"/>
    </xf>
    <xf numFmtId="0" fontId="38" fillId="0" borderId="29" xfId="0" applyFont="1" applyBorder="1" applyAlignment="1">
      <alignment horizontal="left" vertical="center"/>
      <protection locked="0"/>
    </xf>
    <xf numFmtId="0" fontId="38" fillId="0" borderId="30" xfId="0" applyFont="1" applyBorder="1" applyAlignment="1">
      <alignment horizontal="left" vertical="center"/>
      <protection locked="0"/>
    </xf>
    <xf numFmtId="0" fontId="38" fillId="0" borderId="31" xfId="0" applyFont="1" applyBorder="1" applyAlignment="1">
      <alignment horizontal="left" vertical="center"/>
      <protection locked="0"/>
    </xf>
    <xf numFmtId="0" fontId="38" fillId="0" borderId="32" xfId="0" applyFont="1" applyBorder="1" applyAlignment="1">
      <alignment horizontal="left" vertical="center"/>
      <protection locked="0"/>
    </xf>
    <xf numFmtId="0" fontId="39" fillId="0" borderId="1" xfId="0" applyFont="1" applyBorder="1" applyAlignment="1">
      <alignment horizontal="center" vertical="center"/>
      <protection locked="0"/>
    </xf>
    <xf numFmtId="0" fontId="38" fillId="0" borderId="33" xfId="0" applyFont="1" applyBorder="1" applyAlignment="1">
      <alignment horizontal="left" vertical="center"/>
      <protection locked="0"/>
    </xf>
    <xf numFmtId="0" fontId="40" fillId="0" borderId="1" xfId="0" applyFont="1" applyBorder="1" applyAlignment="1">
      <alignment horizontal="left" vertical="center"/>
      <protection locked="0"/>
    </xf>
    <xf numFmtId="0" fontId="43" fillId="0" borderId="0" xfId="0" applyFont="1" applyAlignment="1">
      <alignment horizontal="left" vertical="center"/>
      <protection locked="0"/>
    </xf>
    <xf numFmtId="0" fontId="40" fillId="0" borderId="34" xfId="0" applyFont="1" applyBorder="1" applyAlignment="1">
      <alignment horizontal="left" vertical="center"/>
      <protection locked="0"/>
    </xf>
    <xf numFmtId="0" fontId="40" fillId="0" borderId="34" xfId="0" applyFont="1" applyBorder="1" applyAlignment="1">
      <alignment horizontal="center" vertical="center"/>
      <protection locked="0"/>
    </xf>
    <xf numFmtId="0" fontId="43" fillId="0" borderId="34" xfId="0" applyFont="1" applyBorder="1" applyAlignment="1">
      <alignment horizontal="left" vertical="center"/>
      <protection locked="0"/>
    </xf>
    <xf numFmtId="0" fontId="44" fillId="0" borderId="1" xfId="0" applyFont="1" applyBorder="1" applyAlignment="1">
      <alignment horizontal="left" vertical="center"/>
      <protection locked="0"/>
    </xf>
    <xf numFmtId="0" fontId="41" fillId="0" borderId="0" xfId="0" applyFont="1" applyAlignment="1">
      <alignment horizontal="left" vertical="center"/>
      <protection locked="0"/>
    </xf>
    <xf numFmtId="0" fontId="41" fillId="0" borderId="1" xfId="0" applyFont="1" applyBorder="1" applyAlignment="1">
      <alignment horizontal="center" vertical="center"/>
      <protection locked="0"/>
    </xf>
    <xf numFmtId="0" fontId="41" fillId="0" borderId="32" xfId="0" applyFont="1" applyBorder="1" applyAlignment="1">
      <alignment horizontal="left" vertical="center"/>
      <protection locked="0"/>
    </xf>
    <xf numFmtId="0" fontId="41" fillId="0" borderId="1" xfId="0" applyFont="1" applyFill="1" applyBorder="1" applyAlignment="1">
      <alignment horizontal="left" vertical="center"/>
      <protection locked="0"/>
    </xf>
    <xf numFmtId="0" fontId="41" fillId="0" borderId="1" xfId="0" applyFont="1" applyFill="1" applyBorder="1" applyAlignment="1">
      <alignment horizontal="center" vertical="center"/>
      <protection locked="0"/>
    </xf>
    <xf numFmtId="0" fontId="38" fillId="0" borderId="35" xfId="0" applyFont="1" applyBorder="1" applyAlignment="1">
      <alignment horizontal="left" vertical="center"/>
      <protection locked="0"/>
    </xf>
    <xf numFmtId="0" fontId="42" fillId="0" borderId="34" xfId="0" applyFont="1" applyBorder="1" applyAlignment="1">
      <alignment horizontal="left" vertical="center"/>
      <protection locked="0"/>
    </xf>
    <xf numFmtId="0" fontId="38" fillId="0" borderId="36" xfId="0" applyFont="1" applyBorder="1" applyAlignment="1">
      <alignment horizontal="left" vertical="center"/>
      <protection locked="0"/>
    </xf>
    <xf numFmtId="0" fontId="38" fillId="0" borderId="1" xfId="0" applyFont="1" applyBorder="1" applyAlignment="1">
      <alignment horizontal="left" vertical="center"/>
      <protection locked="0"/>
    </xf>
    <xf numFmtId="0" fontId="42" fillId="0" borderId="1" xfId="0" applyFont="1" applyBorder="1" applyAlignment="1">
      <alignment horizontal="left" vertical="center"/>
      <protection locked="0"/>
    </xf>
    <xf numFmtId="0" fontId="43" fillId="0" borderId="1" xfId="0" applyFont="1" applyBorder="1" applyAlignment="1">
      <alignment horizontal="left" vertical="center"/>
      <protection locked="0"/>
    </xf>
    <xf numFmtId="0" fontId="41" fillId="0" borderId="34" xfId="0" applyFont="1" applyBorder="1" applyAlignment="1">
      <alignment horizontal="left" vertical="center"/>
      <protection locked="0"/>
    </xf>
    <xf numFmtId="0" fontId="38" fillId="0" borderId="1" xfId="0" applyFont="1" applyBorder="1" applyAlignment="1">
      <alignment horizontal="left" vertical="center" wrapText="1"/>
      <protection locked="0"/>
    </xf>
    <xf numFmtId="0" fontId="41" fillId="0" borderId="1" xfId="0" applyFont="1" applyBorder="1" applyAlignment="1">
      <alignment horizontal="center" vertical="center" wrapText="1"/>
      <protection locked="0"/>
    </xf>
    <xf numFmtId="0" fontId="38" fillId="0" borderId="29" xfId="0" applyFont="1" applyBorder="1" applyAlignment="1">
      <alignment horizontal="left" vertical="center" wrapText="1"/>
      <protection locked="0"/>
    </xf>
    <xf numFmtId="0" fontId="38" fillId="0" borderId="30" xfId="0" applyFont="1" applyBorder="1" applyAlignment="1">
      <alignment horizontal="left" vertical="center" wrapText="1"/>
      <protection locked="0"/>
    </xf>
    <xf numFmtId="0" fontId="38" fillId="0" borderId="31" xfId="0" applyFont="1" applyBorder="1" applyAlignment="1">
      <alignment horizontal="left" vertical="center" wrapText="1"/>
      <protection locked="0"/>
    </xf>
    <xf numFmtId="0" fontId="38" fillId="0" borderId="32" xfId="0" applyFont="1" applyBorder="1" applyAlignment="1">
      <alignment horizontal="left" vertical="center" wrapText="1"/>
      <protection locked="0"/>
    </xf>
    <xf numFmtId="0" fontId="38" fillId="0" borderId="33" xfId="0" applyFont="1" applyBorder="1" applyAlignment="1">
      <alignment horizontal="left" vertical="center" wrapText="1"/>
      <protection locked="0"/>
    </xf>
    <xf numFmtId="0" fontId="43" fillId="0" borderId="32" xfId="0" applyFont="1" applyBorder="1" applyAlignment="1">
      <alignment horizontal="left" vertical="center" wrapText="1"/>
      <protection locked="0"/>
    </xf>
    <xf numFmtId="0" fontId="43" fillId="0" borderId="33" xfId="0" applyFont="1" applyBorder="1" applyAlignment="1">
      <alignment horizontal="left" vertical="center" wrapText="1"/>
      <protection locked="0"/>
    </xf>
    <xf numFmtId="0" fontId="41" fillId="0" borderId="32" xfId="0" applyFont="1" applyBorder="1" applyAlignment="1">
      <alignment horizontal="left" vertical="center" wrapText="1"/>
      <protection locked="0"/>
    </xf>
    <xf numFmtId="0" fontId="41" fillId="0" borderId="33" xfId="0" applyFont="1" applyBorder="1" applyAlignment="1">
      <alignment horizontal="left" vertical="center" wrapText="1"/>
      <protection locked="0"/>
    </xf>
    <xf numFmtId="0" fontId="41" fillId="0" borderId="33" xfId="0" applyFont="1" applyBorder="1" applyAlignment="1">
      <alignment horizontal="left" vertical="center"/>
      <protection locked="0"/>
    </xf>
    <xf numFmtId="0" fontId="41" fillId="0" borderId="35" xfId="0" applyFont="1" applyBorder="1" applyAlignment="1">
      <alignment horizontal="left" vertical="center" wrapText="1"/>
      <protection locked="0"/>
    </xf>
    <xf numFmtId="0" fontId="41" fillId="0" borderId="34" xfId="0" applyFont="1" applyBorder="1" applyAlignment="1">
      <alignment horizontal="left" vertical="center" wrapText="1"/>
      <protection locked="0"/>
    </xf>
    <xf numFmtId="0" fontId="41" fillId="0" borderId="36" xfId="0" applyFont="1" applyBorder="1" applyAlignment="1">
      <alignment horizontal="left" vertical="center" wrapText="1"/>
      <protection locked="0"/>
    </xf>
    <xf numFmtId="0" fontId="41" fillId="0" borderId="1" xfId="0" applyFont="1" applyBorder="1" applyAlignment="1">
      <alignment horizontal="left" vertical="top"/>
      <protection locked="0"/>
    </xf>
    <xf numFmtId="0" fontId="41" fillId="0" borderId="1" xfId="0" applyFont="1" applyBorder="1" applyAlignment="1">
      <alignment horizontal="center" vertical="top"/>
      <protection locked="0"/>
    </xf>
    <xf numFmtId="0" fontId="41" fillId="0" borderId="35" xfId="0" applyFont="1" applyBorder="1" applyAlignment="1">
      <alignment horizontal="left" vertical="center"/>
      <protection locked="0"/>
    </xf>
    <xf numFmtId="0" fontId="41" fillId="0" borderId="36" xfId="0" applyFont="1" applyBorder="1" applyAlignment="1">
      <alignment horizontal="left" vertical="center"/>
      <protection locked="0"/>
    </xf>
    <xf numFmtId="0" fontId="43" fillId="0" borderId="0" xfId="0" applyFont="1" applyAlignment="1">
      <alignment vertical="center"/>
      <protection locked="0"/>
    </xf>
    <xf numFmtId="0" fontId="40" fillId="0" borderId="1" xfId="0" applyFont="1" applyBorder="1" applyAlignment="1">
      <alignment vertical="center"/>
      <protection locked="0"/>
    </xf>
    <xf numFmtId="0" fontId="43" fillId="0" borderId="34" xfId="0" applyFont="1" applyBorder="1" applyAlignment="1">
      <alignment vertical="center"/>
      <protection locked="0"/>
    </xf>
    <xf numFmtId="0" fontId="40" fillId="0" borderId="34" xfId="0" applyFont="1" applyBorder="1" applyAlignment="1">
      <alignment vertical="center"/>
      <protection locked="0"/>
    </xf>
    <xf numFmtId="0" fontId="0" fillId="0" borderId="1" xfId="0" applyBorder="1" applyAlignment="1">
      <alignment vertical="top"/>
      <protection locked="0"/>
    </xf>
    <xf numFmtId="49" fontId="41" fillId="0" borderId="1" xfId="0" applyNumberFormat="1" applyFont="1" applyBorder="1" applyAlignment="1">
      <alignment horizontal="left" vertical="center"/>
      <protection locked="0"/>
    </xf>
    <xf numFmtId="0" fontId="0" fillId="0" borderId="34" xfId="0" applyBorder="1" applyAlignment="1">
      <alignment vertical="top"/>
      <protection locked="0"/>
    </xf>
    <xf numFmtId="0" fontId="40" fillId="0" borderId="34" xfId="0" applyFont="1" applyBorder="1" applyAlignment="1">
      <alignment horizontal="left"/>
      <protection locked="0"/>
    </xf>
    <xf numFmtId="0" fontId="43" fillId="0" borderId="34" xfId="0" applyFont="1" applyBorder="1" applyAlignment="1">
      <protection locked="0"/>
    </xf>
    <xf numFmtId="0" fontId="38" fillId="0" borderId="32" xfId="0" applyFont="1" applyBorder="1" applyAlignment="1">
      <alignment vertical="top"/>
      <protection locked="0"/>
    </xf>
    <xf numFmtId="0" fontId="38" fillId="0" borderId="33" xfId="0" applyFont="1" applyBorder="1" applyAlignment="1">
      <alignment vertical="top"/>
      <protection locked="0"/>
    </xf>
    <xf numFmtId="0" fontId="38" fillId="0" borderId="1" xfId="0" applyFont="1" applyBorder="1" applyAlignment="1">
      <alignment horizontal="center" vertical="center"/>
      <protection locked="0"/>
    </xf>
    <xf numFmtId="0" fontId="38" fillId="0" borderId="1" xfId="0" applyFont="1" applyBorder="1" applyAlignment="1">
      <alignment horizontal="left" vertical="top"/>
      <protection locked="0"/>
    </xf>
    <xf numFmtId="0" fontId="38" fillId="0" borderId="35" xfId="0" applyFont="1" applyBorder="1" applyAlignment="1">
      <alignment vertical="top"/>
      <protection locked="0"/>
    </xf>
    <xf numFmtId="0" fontId="38" fillId="0" borderId="34" xfId="0" applyFont="1" applyBorder="1" applyAlignment="1">
      <alignment vertical="top"/>
      <protection locked="0"/>
    </xf>
    <xf numFmtId="0" fontId="38" fillId="0" borderId="36" xfId="0" applyFont="1" applyBorder="1" applyAlignment="1">
      <alignment vertical="top"/>
      <protection locked="0"/>
    </xf>
  </cellXfs>
  <cellStyles count="2">
    <cellStyle name="Normal" xfId="0" builtinId="0" customBuiltin="1"/>
    <cellStyle name="Hyperlink" xfId="1" builtinId="8"/>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theme" Target="theme/theme1.xml" /><Relationship Id="rId8" Type="http://schemas.openxmlformats.org/officeDocument/2006/relationships/calcChain" Target="calcChain.xml" /><Relationship Id="rId9" Type="http://schemas.openxmlformats.org/officeDocument/2006/relationships/sharedStrings" Target="sharedStrings.xml" /></Relationships>
</file>

<file path=xl/drawings/_rels/drawing1.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2.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3.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4.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absoluteAnchor>
    <xdr:pos x="0" y="0"/>
    <xdr:ext cx="271145" cy="271145"/>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_rels/sheet1.xml.rels>&#65279;<?xml version="1.0" encoding="utf-8"?><Relationships xmlns="http://schemas.openxmlformats.org/package/2006/relationships"><Relationship Id="rId1" Type="http://schemas.openxmlformats.org/officeDocument/2006/relationships/drawing" Target="../drawings/drawing1.xml" /></Relationships>
</file>

<file path=xl/worksheets/_rels/sheet2.xml.rels>&#65279;<?xml version="1.0" encoding="utf-8"?><Relationships xmlns="http://schemas.openxmlformats.org/package/2006/relationships"><Relationship Id="rId1" Type="http://schemas.openxmlformats.org/officeDocument/2006/relationships/drawing" Target="../drawings/drawing2.xml" /></Relationships>
</file>

<file path=xl/worksheets/_rels/sheet3.xml.rels>&#65279;<?xml version="1.0" encoding="utf-8"?><Relationships xmlns="http://schemas.openxmlformats.org/package/2006/relationships"><Relationship Id="rId1" Type="http://schemas.openxmlformats.org/officeDocument/2006/relationships/drawing" Target="../drawings/drawing3.xml" /></Relationships>
</file>

<file path=xl/worksheets/_rels/sheet4.xml.rels>&#65279;<?xml version="1.0" encoding="utf-8"?><Relationships xmlns="http://schemas.openxmlformats.org/package/2006/relationships"><Relationship Id="rId1" Type="http://schemas.openxmlformats.org/officeDocument/2006/relationships/drawing" Target="../drawings/drawing4.xml" /></Relationships>
</file>

<file path=xl/worksheets/_rels/sheet5.xml.rels>&#65279;<?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r="http://schemas.openxmlformats.org/officeDocument/2006/relationships" xmlns="http://schemas.openxmlformats.org/spreadsheetml/2006/main">
  <sheetPr>
    <pageSetUpPr fitToPage="1"/>
  </sheetPr>
  <sheetViews>
    <sheetView tabSelected="1" showGridLines="0" workbookViewId="0">
      <pane activePane="bottomLeft" state="frozen" topLeftCell="A2" ySplit="1"/>
    </sheetView>
  </sheetViews>
  <cols>
    <col min="1" max="1" width="8.33" customWidth="1"/>
    <col min="2" max="2" width="1.67" customWidth="1"/>
    <col min="3" max="3" width="4.17" customWidth="1"/>
    <col min="4" max="4" width="2.67" customWidth="1"/>
    <col min="5" max="5" width="2.67" customWidth="1"/>
    <col min="6" max="6" width="2.67" customWidth="1"/>
    <col min="7" max="7" width="2.67" customWidth="1"/>
    <col min="8" max="8" width="2.67" customWidth="1"/>
    <col min="9" max="9" width="2.67" customWidth="1"/>
    <col min="10" max="10" width="2.67" customWidth="1"/>
    <col min="11" max="11" width="2.67" customWidth="1"/>
    <col min="12" max="12" width="2.67" customWidth="1"/>
    <col min="13" max="13" width="2.67" customWidth="1"/>
    <col min="14" max="14" width="2.67" customWidth="1"/>
    <col min="15" max="15" width="2.67" customWidth="1"/>
    <col min="16" max="16" width="2.67" customWidth="1"/>
    <col min="17" max="17" width="2.67" customWidth="1"/>
    <col min="18" max="18" width="2.67" customWidth="1"/>
    <col min="19" max="19" width="2.67" customWidth="1"/>
    <col min="20" max="20" width="2.67" customWidth="1"/>
    <col min="21" max="21" width="2.67" customWidth="1"/>
    <col min="22" max="22" width="2.67" customWidth="1"/>
    <col min="23" max="23" width="2.67" customWidth="1"/>
    <col min="24" max="24" width="2.67" customWidth="1"/>
    <col min="25" max="25" width="2.67" customWidth="1"/>
    <col min="26" max="26" width="2.67" customWidth="1"/>
    <col min="27" max="27" width="2.67" customWidth="1"/>
    <col min="28" max="28" width="2.67" customWidth="1"/>
    <col min="29" max="29" width="2.67" customWidth="1"/>
    <col min="30" max="30" width="2.67" customWidth="1"/>
    <col min="31" max="31" width="2.67" customWidth="1"/>
    <col min="32" max="32" width="2.67" customWidth="1"/>
    <col min="33" max="33" width="2.67" customWidth="1"/>
    <col min="34" max="34" width="3.33" customWidth="1"/>
    <col min="35" max="35" width="31.67" customWidth="1"/>
    <col min="36" max="36" width="2.5" customWidth="1"/>
    <col min="37" max="37" width="2.5" customWidth="1"/>
    <col min="38" max="38" width="8.33" customWidth="1"/>
    <col min="39" max="39" width="3.33" customWidth="1"/>
    <col min="40" max="40" width="13.33" customWidth="1"/>
    <col min="41" max="41" width="7.5" customWidth="1"/>
    <col min="42" max="42" width="4.17" customWidth="1"/>
    <col min="43" max="43" width="15.67" customWidth="1"/>
    <col min="44" max="44" width="13.67" customWidth="1"/>
    <col min="45" max="45" width="25.83" hidden="1" customWidth="1"/>
    <col min="46" max="46" width="25.83" hidden="1" customWidth="1"/>
    <col min="47" max="47" width="25.83" hidden="1" customWidth="1"/>
    <col min="48" max="48" width="21.67" hidden="1" customWidth="1"/>
    <col min="49" max="49" width="21.67" hidden="1" customWidth="1"/>
    <col min="50" max="50" width="21.67" hidden="1" customWidth="1"/>
    <col min="51" max="51" width="21.67" hidden="1" customWidth="1"/>
    <col min="52" max="52" width="21.67" hidden="1" customWidth="1"/>
    <col min="53" max="53" width="19.17" hidden="1" customWidth="1"/>
    <col min="54" max="54" width="25" hidden="1" customWidth="1"/>
    <col min="55" max="55" width="19.17" hidden="1" customWidth="1"/>
    <col min="56" max="56" width="19.17" hidden="1" customWidth="1"/>
    <col min="57" max="57" width="66.5" customWidth="1"/>
    <col min="71" max="71" width="9.33" hidden="1"/>
    <col min="72" max="72" width="9.33" hidden="1"/>
    <col min="73" max="73" width="9.33" hidden="1"/>
    <col min="74" max="74" width="9.33" hidden="1"/>
    <col min="75" max="75" width="9.33" hidden="1"/>
    <col min="76" max="76" width="9.33" hidden="1"/>
    <col min="77" max="77" width="9.33" hidden="1"/>
    <col min="78" max="78" width="9.33" hidden="1"/>
    <col min="79" max="79" width="9.33" hidden="1"/>
    <col min="80" max="80" width="9.33" hidden="1"/>
    <col min="81" max="81" width="9.33" hidden="1"/>
    <col min="82" max="82" width="9.33" hidden="1"/>
    <col min="83" max="83" width="9.33" hidden="1"/>
    <col min="84" max="84" width="9.33" hidden="1"/>
    <col min="85" max="85" width="9.33" hidden="1"/>
    <col min="86" max="86" width="9.33" hidden="1"/>
    <col min="87" max="87" width="9.33" hidden="1"/>
    <col min="88" max="88" width="9.33" hidden="1"/>
    <col min="89" max="89" width="9.33" hidden="1"/>
    <col min="90" max="90" width="9.33" hidden="1"/>
    <col min="91" max="91" width="9.33" hidden="1"/>
  </cols>
  <sheetData>
    <row r="1" ht="21.36" customHeight="1">
      <c r="A1" s="16" t="s">
        <v>0</v>
      </c>
      <c r="B1" s="17"/>
      <c r="C1" s="17"/>
      <c r="D1" s="18" t="s">
        <v>1</v>
      </c>
      <c r="E1" s="17"/>
      <c r="F1" s="17"/>
      <c r="G1" s="17"/>
      <c r="H1" s="17"/>
      <c r="I1" s="17"/>
      <c r="J1" s="17"/>
      <c r="K1" s="19" t="s">
        <v>2</v>
      </c>
      <c r="L1" s="19"/>
      <c r="M1" s="19"/>
      <c r="N1" s="19"/>
      <c r="O1" s="19"/>
      <c r="P1" s="19"/>
      <c r="Q1" s="19"/>
      <c r="R1" s="19"/>
      <c r="S1" s="19"/>
      <c r="T1" s="17"/>
      <c r="U1" s="17"/>
      <c r="V1" s="17"/>
      <c r="W1" s="19" t="s">
        <v>3</v>
      </c>
      <c r="X1" s="19"/>
      <c r="Y1" s="19"/>
      <c r="Z1" s="19"/>
      <c r="AA1" s="19"/>
      <c r="AB1" s="19"/>
      <c r="AC1" s="19"/>
      <c r="AD1" s="19"/>
      <c r="AE1" s="19"/>
      <c r="AF1" s="19"/>
      <c r="AG1" s="19"/>
      <c r="AH1" s="19"/>
      <c r="AI1" s="20"/>
      <c r="AJ1" s="21"/>
      <c r="AK1" s="21"/>
      <c r="AL1" s="21"/>
      <c r="AM1" s="21"/>
      <c r="AN1" s="21"/>
      <c r="AO1" s="21"/>
      <c r="AP1" s="21"/>
      <c r="AQ1" s="21"/>
      <c r="AR1" s="21"/>
      <c r="AS1" s="21"/>
      <c r="AT1" s="21"/>
      <c r="AU1" s="21"/>
      <c r="AV1" s="21"/>
      <c r="AW1" s="21"/>
      <c r="AX1" s="21"/>
      <c r="AY1" s="21"/>
      <c r="AZ1" s="21"/>
      <c r="BA1" s="22" t="s">
        <v>4</v>
      </c>
      <c r="BB1" s="22" t="s">
        <v>5</v>
      </c>
      <c r="BC1" s="21"/>
      <c r="BD1" s="21"/>
      <c r="BE1" s="21"/>
      <c r="BF1" s="21"/>
      <c r="BG1" s="21"/>
      <c r="BH1" s="21"/>
      <c r="BI1" s="21"/>
      <c r="BJ1" s="21"/>
      <c r="BK1" s="21"/>
      <c r="BL1" s="21"/>
      <c r="BM1" s="21"/>
      <c r="BN1" s="21"/>
      <c r="BO1" s="21"/>
      <c r="BP1" s="21"/>
      <c r="BQ1" s="21"/>
      <c r="BR1" s="21"/>
      <c r="BT1" s="23" t="s">
        <v>6</v>
      </c>
      <c r="BU1" s="23" t="s">
        <v>6</v>
      </c>
      <c r="BV1" s="23" t="s">
        <v>7</v>
      </c>
    </row>
    <row r="2" ht="36.96" customHeight="1">
      <c r="AR2"/>
      <c r="BS2" s="24" t="s">
        <v>8</v>
      </c>
      <c r="BT2" s="24" t="s">
        <v>9</v>
      </c>
    </row>
    <row r="3" ht="6.96" customHeight="1">
      <c r="B3" s="25"/>
      <c r="C3" s="26"/>
      <c r="D3" s="26"/>
      <c r="E3" s="26"/>
      <c r="F3" s="26"/>
      <c r="G3" s="26"/>
      <c r="H3" s="26"/>
      <c r="I3" s="26"/>
      <c r="J3" s="26"/>
      <c r="K3" s="26"/>
      <c r="L3" s="26"/>
      <c r="M3" s="26"/>
      <c r="N3" s="26"/>
      <c r="O3" s="26"/>
      <c r="P3" s="26"/>
      <c r="Q3" s="26"/>
      <c r="R3" s="26"/>
      <c r="S3" s="26"/>
      <c r="T3" s="26"/>
      <c r="U3" s="26"/>
      <c r="V3" s="26"/>
      <c r="W3" s="26"/>
      <c r="X3" s="26"/>
      <c r="Y3" s="26"/>
      <c r="Z3" s="26"/>
      <c r="AA3" s="26"/>
      <c r="AB3" s="26"/>
      <c r="AC3" s="26"/>
      <c r="AD3" s="26"/>
      <c r="AE3" s="26"/>
      <c r="AF3" s="26"/>
      <c r="AG3" s="26"/>
      <c r="AH3" s="26"/>
      <c r="AI3" s="26"/>
      <c r="AJ3" s="26"/>
      <c r="AK3" s="26"/>
      <c r="AL3" s="26"/>
      <c r="AM3" s="26"/>
      <c r="AN3" s="26"/>
      <c r="AO3" s="26"/>
      <c r="AP3" s="26"/>
      <c r="AQ3" s="27"/>
      <c r="BS3" s="24" t="s">
        <v>8</v>
      </c>
      <c r="BT3" s="24" t="s">
        <v>10</v>
      </c>
    </row>
    <row r="4" ht="36.96" customHeight="1">
      <c r="B4" s="28"/>
      <c r="C4" s="29"/>
      <c r="D4" s="30" t="s">
        <v>11</v>
      </c>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31"/>
      <c r="AS4" s="32" t="s">
        <v>12</v>
      </c>
      <c r="BE4" s="33" t="s">
        <v>13</v>
      </c>
      <c r="BS4" s="24" t="s">
        <v>14</v>
      </c>
    </row>
    <row r="5" ht="14.4" customHeight="1">
      <c r="B5" s="28"/>
      <c r="C5" s="29"/>
      <c r="D5" s="34" t="s">
        <v>15</v>
      </c>
      <c r="E5" s="29"/>
      <c r="F5" s="29"/>
      <c r="G5" s="29"/>
      <c r="H5" s="29"/>
      <c r="I5" s="29"/>
      <c r="J5" s="29"/>
      <c r="K5" s="35" t="s">
        <v>16</v>
      </c>
      <c r="L5" s="29"/>
      <c r="M5" s="29"/>
      <c r="N5" s="29"/>
      <c r="O5" s="29"/>
      <c r="P5" s="29"/>
      <c r="Q5" s="29"/>
      <c r="R5" s="29"/>
      <c r="S5" s="29"/>
      <c r="T5" s="29"/>
      <c r="U5" s="29"/>
      <c r="V5" s="29"/>
      <c r="W5" s="29"/>
      <c r="X5" s="29"/>
      <c r="Y5" s="29"/>
      <c r="Z5" s="29"/>
      <c r="AA5" s="29"/>
      <c r="AB5" s="29"/>
      <c r="AC5" s="29"/>
      <c r="AD5" s="29"/>
      <c r="AE5" s="29"/>
      <c r="AF5" s="29"/>
      <c r="AG5" s="29"/>
      <c r="AH5" s="29"/>
      <c r="AI5" s="29"/>
      <c r="AJ5" s="29"/>
      <c r="AK5" s="29"/>
      <c r="AL5" s="29"/>
      <c r="AM5" s="29"/>
      <c r="AN5" s="29"/>
      <c r="AO5" s="29"/>
      <c r="AP5" s="29"/>
      <c r="AQ5" s="31"/>
      <c r="BE5" s="36" t="s">
        <v>17</v>
      </c>
      <c r="BS5" s="24" t="s">
        <v>8</v>
      </c>
    </row>
    <row r="6" ht="36.96" customHeight="1">
      <c r="B6" s="28"/>
      <c r="C6" s="29"/>
      <c r="D6" s="37" t="s">
        <v>18</v>
      </c>
      <c r="E6" s="29"/>
      <c r="F6" s="29"/>
      <c r="G6" s="29"/>
      <c r="H6" s="29"/>
      <c r="I6" s="29"/>
      <c r="J6" s="29"/>
      <c r="K6" s="38" t="s">
        <v>19</v>
      </c>
      <c r="L6" s="29"/>
      <c r="M6" s="29"/>
      <c r="N6" s="29"/>
      <c r="O6" s="29"/>
      <c r="P6" s="29"/>
      <c r="Q6" s="29"/>
      <c r="R6" s="29"/>
      <c r="S6" s="29"/>
      <c r="T6" s="29"/>
      <c r="U6" s="29"/>
      <c r="V6" s="29"/>
      <c r="W6" s="29"/>
      <c r="X6" s="29"/>
      <c r="Y6" s="29"/>
      <c r="Z6" s="29"/>
      <c r="AA6" s="29"/>
      <c r="AB6" s="29"/>
      <c r="AC6" s="29"/>
      <c r="AD6" s="29"/>
      <c r="AE6" s="29"/>
      <c r="AF6" s="29"/>
      <c r="AG6" s="29"/>
      <c r="AH6" s="29"/>
      <c r="AI6" s="29"/>
      <c r="AJ6" s="29"/>
      <c r="AK6" s="29"/>
      <c r="AL6" s="29"/>
      <c r="AM6" s="29"/>
      <c r="AN6" s="29"/>
      <c r="AO6" s="29"/>
      <c r="AP6" s="29"/>
      <c r="AQ6" s="31"/>
      <c r="BE6" s="39"/>
      <c r="BS6" s="24" t="s">
        <v>8</v>
      </c>
    </row>
    <row r="7" ht="14.4" customHeight="1">
      <c r="B7" s="28"/>
      <c r="C7" s="29"/>
      <c r="D7" s="40" t="s">
        <v>20</v>
      </c>
      <c r="E7" s="29"/>
      <c r="F7" s="29"/>
      <c r="G7" s="29"/>
      <c r="H7" s="29"/>
      <c r="I7" s="29"/>
      <c r="J7" s="29"/>
      <c r="K7" s="35" t="s">
        <v>21</v>
      </c>
      <c r="L7" s="29"/>
      <c r="M7" s="29"/>
      <c r="N7" s="29"/>
      <c r="O7" s="29"/>
      <c r="P7" s="29"/>
      <c r="Q7" s="29"/>
      <c r="R7" s="29"/>
      <c r="S7" s="29"/>
      <c r="T7" s="29"/>
      <c r="U7" s="29"/>
      <c r="V7" s="29"/>
      <c r="W7" s="29"/>
      <c r="X7" s="29"/>
      <c r="Y7" s="29"/>
      <c r="Z7" s="29"/>
      <c r="AA7" s="29"/>
      <c r="AB7" s="29"/>
      <c r="AC7" s="29"/>
      <c r="AD7" s="29"/>
      <c r="AE7" s="29"/>
      <c r="AF7" s="29"/>
      <c r="AG7" s="29"/>
      <c r="AH7" s="29"/>
      <c r="AI7" s="29"/>
      <c r="AJ7" s="29"/>
      <c r="AK7" s="40" t="s">
        <v>22</v>
      </c>
      <c r="AL7" s="29"/>
      <c r="AM7" s="29"/>
      <c r="AN7" s="35" t="s">
        <v>21</v>
      </c>
      <c r="AO7" s="29"/>
      <c r="AP7" s="29"/>
      <c r="AQ7" s="31"/>
      <c r="BE7" s="39"/>
      <c r="BS7" s="24" t="s">
        <v>8</v>
      </c>
    </row>
    <row r="8" ht="14.4" customHeight="1">
      <c r="B8" s="28"/>
      <c r="C8" s="29"/>
      <c r="D8" s="40" t="s">
        <v>23</v>
      </c>
      <c r="E8" s="29"/>
      <c r="F8" s="29"/>
      <c r="G8" s="29"/>
      <c r="H8" s="29"/>
      <c r="I8" s="29"/>
      <c r="J8" s="29"/>
      <c r="K8" s="35" t="s">
        <v>24</v>
      </c>
      <c r="L8" s="29"/>
      <c r="M8" s="29"/>
      <c r="N8" s="29"/>
      <c r="O8" s="29"/>
      <c r="P8" s="29"/>
      <c r="Q8" s="29"/>
      <c r="R8" s="29"/>
      <c r="S8" s="29"/>
      <c r="T8" s="29"/>
      <c r="U8" s="29"/>
      <c r="V8" s="29"/>
      <c r="W8" s="29"/>
      <c r="X8" s="29"/>
      <c r="Y8" s="29"/>
      <c r="Z8" s="29"/>
      <c r="AA8" s="29"/>
      <c r="AB8" s="29"/>
      <c r="AC8" s="29"/>
      <c r="AD8" s="29"/>
      <c r="AE8" s="29"/>
      <c r="AF8" s="29"/>
      <c r="AG8" s="29"/>
      <c r="AH8" s="29"/>
      <c r="AI8" s="29"/>
      <c r="AJ8" s="29"/>
      <c r="AK8" s="40" t="s">
        <v>25</v>
      </c>
      <c r="AL8" s="29"/>
      <c r="AM8" s="29"/>
      <c r="AN8" s="41" t="s">
        <v>26</v>
      </c>
      <c r="AO8" s="29"/>
      <c r="AP8" s="29"/>
      <c r="AQ8" s="31"/>
      <c r="BE8" s="39"/>
      <c r="BS8" s="24" t="s">
        <v>8</v>
      </c>
    </row>
    <row r="9" ht="14.4" customHeight="1">
      <c r="B9" s="28"/>
      <c r="C9" s="29"/>
      <c r="D9" s="29"/>
      <c r="E9" s="29"/>
      <c r="F9" s="29"/>
      <c r="G9" s="29"/>
      <c r="H9" s="29"/>
      <c r="I9" s="29"/>
      <c r="J9" s="29"/>
      <c r="K9" s="29"/>
      <c r="L9" s="29"/>
      <c r="M9" s="29"/>
      <c r="N9" s="29"/>
      <c r="O9" s="29"/>
      <c r="P9" s="29"/>
      <c r="Q9" s="29"/>
      <c r="R9" s="29"/>
      <c r="S9" s="29"/>
      <c r="T9" s="29"/>
      <c r="U9" s="29"/>
      <c r="V9" s="29"/>
      <c r="W9" s="29"/>
      <c r="X9" s="29"/>
      <c r="Y9" s="29"/>
      <c r="Z9" s="29"/>
      <c r="AA9" s="29"/>
      <c r="AB9" s="29"/>
      <c r="AC9" s="29"/>
      <c r="AD9" s="29"/>
      <c r="AE9" s="29"/>
      <c r="AF9" s="29"/>
      <c r="AG9" s="29"/>
      <c r="AH9" s="29"/>
      <c r="AI9" s="29"/>
      <c r="AJ9" s="29"/>
      <c r="AK9" s="29"/>
      <c r="AL9" s="29"/>
      <c r="AM9" s="29"/>
      <c r="AN9" s="29"/>
      <c r="AO9" s="29"/>
      <c r="AP9" s="29"/>
      <c r="AQ9" s="31"/>
      <c r="BE9" s="39"/>
      <c r="BS9" s="24" t="s">
        <v>8</v>
      </c>
    </row>
    <row r="10" ht="14.4" customHeight="1">
      <c r="B10" s="28"/>
      <c r="C10" s="29"/>
      <c r="D10" s="40" t="s">
        <v>27</v>
      </c>
      <c r="E10" s="29"/>
      <c r="F10" s="29"/>
      <c r="G10" s="29"/>
      <c r="H10" s="29"/>
      <c r="I10" s="29"/>
      <c r="J10" s="29"/>
      <c r="K10" s="29"/>
      <c r="L10" s="29"/>
      <c r="M10" s="29"/>
      <c r="N10" s="29"/>
      <c r="O10" s="29"/>
      <c r="P10" s="29"/>
      <c r="Q10" s="29"/>
      <c r="R10" s="29"/>
      <c r="S10" s="29"/>
      <c r="T10" s="29"/>
      <c r="U10" s="29"/>
      <c r="V10" s="29"/>
      <c r="W10" s="29"/>
      <c r="X10" s="29"/>
      <c r="Y10" s="29"/>
      <c r="Z10" s="29"/>
      <c r="AA10" s="29"/>
      <c r="AB10" s="29"/>
      <c r="AC10" s="29"/>
      <c r="AD10" s="29"/>
      <c r="AE10" s="29"/>
      <c r="AF10" s="29"/>
      <c r="AG10" s="29"/>
      <c r="AH10" s="29"/>
      <c r="AI10" s="29"/>
      <c r="AJ10" s="29"/>
      <c r="AK10" s="40" t="s">
        <v>28</v>
      </c>
      <c r="AL10" s="29"/>
      <c r="AM10" s="29"/>
      <c r="AN10" s="35" t="s">
        <v>21</v>
      </c>
      <c r="AO10" s="29"/>
      <c r="AP10" s="29"/>
      <c r="AQ10" s="31"/>
      <c r="BE10" s="39"/>
      <c r="BS10" s="24" t="s">
        <v>8</v>
      </c>
    </row>
    <row r="11" ht="18.48" customHeight="1">
      <c r="B11" s="28"/>
      <c r="C11" s="29"/>
      <c r="D11" s="29"/>
      <c r="E11" s="35" t="s">
        <v>29</v>
      </c>
      <c r="F11" s="29"/>
      <c r="G11" s="29"/>
      <c r="H11" s="29"/>
      <c r="I11" s="29"/>
      <c r="J11" s="29"/>
      <c r="K11" s="29"/>
      <c r="L11" s="29"/>
      <c r="M11" s="29"/>
      <c r="N11" s="29"/>
      <c r="O11" s="29"/>
      <c r="P11" s="29"/>
      <c r="Q11" s="29"/>
      <c r="R11" s="29"/>
      <c r="S11" s="29"/>
      <c r="T11" s="29"/>
      <c r="U11" s="29"/>
      <c r="V11" s="29"/>
      <c r="W11" s="29"/>
      <c r="X11" s="29"/>
      <c r="Y11" s="29"/>
      <c r="Z11" s="29"/>
      <c r="AA11" s="29"/>
      <c r="AB11" s="29"/>
      <c r="AC11" s="29"/>
      <c r="AD11" s="29"/>
      <c r="AE11" s="29"/>
      <c r="AF11" s="29"/>
      <c r="AG11" s="29"/>
      <c r="AH11" s="29"/>
      <c r="AI11" s="29"/>
      <c r="AJ11" s="29"/>
      <c r="AK11" s="40" t="s">
        <v>30</v>
      </c>
      <c r="AL11" s="29"/>
      <c r="AM11" s="29"/>
      <c r="AN11" s="35" t="s">
        <v>21</v>
      </c>
      <c r="AO11" s="29"/>
      <c r="AP11" s="29"/>
      <c r="AQ11" s="31"/>
      <c r="BE11" s="39"/>
      <c r="BS11" s="24" t="s">
        <v>8</v>
      </c>
    </row>
    <row r="12" ht="6.96" customHeight="1">
      <c r="B12" s="28"/>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29"/>
      <c r="AE12" s="29"/>
      <c r="AF12" s="29"/>
      <c r="AG12" s="29"/>
      <c r="AH12" s="29"/>
      <c r="AI12" s="29"/>
      <c r="AJ12" s="29"/>
      <c r="AK12" s="29"/>
      <c r="AL12" s="29"/>
      <c r="AM12" s="29"/>
      <c r="AN12" s="29"/>
      <c r="AO12" s="29"/>
      <c r="AP12" s="29"/>
      <c r="AQ12" s="31"/>
      <c r="BE12" s="39"/>
      <c r="BS12" s="24" t="s">
        <v>8</v>
      </c>
    </row>
    <row r="13" ht="14.4" customHeight="1">
      <c r="B13" s="28"/>
      <c r="C13" s="29"/>
      <c r="D13" s="40" t="s">
        <v>31</v>
      </c>
      <c r="E13" s="29"/>
      <c r="F13" s="29"/>
      <c r="G13" s="29"/>
      <c r="H13" s="29"/>
      <c r="I13" s="29"/>
      <c r="J13" s="29"/>
      <c r="K13" s="29"/>
      <c r="L13" s="29"/>
      <c r="M13" s="29"/>
      <c r="N13" s="29"/>
      <c r="O13" s="29"/>
      <c r="P13" s="29"/>
      <c r="Q13" s="29"/>
      <c r="R13" s="29"/>
      <c r="S13" s="29"/>
      <c r="T13" s="29"/>
      <c r="U13" s="29"/>
      <c r="V13" s="29"/>
      <c r="W13" s="29"/>
      <c r="X13" s="29"/>
      <c r="Y13" s="29"/>
      <c r="Z13" s="29"/>
      <c r="AA13" s="29"/>
      <c r="AB13" s="29"/>
      <c r="AC13" s="29"/>
      <c r="AD13" s="29"/>
      <c r="AE13" s="29"/>
      <c r="AF13" s="29"/>
      <c r="AG13" s="29"/>
      <c r="AH13" s="29"/>
      <c r="AI13" s="29"/>
      <c r="AJ13" s="29"/>
      <c r="AK13" s="40" t="s">
        <v>28</v>
      </c>
      <c r="AL13" s="29"/>
      <c r="AM13" s="29"/>
      <c r="AN13" s="42" t="s">
        <v>32</v>
      </c>
      <c r="AO13" s="29"/>
      <c r="AP13" s="29"/>
      <c r="AQ13" s="31"/>
      <c r="BE13" s="39"/>
      <c r="BS13" s="24" t="s">
        <v>8</v>
      </c>
    </row>
    <row r="14">
      <c r="B14" s="28"/>
      <c r="C14" s="29"/>
      <c r="D14" s="29"/>
      <c r="E14" s="42" t="s">
        <v>32</v>
      </c>
      <c r="F14" s="43"/>
      <c r="G14" s="43"/>
      <c r="H14" s="43"/>
      <c r="I14" s="43"/>
      <c r="J14" s="43"/>
      <c r="K14" s="43"/>
      <c r="L14" s="43"/>
      <c r="M14" s="43"/>
      <c r="N14" s="43"/>
      <c r="O14" s="43"/>
      <c r="P14" s="43"/>
      <c r="Q14" s="43"/>
      <c r="R14" s="43"/>
      <c r="S14" s="43"/>
      <c r="T14" s="43"/>
      <c r="U14" s="43"/>
      <c r="V14" s="43"/>
      <c r="W14" s="43"/>
      <c r="X14" s="43"/>
      <c r="Y14" s="43"/>
      <c r="Z14" s="43"/>
      <c r="AA14" s="43"/>
      <c r="AB14" s="43"/>
      <c r="AC14" s="43"/>
      <c r="AD14" s="43"/>
      <c r="AE14" s="43"/>
      <c r="AF14" s="43"/>
      <c r="AG14" s="43"/>
      <c r="AH14" s="43"/>
      <c r="AI14" s="43"/>
      <c r="AJ14" s="43"/>
      <c r="AK14" s="40" t="s">
        <v>30</v>
      </c>
      <c r="AL14" s="29"/>
      <c r="AM14" s="29"/>
      <c r="AN14" s="42" t="s">
        <v>32</v>
      </c>
      <c r="AO14" s="29"/>
      <c r="AP14" s="29"/>
      <c r="AQ14" s="31"/>
      <c r="BE14" s="39"/>
      <c r="BS14" s="24" t="s">
        <v>8</v>
      </c>
    </row>
    <row r="15" ht="6.96" customHeight="1">
      <c r="B15" s="28"/>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29"/>
      <c r="AE15" s="29"/>
      <c r="AF15" s="29"/>
      <c r="AG15" s="29"/>
      <c r="AH15" s="29"/>
      <c r="AI15" s="29"/>
      <c r="AJ15" s="29"/>
      <c r="AK15" s="29"/>
      <c r="AL15" s="29"/>
      <c r="AM15" s="29"/>
      <c r="AN15" s="29"/>
      <c r="AO15" s="29"/>
      <c r="AP15" s="29"/>
      <c r="AQ15" s="31"/>
      <c r="BE15" s="39"/>
      <c r="BS15" s="24" t="s">
        <v>6</v>
      </c>
    </row>
    <row r="16" ht="14.4" customHeight="1">
      <c r="B16" s="28"/>
      <c r="C16" s="29"/>
      <c r="D16" s="40" t="s">
        <v>33</v>
      </c>
      <c r="E16" s="29"/>
      <c r="F16" s="29"/>
      <c r="G16" s="29"/>
      <c r="H16" s="29"/>
      <c r="I16" s="29"/>
      <c r="J16" s="29"/>
      <c r="K16" s="29"/>
      <c r="L16" s="29"/>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40" t="s">
        <v>28</v>
      </c>
      <c r="AL16" s="29"/>
      <c r="AM16" s="29"/>
      <c r="AN16" s="35" t="s">
        <v>21</v>
      </c>
      <c r="AO16" s="29"/>
      <c r="AP16" s="29"/>
      <c r="AQ16" s="31"/>
      <c r="BE16" s="39"/>
      <c r="BS16" s="24" t="s">
        <v>6</v>
      </c>
    </row>
    <row r="17" ht="18.48" customHeight="1">
      <c r="B17" s="28"/>
      <c r="C17" s="29"/>
      <c r="D17" s="29"/>
      <c r="E17" s="35" t="s">
        <v>34</v>
      </c>
      <c r="F17" s="29"/>
      <c r="G17" s="29"/>
      <c r="H17" s="29"/>
      <c r="I17" s="29"/>
      <c r="J17" s="29"/>
      <c r="K17" s="29"/>
      <c r="L17" s="29"/>
      <c r="M17" s="29"/>
      <c r="N17" s="29"/>
      <c r="O17" s="29"/>
      <c r="P17" s="29"/>
      <c r="Q17" s="29"/>
      <c r="R17" s="29"/>
      <c r="S17" s="29"/>
      <c r="T17" s="29"/>
      <c r="U17" s="29"/>
      <c r="V17" s="29"/>
      <c r="W17" s="29"/>
      <c r="X17" s="29"/>
      <c r="Y17" s="29"/>
      <c r="Z17" s="29"/>
      <c r="AA17" s="29"/>
      <c r="AB17" s="29"/>
      <c r="AC17" s="29"/>
      <c r="AD17" s="29"/>
      <c r="AE17" s="29"/>
      <c r="AF17" s="29"/>
      <c r="AG17" s="29"/>
      <c r="AH17" s="29"/>
      <c r="AI17" s="29"/>
      <c r="AJ17" s="29"/>
      <c r="AK17" s="40" t="s">
        <v>30</v>
      </c>
      <c r="AL17" s="29"/>
      <c r="AM17" s="29"/>
      <c r="AN17" s="35" t="s">
        <v>21</v>
      </c>
      <c r="AO17" s="29"/>
      <c r="AP17" s="29"/>
      <c r="AQ17" s="31"/>
      <c r="BE17" s="39"/>
      <c r="BS17" s="24" t="s">
        <v>35</v>
      </c>
    </row>
    <row r="18" ht="6.96" customHeight="1">
      <c r="B18" s="28"/>
      <c r="C18" s="29"/>
      <c r="D18" s="29"/>
      <c r="E18" s="29"/>
      <c r="F18" s="29"/>
      <c r="G18" s="29"/>
      <c r="H18" s="29"/>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c r="AM18" s="29"/>
      <c r="AN18" s="29"/>
      <c r="AO18" s="29"/>
      <c r="AP18" s="29"/>
      <c r="AQ18" s="31"/>
      <c r="BE18" s="39"/>
      <c r="BS18" s="24" t="s">
        <v>8</v>
      </c>
    </row>
    <row r="19" ht="14.4" customHeight="1">
      <c r="B19" s="28"/>
      <c r="C19" s="29"/>
      <c r="D19" s="40" t="s">
        <v>36</v>
      </c>
      <c r="E19" s="29"/>
      <c r="F19" s="29"/>
      <c r="G19" s="29"/>
      <c r="H19" s="29"/>
      <c r="I19" s="29"/>
      <c r="J19" s="29"/>
      <c r="K19" s="29"/>
      <c r="L19" s="29"/>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c r="AL19" s="29"/>
      <c r="AM19" s="29"/>
      <c r="AN19" s="29"/>
      <c r="AO19" s="29"/>
      <c r="AP19" s="29"/>
      <c r="AQ19" s="31"/>
      <c r="BE19" s="39"/>
      <c r="BS19" s="24" t="s">
        <v>8</v>
      </c>
    </row>
    <row r="20" ht="16.5" customHeight="1">
      <c r="B20" s="28"/>
      <c r="C20" s="29"/>
      <c r="D20" s="29"/>
      <c r="E20" s="44" t="s">
        <v>21</v>
      </c>
      <c r="F20" s="44"/>
      <c r="G20" s="44"/>
      <c r="H20" s="44"/>
      <c r="I20" s="44"/>
      <c r="J20" s="44"/>
      <c r="K20" s="44"/>
      <c r="L20" s="44"/>
      <c r="M20" s="44"/>
      <c r="N20" s="44"/>
      <c r="O20" s="44"/>
      <c r="P20" s="44"/>
      <c r="Q20" s="44"/>
      <c r="R20" s="44"/>
      <c r="S20" s="44"/>
      <c r="T20" s="44"/>
      <c r="U20" s="44"/>
      <c r="V20" s="44"/>
      <c r="W20" s="44"/>
      <c r="X20" s="44"/>
      <c r="Y20" s="44"/>
      <c r="Z20" s="44"/>
      <c r="AA20" s="44"/>
      <c r="AB20" s="44"/>
      <c r="AC20" s="44"/>
      <c r="AD20" s="44"/>
      <c r="AE20" s="44"/>
      <c r="AF20" s="44"/>
      <c r="AG20" s="44"/>
      <c r="AH20" s="44"/>
      <c r="AI20" s="44"/>
      <c r="AJ20" s="44"/>
      <c r="AK20" s="44"/>
      <c r="AL20" s="44"/>
      <c r="AM20" s="44"/>
      <c r="AN20" s="44"/>
      <c r="AO20" s="29"/>
      <c r="AP20" s="29"/>
      <c r="AQ20" s="31"/>
      <c r="BE20" s="39"/>
      <c r="BS20" s="24" t="s">
        <v>6</v>
      </c>
    </row>
    <row r="21" ht="6.96" customHeight="1">
      <c r="B21" s="28"/>
      <c r="C21" s="29"/>
      <c r="D21" s="29"/>
      <c r="E21" s="29"/>
      <c r="F21" s="29"/>
      <c r="G21" s="29"/>
      <c r="H21" s="29"/>
      <c r="I21" s="29"/>
      <c r="J21" s="29"/>
      <c r="K21" s="29"/>
      <c r="L21" s="29"/>
      <c r="M21" s="29"/>
      <c r="N21" s="29"/>
      <c r="O21" s="29"/>
      <c r="P21" s="29"/>
      <c r="Q21" s="29"/>
      <c r="R21" s="29"/>
      <c r="S21" s="29"/>
      <c r="T21" s="29"/>
      <c r="U21" s="29"/>
      <c r="V21" s="29"/>
      <c r="W21" s="29"/>
      <c r="X21" s="29"/>
      <c r="Y21" s="29"/>
      <c r="Z21" s="29"/>
      <c r="AA21" s="29"/>
      <c r="AB21" s="29"/>
      <c r="AC21" s="29"/>
      <c r="AD21" s="29"/>
      <c r="AE21" s="29"/>
      <c r="AF21" s="29"/>
      <c r="AG21" s="29"/>
      <c r="AH21" s="29"/>
      <c r="AI21" s="29"/>
      <c r="AJ21" s="29"/>
      <c r="AK21" s="29"/>
      <c r="AL21" s="29"/>
      <c r="AM21" s="29"/>
      <c r="AN21" s="29"/>
      <c r="AO21" s="29"/>
      <c r="AP21" s="29"/>
      <c r="AQ21" s="31"/>
      <c r="BE21" s="39"/>
    </row>
    <row r="22" ht="6.96" customHeight="1">
      <c r="B22" s="28"/>
      <c r="C22" s="29"/>
      <c r="D22" s="45"/>
      <c r="E22" s="45"/>
      <c r="F22" s="45"/>
      <c r="G22" s="45"/>
      <c r="H22" s="45"/>
      <c r="I22" s="45"/>
      <c r="J22" s="45"/>
      <c r="K22" s="45"/>
      <c r="L22" s="45"/>
      <c r="M22" s="45"/>
      <c r="N22" s="45"/>
      <c r="O22" s="45"/>
      <c r="P22" s="45"/>
      <c r="Q22" s="45"/>
      <c r="R22" s="45"/>
      <c r="S22" s="45"/>
      <c r="T22" s="45"/>
      <c r="U22" s="45"/>
      <c r="V22" s="45"/>
      <c r="W22" s="45"/>
      <c r="X22" s="45"/>
      <c r="Y22" s="45"/>
      <c r="Z22" s="45"/>
      <c r="AA22" s="45"/>
      <c r="AB22" s="45"/>
      <c r="AC22" s="45"/>
      <c r="AD22" s="45"/>
      <c r="AE22" s="45"/>
      <c r="AF22" s="45"/>
      <c r="AG22" s="45"/>
      <c r="AH22" s="45"/>
      <c r="AI22" s="45"/>
      <c r="AJ22" s="45"/>
      <c r="AK22" s="45"/>
      <c r="AL22" s="45"/>
      <c r="AM22" s="45"/>
      <c r="AN22" s="45"/>
      <c r="AO22" s="45"/>
      <c r="AP22" s="29"/>
      <c r="AQ22" s="31"/>
      <c r="BE22" s="39"/>
    </row>
    <row r="23" s="1" customFormat="1" ht="25.92" customHeight="1">
      <c r="B23" s="46"/>
      <c r="C23" s="47"/>
      <c r="D23" s="48" t="s">
        <v>37</v>
      </c>
      <c r="E23" s="49"/>
      <c r="F23" s="49"/>
      <c r="G23" s="49"/>
      <c r="H23" s="49"/>
      <c r="I23" s="49"/>
      <c r="J23" s="49"/>
      <c r="K23" s="49"/>
      <c r="L23" s="49"/>
      <c r="M23" s="49"/>
      <c r="N23" s="49"/>
      <c r="O23" s="49"/>
      <c r="P23" s="49"/>
      <c r="Q23" s="49"/>
      <c r="R23" s="49"/>
      <c r="S23" s="49"/>
      <c r="T23" s="49"/>
      <c r="U23" s="49"/>
      <c r="V23" s="49"/>
      <c r="W23" s="49"/>
      <c r="X23" s="49"/>
      <c r="Y23" s="49"/>
      <c r="Z23" s="49"/>
      <c r="AA23" s="49"/>
      <c r="AB23" s="49"/>
      <c r="AC23" s="49"/>
      <c r="AD23" s="49"/>
      <c r="AE23" s="49"/>
      <c r="AF23" s="49"/>
      <c r="AG23" s="49"/>
      <c r="AH23" s="49"/>
      <c r="AI23" s="49"/>
      <c r="AJ23" s="49"/>
      <c r="AK23" s="50">
        <f>ROUND(AG51,2)</f>
        <v>0</v>
      </c>
      <c r="AL23" s="49"/>
      <c r="AM23" s="49"/>
      <c r="AN23" s="49"/>
      <c r="AO23" s="49"/>
      <c r="AP23" s="47"/>
      <c r="AQ23" s="51"/>
      <c r="BE23" s="39"/>
    </row>
    <row r="24" s="1" customFormat="1" ht="6.96" customHeight="1">
      <c r="B24" s="46"/>
      <c r="C24" s="47"/>
      <c r="D24" s="47"/>
      <c r="E24" s="47"/>
      <c r="F24" s="47"/>
      <c r="G24" s="47"/>
      <c r="H24" s="47"/>
      <c r="I24" s="47"/>
      <c r="J24" s="47"/>
      <c r="K24" s="47"/>
      <c r="L24" s="47"/>
      <c r="M24" s="47"/>
      <c r="N24" s="47"/>
      <c r="O24" s="47"/>
      <c r="P24" s="47"/>
      <c r="Q24" s="47"/>
      <c r="R24" s="47"/>
      <c r="S24" s="47"/>
      <c r="T24" s="47"/>
      <c r="U24" s="47"/>
      <c r="V24" s="47"/>
      <c r="W24" s="47"/>
      <c r="X24" s="47"/>
      <c r="Y24" s="47"/>
      <c r="Z24" s="47"/>
      <c r="AA24" s="47"/>
      <c r="AB24" s="47"/>
      <c r="AC24" s="47"/>
      <c r="AD24" s="47"/>
      <c r="AE24" s="47"/>
      <c r="AF24" s="47"/>
      <c r="AG24" s="47"/>
      <c r="AH24" s="47"/>
      <c r="AI24" s="47"/>
      <c r="AJ24" s="47"/>
      <c r="AK24" s="47"/>
      <c r="AL24" s="47"/>
      <c r="AM24" s="47"/>
      <c r="AN24" s="47"/>
      <c r="AO24" s="47"/>
      <c r="AP24" s="47"/>
      <c r="AQ24" s="51"/>
      <c r="BE24" s="39"/>
    </row>
    <row r="25" s="1" customFormat="1">
      <c r="B25" s="46"/>
      <c r="C25" s="47"/>
      <c r="D25" s="47"/>
      <c r="E25" s="47"/>
      <c r="F25" s="47"/>
      <c r="G25" s="47"/>
      <c r="H25" s="47"/>
      <c r="I25" s="47"/>
      <c r="J25" s="47"/>
      <c r="K25" s="47"/>
      <c r="L25" s="52" t="s">
        <v>38</v>
      </c>
      <c r="M25" s="52"/>
      <c r="N25" s="52"/>
      <c r="O25" s="52"/>
      <c r="P25" s="47"/>
      <c r="Q25" s="47"/>
      <c r="R25" s="47"/>
      <c r="S25" s="47"/>
      <c r="T25" s="47"/>
      <c r="U25" s="47"/>
      <c r="V25" s="47"/>
      <c r="W25" s="52" t="s">
        <v>39</v>
      </c>
      <c r="X25" s="52"/>
      <c r="Y25" s="52"/>
      <c r="Z25" s="52"/>
      <c r="AA25" s="52"/>
      <c r="AB25" s="52"/>
      <c r="AC25" s="52"/>
      <c r="AD25" s="52"/>
      <c r="AE25" s="52"/>
      <c r="AF25" s="47"/>
      <c r="AG25" s="47"/>
      <c r="AH25" s="47"/>
      <c r="AI25" s="47"/>
      <c r="AJ25" s="47"/>
      <c r="AK25" s="52" t="s">
        <v>40</v>
      </c>
      <c r="AL25" s="52"/>
      <c r="AM25" s="52"/>
      <c r="AN25" s="52"/>
      <c r="AO25" s="52"/>
      <c r="AP25" s="47"/>
      <c r="AQ25" s="51"/>
      <c r="BE25" s="39"/>
    </row>
    <row r="26" s="2" customFormat="1" ht="14.4" customHeight="1">
      <c r="B26" s="53"/>
      <c r="C26" s="54"/>
      <c r="D26" s="55" t="s">
        <v>41</v>
      </c>
      <c r="E26" s="54"/>
      <c r="F26" s="55" t="s">
        <v>42</v>
      </c>
      <c r="G26" s="54"/>
      <c r="H26" s="54"/>
      <c r="I26" s="54"/>
      <c r="J26" s="54"/>
      <c r="K26" s="54"/>
      <c r="L26" s="56">
        <v>0.20999999999999999</v>
      </c>
      <c r="M26" s="54"/>
      <c r="N26" s="54"/>
      <c r="O26" s="54"/>
      <c r="P26" s="54"/>
      <c r="Q26" s="54"/>
      <c r="R26" s="54"/>
      <c r="S26" s="54"/>
      <c r="T26" s="54"/>
      <c r="U26" s="54"/>
      <c r="V26" s="54"/>
      <c r="W26" s="57">
        <f>ROUND(AZ51,2)</f>
        <v>0</v>
      </c>
      <c r="X26" s="54"/>
      <c r="Y26" s="54"/>
      <c r="Z26" s="54"/>
      <c r="AA26" s="54"/>
      <c r="AB26" s="54"/>
      <c r="AC26" s="54"/>
      <c r="AD26" s="54"/>
      <c r="AE26" s="54"/>
      <c r="AF26" s="54"/>
      <c r="AG26" s="54"/>
      <c r="AH26" s="54"/>
      <c r="AI26" s="54"/>
      <c r="AJ26" s="54"/>
      <c r="AK26" s="57">
        <f>ROUND(AV51,2)</f>
        <v>0</v>
      </c>
      <c r="AL26" s="54"/>
      <c r="AM26" s="54"/>
      <c r="AN26" s="54"/>
      <c r="AO26" s="54"/>
      <c r="AP26" s="54"/>
      <c r="AQ26" s="58"/>
      <c r="BE26" s="39"/>
    </row>
    <row r="27" s="2" customFormat="1" ht="14.4" customHeight="1">
      <c r="B27" s="53"/>
      <c r="C27" s="54"/>
      <c r="D27" s="54"/>
      <c r="E27" s="54"/>
      <c r="F27" s="55" t="s">
        <v>43</v>
      </c>
      <c r="G27" s="54"/>
      <c r="H27" s="54"/>
      <c r="I27" s="54"/>
      <c r="J27" s="54"/>
      <c r="K27" s="54"/>
      <c r="L27" s="56">
        <v>0.14999999999999999</v>
      </c>
      <c r="M27" s="54"/>
      <c r="N27" s="54"/>
      <c r="O27" s="54"/>
      <c r="P27" s="54"/>
      <c r="Q27" s="54"/>
      <c r="R27" s="54"/>
      <c r="S27" s="54"/>
      <c r="T27" s="54"/>
      <c r="U27" s="54"/>
      <c r="V27" s="54"/>
      <c r="W27" s="57">
        <f>ROUND(BA51,2)</f>
        <v>0</v>
      </c>
      <c r="X27" s="54"/>
      <c r="Y27" s="54"/>
      <c r="Z27" s="54"/>
      <c r="AA27" s="54"/>
      <c r="AB27" s="54"/>
      <c r="AC27" s="54"/>
      <c r="AD27" s="54"/>
      <c r="AE27" s="54"/>
      <c r="AF27" s="54"/>
      <c r="AG27" s="54"/>
      <c r="AH27" s="54"/>
      <c r="AI27" s="54"/>
      <c r="AJ27" s="54"/>
      <c r="AK27" s="57">
        <f>ROUND(AW51,2)</f>
        <v>0</v>
      </c>
      <c r="AL27" s="54"/>
      <c r="AM27" s="54"/>
      <c r="AN27" s="54"/>
      <c r="AO27" s="54"/>
      <c r="AP27" s="54"/>
      <c r="AQ27" s="58"/>
      <c r="BE27" s="39"/>
    </row>
    <row r="28" hidden="1" s="2" customFormat="1" ht="14.4" customHeight="1">
      <c r="B28" s="53"/>
      <c r="C28" s="54"/>
      <c r="D28" s="54"/>
      <c r="E28" s="54"/>
      <c r="F28" s="55" t="s">
        <v>44</v>
      </c>
      <c r="G28" s="54"/>
      <c r="H28" s="54"/>
      <c r="I28" s="54"/>
      <c r="J28" s="54"/>
      <c r="K28" s="54"/>
      <c r="L28" s="56">
        <v>0.20999999999999999</v>
      </c>
      <c r="M28" s="54"/>
      <c r="N28" s="54"/>
      <c r="O28" s="54"/>
      <c r="P28" s="54"/>
      <c r="Q28" s="54"/>
      <c r="R28" s="54"/>
      <c r="S28" s="54"/>
      <c r="T28" s="54"/>
      <c r="U28" s="54"/>
      <c r="V28" s="54"/>
      <c r="W28" s="57">
        <f>ROUND(BB51,2)</f>
        <v>0</v>
      </c>
      <c r="X28" s="54"/>
      <c r="Y28" s="54"/>
      <c r="Z28" s="54"/>
      <c r="AA28" s="54"/>
      <c r="AB28" s="54"/>
      <c r="AC28" s="54"/>
      <c r="AD28" s="54"/>
      <c r="AE28" s="54"/>
      <c r="AF28" s="54"/>
      <c r="AG28" s="54"/>
      <c r="AH28" s="54"/>
      <c r="AI28" s="54"/>
      <c r="AJ28" s="54"/>
      <c r="AK28" s="57">
        <v>0</v>
      </c>
      <c r="AL28" s="54"/>
      <c r="AM28" s="54"/>
      <c r="AN28" s="54"/>
      <c r="AO28" s="54"/>
      <c r="AP28" s="54"/>
      <c r="AQ28" s="58"/>
      <c r="BE28" s="39"/>
    </row>
    <row r="29" hidden="1" s="2" customFormat="1" ht="14.4" customHeight="1">
      <c r="B29" s="53"/>
      <c r="C29" s="54"/>
      <c r="D29" s="54"/>
      <c r="E29" s="54"/>
      <c r="F29" s="55" t="s">
        <v>45</v>
      </c>
      <c r="G29" s="54"/>
      <c r="H29" s="54"/>
      <c r="I29" s="54"/>
      <c r="J29" s="54"/>
      <c r="K29" s="54"/>
      <c r="L29" s="56">
        <v>0.14999999999999999</v>
      </c>
      <c r="M29" s="54"/>
      <c r="N29" s="54"/>
      <c r="O29" s="54"/>
      <c r="P29" s="54"/>
      <c r="Q29" s="54"/>
      <c r="R29" s="54"/>
      <c r="S29" s="54"/>
      <c r="T29" s="54"/>
      <c r="U29" s="54"/>
      <c r="V29" s="54"/>
      <c r="W29" s="57">
        <f>ROUND(BC51,2)</f>
        <v>0</v>
      </c>
      <c r="X29" s="54"/>
      <c r="Y29" s="54"/>
      <c r="Z29" s="54"/>
      <c r="AA29" s="54"/>
      <c r="AB29" s="54"/>
      <c r="AC29" s="54"/>
      <c r="AD29" s="54"/>
      <c r="AE29" s="54"/>
      <c r="AF29" s="54"/>
      <c r="AG29" s="54"/>
      <c r="AH29" s="54"/>
      <c r="AI29" s="54"/>
      <c r="AJ29" s="54"/>
      <c r="AK29" s="57">
        <v>0</v>
      </c>
      <c r="AL29" s="54"/>
      <c r="AM29" s="54"/>
      <c r="AN29" s="54"/>
      <c r="AO29" s="54"/>
      <c r="AP29" s="54"/>
      <c r="AQ29" s="58"/>
      <c r="BE29" s="39"/>
    </row>
    <row r="30" hidden="1" s="2" customFormat="1" ht="14.4" customHeight="1">
      <c r="B30" s="53"/>
      <c r="C30" s="54"/>
      <c r="D30" s="54"/>
      <c r="E30" s="54"/>
      <c r="F30" s="55" t="s">
        <v>46</v>
      </c>
      <c r="G30" s="54"/>
      <c r="H30" s="54"/>
      <c r="I30" s="54"/>
      <c r="J30" s="54"/>
      <c r="K30" s="54"/>
      <c r="L30" s="56">
        <v>0</v>
      </c>
      <c r="M30" s="54"/>
      <c r="N30" s="54"/>
      <c r="O30" s="54"/>
      <c r="P30" s="54"/>
      <c r="Q30" s="54"/>
      <c r="R30" s="54"/>
      <c r="S30" s="54"/>
      <c r="T30" s="54"/>
      <c r="U30" s="54"/>
      <c r="V30" s="54"/>
      <c r="W30" s="57">
        <f>ROUND(BD51,2)</f>
        <v>0</v>
      </c>
      <c r="X30" s="54"/>
      <c r="Y30" s="54"/>
      <c r="Z30" s="54"/>
      <c r="AA30" s="54"/>
      <c r="AB30" s="54"/>
      <c r="AC30" s="54"/>
      <c r="AD30" s="54"/>
      <c r="AE30" s="54"/>
      <c r="AF30" s="54"/>
      <c r="AG30" s="54"/>
      <c r="AH30" s="54"/>
      <c r="AI30" s="54"/>
      <c r="AJ30" s="54"/>
      <c r="AK30" s="57">
        <v>0</v>
      </c>
      <c r="AL30" s="54"/>
      <c r="AM30" s="54"/>
      <c r="AN30" s="54"/>
      <c r="AO30" s="54"/>
      <c r="AP30" s="54"/>
      <c r="AQ30" s="58"/>
      <c r="BE30" s="39"/>
    </row>
    <row r="31" s="1" customFormat="1" ht="6.96" customHeight="1">
      <c r="B31" s="46"/>
      <c r="C31" s="47"/>
      <c r="D31" s="47"/>
      <c r="E31" s="47"/>
      <c r="F31" s="47"/>
      <c r="G31" s="47"/>
      <c r="H31" s="47"/>
      <c r="I31" s="47"/>
      <c r="J31" s="47"/>
      <c r="K31" s="47"/>
      <c r="L31" s="47"/>
      <c r="M31" s="47"/>
      <c r="N31" s="47"/>
      <c r="O31" s="47"/>
      <c r="P31" s="47"/>
      <c r="Q31" s="47"/>
      <c r="R31" s="47"/>
      <c r="S31" s="47"/>
      <c r="T31" s="47"/>
      <c r="U31" s="47"/>
      <c r="V31" s="47"/>
      <c r="W31" s="47"/>
      <c r="X31" s="47"/>
      <c r="Y31" s="47"/>
      <c r="Z31" s="47"/>
      <c r="AA31" s="47"/>
      <c r="AB31" s="47"/>
      <c r="AC31" s="47"/>
      <c r="AD31" s="47"/>
      <c r="AE31" s="47"/>
      <c r="AF31" s="47"/>
      <c r="AG31" s="47"/>
      <c r="AH31" s="47"/>
      <c r="AI31" s="47"/>
      <c r="AJ31" s="47"/>
      <c r="AK31" s="47"/>
      <c r="AL31" s="47"/>
      <c r="AM31" s="47"/>
      <c r="AN31" s="47"/>
      <c r="AO31" s="47"/>
      <c r="AP31" s="47"/>
      <c r="AQ31" s="51"/>
      <c r="BE31" s="39"/>
    </row>
    <row r="32" s="1" customFormat="1" ht="25.92" customHeight="1">
      <c r="B32" s="46"/>
      <c r="C32" s="59"/>
      <c r="D32" s="60" t="s">
        <v>47</v>
      </c>
      <c r="E32" s="61"/>
      <c r="F32" s="61"/>
      <c r="G32" s="61"/>
      <c r="H32" s="61"/>
      <c r="I32" s="61"/>
      <c r="J32" s="61"/>
      <c r="K32" s="61"/>
      <c r="L32" s="61"/>
      <c r="M32" s="61"/>
      <c r="N32" s="61"/>
      <c r="O32" s="61"/>
      <c r="P32" s="61"/>
      <c r="Q32" s="61"/>
      <c r="R32" s="61"/>
      <c r="S32" s="61"/>
      <c r="T32" s="62" t="s">
        <v>48</v>
      </c>
      <c r="U32" s="61"/>
      <c r="V32" s="61"/>
      <c r="W32" s="61"/>
      <c r="X32" s="63" t="s">
        <v>49</v>
      </c>
      <c r="Y32" s="61"/>
      <c r="Z32" s="61"/>
      <c r="AA32" s="61"/>
      <c r="AB32" s="61"/>
      <c r="AC32" s="61"/>
      <c r="AD32" s="61"/>
      <c r="AE32" s="61"/>
      <c r="AF32" s="61"/>
      <c r="AG32" s="61"/>
      <c r="AH32" s="61"/>
      <c r="AI32" s="61"/>
      <c r="AJ32" s="61"/>
      <c r="AK32" s="64">
        <f>SUM(AK23:AK30)</f>
        <v>0</v>
      </c>
      <c r="AL32" s="61"/>
      <c r="AM32" s="61"/>
      <c r="AN32" s="61"/>
      <c r="AO32" s="65"/>
      <c r="AP32" s="59"/>
      <c r="AQ32" s="66"/>
      <c r="BE32" s="39"/>
    </row>
    <row r="33" s="1" customFormat="1" ht="6.96" customHeight="1">
      <c r="B33" s="46"/>
      <c r="C33" s="47"/>
      <c r="D33" s="47"/>
      <c r="E33" s="47"/>
      <c r="F33" s="47"/>
      <c r="G33" s="47"/>
      <c r="H33" s="47"/>
      <c r="I33" s="47"/>
      <c r="J33" s="47"/>
      <c r="K33" s="47"/>
      <c r="L33" s="47"/>
      <c r="M33" s="47"/>
      <c r="N33" s="47"/>
      <c r="O33" s="47"/>
      <c r="P33" s="47"/>
      <c r="Q33" s="47"/>
      <c r="R33" s="47"/>
      <c r="S33" s="47"/>
      <c r="T33" s="47"/>
      <c r="U33" s="47"/>
      <c r="V33" s="47"/>
      <c r="W33" s="47"/>
      <c r="X33" s="47"/>
      <c r="Y33" s="47"/>
      <c r="Z33" s="47"/>
      <c r="AA33" s="47"/>
      <c r="AB33" s="47"/>
      <c r="AC33" s="47"/>
      <c r="AD33" s="47"/>
      <c r="AE33" s="47"/>
      <c r="AF33" s="47"/>
      <c r="AG33" s="47"/>
      <c r="AH33" s="47"/>
      <c r="AI33" s="47"/>
      <c r="AJ33" s="47"/>
      <c r="AK33" s="47"/>
      <c r="AL33" s="47"/>
      <c r="AM33" s="47"/>
      <c r="AN33" s="47"/>
      <c r="AO33" s="47"/>
      <c r="AP33" s="47"/>
      <c r="AQ33" s="51"/>
    </row>
    <row r="34" s="1" customFormat="1" ht="6.96" customHeight="1">
      <c r="B34" s="67"/>
      <c r="C34" s="68"/>
      <c r="D34" s="68"/>
      <c r="E34" s="68"/>
      <c r="F34" s="68"/>
      <c r="G34" s="68"/>
      <c r="H34" s="68"/>
      <c r="I34" s="68"/>
      <c r="J34" s="68"/>
      <c r="K34" s="68"/>
      <c r="L34" s="68"/>
      <c r="M34" s="68"/>
      <c r="N34" s="68"/>
      <c r="O34" s="68"/>
      <c r="P34" s="68"/>
      <c r="Q34" s="68"/>
      <c r="R34" s="68"/>
      <c r="S34" s="68"/>
      <c r="T34" s="68"/>
      <c r="U34" s="68"/>
      <c r="V34" s="68"/>
      <c r="W34" s="68"/>
      <c r="X34" s="68"/>
      <c r="Y34" s="68"/>
      <c r="Z34" s="68"/>
      <c r="AA34" s="68"/>
      <c r="AB34" s="68"/>
      <c r="AC34" s="68"/>
      <c r="AD34" s="68"/>
      <c r="AE34" s="68"/>
      <c r="AF34" s="68"/>
      <c r="AG34" s="68"/>
      <c r="AH34" s="68"/>
      <c r="AI34" s="68"/>
      <c r="AJ34" s="68"/>
      <c r="AK34" s="68"/>
      <c r="AL34" s="68"/>
      <c r="AM34" s="68"/>
      <c r="AN34" s="68"/>
      <c r="AO34" s="68"/>
      <c r="AP34" s="68"/>
      <c r="AQ34" s="69"/>
    </row>
    <row r="38" s="1" customFormat="1" ht="6.96" customHeight="1">
      <c r="B38" s="70"/>
      <c r="C38" s="71"/>
      <c r="D38" s="71"/>
      <c r="E38" s="71"/>
      <c r="F38" s="71"/>
      <c r="G38" s="71"/>
      <c r="H38" s="71"/>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2"/>
    </row>
    <row r="39" s="1" customFormat="1" ht="36.96" customHeight="1">
      <c r="B39" s="46"/>
      <c r="C39" s="73" t="s">
        <v>50</v>
      </c>
      <c r="D39" s="74"/>
      <c r="E39" s="74"/>
      <c r="F39" s="74"/>
      <c r="G39" s="74"/>
      <c r="H39" s="74"/>
      <c r="I39" s="74"/>
      <c r="J39" s="74"/>
      <c r="K39" s="74"/>
      <c r="L39" s="74"/>
      <c r="M39" s="74"/>
      <c r="N39" s="74"/>
      <c r="O39" s="74"/>
      <c r="P39" s="74"/>
      <c r="Q39" s="74"/>
      <c r="R39" s="74"/>
      <c r="S39" s="74"/>
      <c r="T39" s="74"/>
      <c r="U39" s="74"/>
      <c r="V39" s="74"/>
      <c r="W39" s="74"/>
      <c r="X39" s="74"/>
      <c r="Y39" s="74"/>
      <c r="Z39" s="74"/>
      <c r="AA39" s="74"/>
      <c r="AB39" s="74"/>
      <c r="AC39" s="74"/>
      <c r="AD39" s="74"/>
      <c r="AE39" s="74"/>
      <c r="AF39" s="74"/>
      <c r="AG39" s="74"/>
      <c r="AH39" s="74"/>
      <c r="AI39" s="74"/>
      <c r="AJ39" s="74"/>
      <c r="AK39" s="74"/>
      <c r="AL39" s="74"/>
      <c r="AM39" s="74"/>
      <c r="AN39" s="74"/>
      <c r="AO39" s="74"/>
      <c r="AP39" s="74"/>
      <c r="AQ39" s="74"/>
      <c r="AR39" s="72"/>
    </row>
    <row r="40" s="1" customFormat="1" ht="6.96" customHeight="1">
      <c r="B40" s="46"/>
      <c r="C40" s="74"/>
      <c r="D40" s="74"/>
      <c r="E40" s="74"/>
      <c r="F40" s="74"/>
      <c r="G40" s="74"/>
      <c r="H40" s="74"/>
      <c r="I40" s="74"/>
      <c r="J40" s="74"/>
      <c r="K40" s="74"/>
      <c r="L40" s="74"/>
      <c r="M40" s="74"/>
      <c r="N40" s="74"/>
      <c r="O40" s="74"/>
      <c r="P40" s="74"/>
      <c r="Q40" s="74"/>
      <c r="R40" s="74"/>
      <c r="S40" s="74"/>
      <c r="T40" s="74"/>
      <c r="U40" s="74"/>
      <c r="V40" s="74"/>
      <c r="W40" s="74"/>
      <c r="X40" s="74"/>
      <c r="Y40" s="74"/>
      <c r="Z40" s="74"/>
      <c r="AA40" s="74"/>
      <c r="AB40" s="74"/>
      <c r="AC40" s="74"/>
      <c r="AD40" s="74"/>
      <c r="AE40" s="74"/>
      <c r="AF40" s="74"/>
      <c r="AG40" s="74"/>
      <c r="AH40" s="74"/>
      <c r="AI40" s="74"/>
      <c r="AJ40" s="74"/>
      <c r="AK40" s="74"/>
      <c r="AL40" s="74"/>
      <c r="AM40" s="74"/>
      <c r="AN40" s="74"/>
      <c r="AO40" s="74"/>
      <c r="AP40" s="74"/>
      <c r="AQ40" s="74"/>
      <c r="AR40" s="72"/>
    </row>
    <row r="41" s="3" customFormat="1" ht="14.4" customHeight="1">
      <c r="B41" s="75"/>
      <c r="C41" s="76" t="s">
        <v>15</v>
      </c>
      <c r="D41" s="77"/>
      <c r="E41" s="77"/>
      <c r="F41" s="77"/>
      <c r="G41" s="77"/>
      <c r="H41" s="77"/>
      <c r="I41" s="77"/>
      <c r="J41" s="77"/>
      <c r="K41" s="77"/>
      <c r="L41" s="77" t="str">
        <f>K5</f>
        <v>180701R1</v>
      </c>
      <c r="M41" s="77"/>
      <c r="N41" s="77"/>
      <c r="O41" s="77"/>
      <c r="P41" s="77"/>
      <c r="Q41" s="77"/>
      <c r="R41" s="77"/>
      <c r="S41" s="77"/>
      <c r="T41" s="77"/>
      <c r="U41" s="77"/>
      <c r="V41" s="77"/>
      <c r="W41" s="77"/>
      <c r="X41" s="77"/>
      <c r="Y41" s="77"/>
      <c r="Z41" s="77"/>
      <c r="AA41" s="77"/>
      <c r="AB41" s="77"/>
      <c r="AC41" s="77"/>
      <c r="AD41" s="77"/>
      <c r="AE41" s="77"/>
      <c r="AF41" s="77"/>
      <c r="AG41" s="77"/>
      <c r="AH41" s="77"/>
      <c r="AI41" s="77"/>
      <c r="AJ41" s="77"/>
      <c r="AK41" s="77"/>
      <c r="AL41" s="77"/>
      <c r="AM41" s="77"/>
      <c r="AN41" s="77"/>
      <c r="AO41" s="77"/>
      <c r="AP41" s="77"/>
      <c r="AQ41" s="77"/>
      <c r="AR41" s="78"/>
    </row>
    <row r="42" s="4" customFormat="1" ht="36.96" customHeight="1">
      <c r="B42" s="79"/>
      <c r="C42" s="80" t="s">
        <v>18</v>
      </c>
      <c r="D42" s="81"/>
      <c r="E42" s="81"/>
      <c r="F42" s="81"/>
      <c r="G42" s="81"/>
      <c r="H42" s="81"/>
      <c r="I42" s="81"/>
      <c r="J42" s="81"/>
      <c r="K42" s="81"/>
      <c r="L42" s="82" t="str">
        <f>K6</f>
        <v>Rekonstrukce a přístavba objektu náboženské obce</v>
      </c>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3"/>
    </row>
    <row r="43" s="1" customFormat="1" ht="6.96" customHeight="1">
      <c r="B43" s="46"/>
      <c r="C43" s="74"/>
      <c r="D43" s="74"/>
      <c r="E43" s="74"/>
      <c r="F43" s="74"/>
      <c r="G43" s="74"/>
      <c r="H43" s="74"/>
      <c r="I43" s="74"/>
      <c r="J43" s="74"/>
      <c r="K43" s="74"/>
      <c r="L43" s="74"/>
      <c r="M43" s="74"/>
      <c r="N43" s="74"/>
      <c r="O43" s="74"/>
      <c r="P43" s="74"/>
      <c r="Q43" s="74"/>
      <c r="R43" s="74"/>
      <c r="S43" s="74"/>
      <c r="T43" s="74"/>
      <c r="U43" s="74"/>
      <c r="V43" s="74"/>
      <c r="W43" s="74"/>
      <c r="X43" s="74"/>
      <c r="Y43" s="74"/>
      <c r="Z43" s="74"/>
      <c r="AA43" s="74"/>
      <c r="AB43" s="74"/>
      <c r="AC43" s="74"/>
      <c r="AD43" s="74"/>
      <c r="AE43" s="74"/>
      <c r="AF43" s="74"/>
      <c r="AG43" s="74"/>
      <c r="AH43" s="74"/>
      <c r="AI43" s="74"/>
      <c r="AJ43" s="74"/>
      <c r="AK43" s="74"/>
      <c r="AL43" s="74"/>
      <c r="AM43" s="74"/>
      <c r="AN43" s="74"/>
      <c r="AO43" s="74"/>
      <c r="AP43" s="74"/>
      <c r="AQ43" s="74"/>
      <c r="AR43" s="72"/>
    </row>
    <row r="44" s="1" customFormat="1">
      <c r="B44" s="46"/>
      <c r="C44" s="76" t="s">
        <v>23</v>
      </c>
      <c r="D44" s="74"/>
      <c r="E44" s="74"/>
      <c r="F44" s="74"/>
      <c r="G44" s="74"/>
      <c r="H44" s="74"/>
      <c r="I44" s="74"/>
      <c r="J44" s="74"/>
      <c r="K44" s="74"/>
      <c r="L44" s="84" t="str">
        <f>IF(K8="","",K8)</f>
        <v xml:space="preserve">STŘELICE  u Brna</v>
      </c>
      <c r="M44" s="74"/>
      <c r="N44" s="74"/>
      <c r="O44" s="74"/>
      <c r="P44" s="74"/>
      <c r="Q44" s="74"/>
      <c r="R44" s="74"/>
      <c r="S44" s="74"/>
      <c r="T44" s="74"/>
      <c r="U44" s="74"/>
      <c r="V44" s="74"/>
      <c r="W44" s="74"/>
      <c r="X44" s="74"/>
      <c r="Y44" s="74"/>
      <c r="Z44" s="74"/>
      <c r="AA44" s="74"/>
      <c r="AB44" s="74"/>
      <c r="AC44" s="74"/>
      <c r="AD44" s="74"/>
      <c r="AE44" s="74"/>
      <c r="AF44" s="74"/>
      <c r="AG44" s="74"/>
      <c r="AH44" s="74"/>
      <c r="AI44" s="76" t="s">
        <v>25</v>
      </c>
      <c r="AJ44" s="74"/>
      <c r="AK44" s="74"/>
      <c r="AL44" s="74"/>
      <c r="AM44" s="85" t="str">
        <f>IF(AN8= "","",AN8)</f>
        <v>13. 7. 2018</v>
      </c>
      <c r="AN44" s="85"/>
      <c r="AO44" s="74"/>
      <c r="AP44" s="74"/>
      <c r="AQ44" s="74"/>
      <c r="AR44" s="72"/>
    </row>
    <row r="45" s="1" customFormat="1" ht="6.96" customHeight="1">
      <c r="B45" s="46"/>
      <c r="C45" s="74"/>
      <c r="D45" s="74"/>
      <c r="E45" s="74"/>
      <c r="F45" s="74"/>
      <c r="G45" s="74"/>
      <c r="H45" s="74"/>
      <c r="I45" s="74"/>
      <c r="J45" s="74"/>
      <c r="K45" s="74"/>
      <c r="L45" s="74"/>
      <c r="M45" s="74"/>
      <c r="N45" s="74"/>
      <c r="O45" s="74"/>
      <c r="P45" s="74"/>
      <c r="Q45" s="74"/>
      <c r="R45" s="74"/>
      <c r="S45" s="74"/>
      <c r="T45" s="74"/>
      <c r="U45" s="74"/>
      <c r="V45" s="74"/>
      <c r="W45" s="74"/>
      <c r="X45" s="74"/>
      <c r="Y45" s="74"/>
      <c r="Z45" s="74"/>
      <c r="AA45" s="74"/>
      <c r="AB45" s="74"/>
      <c r="AC45" s="74"/>
      <c r="AD45" s="74"/>
      <c r="AE45" s="74"/>
      <c r="AF45" s="74"/>
      <c r="AG45" s="74"/>
      <c r="AH45" s="74"/>
      <c r="AI45" s="74"/>
      <c r="AJ45" s="74"/>
      <c r="AK45" s="74"/>
      <c r="AL45" s="74"/>
      <c r="AM45" s="74"/>
      <c r="AN45" s="74"/>
      <c r="AO45" s="74"/>
      <c r="AP45" s="74"/>
      <c r="AQ45" s="74"/>
      <c r="AR45" s="72"/>
    </row>
    <row r="46" s="1" customFormat="1">
      <c r="B46" s="46"/>
      <c r="C46" s="76" t="s">
        <v>27</v>
      </c>
      <c r="D46" s="74"/>
      <c r="E46" s="74"/>
      <c r="F46" s="74"/>
      <c r="G46" s="74"/>
      <c r="H46" s="74"/>
      <c r="I46" s="74"/>
      <c r="J46" s="74"/>
      <c r="K46" s="74"/>
      <c r="L46" s="77" t="str">
        <f>IF(E11= "","",E11)</f>
        <v xml:space="preserve"> </v>
      </c>
      <c r="M46" s="74"/>
      <c r="N46" s="74"/>
      <c r="O46" s="74"/>
      <c r="P46" s="74"/>
      <c r="Q46" s="74"/>
      <c r="R46" s="74"/>
      <c r="S46" s="74"/>
      <c r="T46" s="74"/>
      <c r="U46" s="74"/>
      <c r="V46" s="74"/>
      <c r="W46" s="74"/>
      <c r="X46" s="74"/>
      <c r="Y46" s="74"/>
      <c r="Z46" s="74"/>
      <c r="AA46" s="74"/>
      <c r="AB46" s="74"/>
      <c r="AC46" s="74"/>
      <c r="AD46" s="74"/>
      <c r="AE46" s="74"/>
      <c r="AF46" s="74"/>
      <c r="AG46" s="74"/>
      <c r="AH46" s="74"/>
      <c r="AI46" s="76" t="s">
        <v>33</v>
      </c>
      <c r="AJ46" s="74"/>
      <c r="AK46" s="74"/>
      <c r="AL46" s="74"/>
      <c r="AM46" s="77" t="str">
        <f>IF(E17="","",E17)</f>
        <v>ing.arch.Skála, ing. Muroň</v>
      </c>
      <c r="AN46" s="77"/>
      <c r="AO46" s="77"/>
      <c r="AP46" s="77"/>
      <c r="AQ46" s="74"/>
      <c r="AR46" s="72"/>
      <c r="AS46" s="86" t="s">
        <v>51</v>
      </c>
      <c r="AT46" s="87"/>
      <c r="AU46" s="88"/>
      <c r="AV46" s="88"/>
      <c r="AW46" s="88"/>
      <c r="AX46" s="88"/>
      <c r="AY46" s="88"/>
      <c r="AZ46" s="88"/>
      <c r="BA46" s="88"/>
      <c r="BB46" s="88"/>
      <c r="BC46" s="88"/>
      <c r="BD46" s="89"/>
    </row>
    <row r="47" s="1" customFormat="1">
      <c r="B47" s="46"/>
      <c r="C47" s="76" t="s">
        <v>31</v>
      </c>
      <c r="D47" s="74"/>
      <c r="E47" s="74"/>
      <c r="F47" s="74"/>
      <c r="G47" s="74"/>
      <c r="H47" s="74"/>
      <c r="I47" s="74"/>
      <c r="J47" s="74"/>
      <c r="K47" s="74"/>
      <c r="L47" s="77" t="str">
        <f>IF(E14= "Vyplň údaj","",E14)</f>
        <v/>
      </c>
      <c r="M47" s="74"/>
      <c r="N47" s="74"/>
      <c r="O47" s="74"/>
      <c r="P47" s="74"/>
      <c r="Q47" s="74"/>
      <c r="R47" s="74"/>
      <c r="S47" s="74"/>
      <c r="T47" s="74"/>
      <c r="U47" s="74"/>
      <c r="V47" s="74"/>
      <c r="W47" s="74"/>
      <c r="X47" s="74"/>
      <c r="Y47" s="74"/>
      <c r="Z47" s="74"/>
      <c r="AA47" s="74"/>
      <c r="AB47" s="74"/>
      <c r="AC47" s="74"/>
      <c r="AD47" s="74"/>
      <c r="AE47" s="74"/>
      <c r="AF47" s="74"/>
      <c r="AG47" s="74"/>
      <c r="AH47" s="74"/>
      <c r="AI47" s="74"/>
      <c r="AJ47" s="74"/>
      <c r="AK47" s="74"/>
      <c r="AL47" s="74"/>
      <c r="AM47" s="74"/>
      <c r="AN47" s="74"/>
      <c r="AO47" s="74"/>
      <c r="AP47" s="74"/>
      <c r="AQ47" s="74"/>
      <c r="AR47" s="72"/>
      <c r="AS47" s="90"/>
      <c r="AT47" s="91"/>
      <c r="AU47" s="92"/>
      <c r="AV47" s="92"/>
      <c r="AW47" s="92"/>
      <c r="AX47" s="92"/>
      <c r="AY47" s="92"/>
      <c r="AZ47" s="92"/>
      <c r="BA47" s="92"/>
      <c r="BB47" s="92"/>
      <c r="BC47" s="92"/>
      <c r="BD47" s="93"/>
    </row>
    <row r="48" s="1" customFormat="1" ht="10.8" customHeight="1">
      <c r="B48" s="46"/>
      <c r="C48" s="74"/>
      <c r="D48" s="74"/>
      <c r="E48" s="74"/>
      <c r="F48" s="74"/>
      <c r="G48" s="74"/>
      <c r="H48" s="74"/>
      <c r="I48" s="74"/>
      <c r="J48" s="74"/>
      <c r="K48" s="74"/>
      <c r="L48" s="74"/>
      <c r="M48" s="74"/>
      <c r="N48" s="74"/>
      <c r="O48" s="74"/>
      <c r="P48" s="74"/>
      <c r="Q48" s="74"/>
      <c r="R48" s="74"/>
      <c r="S48" s="74"/>
      <c r="T48" s="74"/>
      <c r="U48" s="74"/>
      <c r="V48" s="74"/>
      <c r="W48" s="74"/>
      <c r="X48" s="74"/>
      <c r="Y48" s="74"/>
      <c r="Z48" s="74"/>
      <c r="AA48" s="74"/>
      <c r="AB48" s="74"/>
      <c r="AC48" s="74"/>
      <c r="AD48" s="74"/>
      <c r="AE48" s="74"/>
      <c r="AF48" s="74"/>
      <c r="AG48" s="74"/>
      <c r="AH48" s="74"/>
      <c r="AI48" s="74"/>
      <c r="AJ48" s="74"/>
      <c r="AK48" s="74"/>
      <c r="AL48" s="74"/>
      <c r="AM48" s="74"/>
      <c r="AN48" s="74"/>
      <c r="AO48" s="74"/>
      <c r="AP48" s="74"/>
      <c r="AQ48" s="74"/>
      <c r="AR48" s="72"/>
      <c r="AS48" s="94"/>
      <c r="AT48" s="55"/>
      <c r="AU48" s="47"/>
      <c r="AV48" s="47"/>
      <c r="AW48" s="47"/>
      <c r="AX48" s="47"/>
      <c r="AY48" s="47"/>
      <c r="AZ48" s="47"/>
      <c r="BA48" s="47"/>
      <c r="BB48" s="47"/>
      <c r="BC48" s="47"/>
      <c r="BD48" s="95"/>
    </row>
    <row r="49" s="1" customFormat="1" ht="29.28" customHeight="1">
      <c r="B49" s="46"/>
      <c r="C49" s="96" t="s">
        <v>52</v>
      </c>
      <c r="D49" s="97"/>
      <c r="E49" s="97"/>
      <c r="F49" s="97"/>
      <c r="G49" s="97"/>
      <c r="H49" s="98"/>
      <c r="I49" s="99" t="s">
        <v>53</v>
      </c>
      <c r="J49" s="97"/>
      <c r="K49" s="97"/>
      <c r="L49" s="97"/>
      <c r="M49" s="97"/>
      <c r="N49" s="97"/>
      <c r="O49" s="97"/>
      <c r="P49" s="97"/>
      <c r="Q49" s="97"/>
      <c r="R49" s="97"/>
      <c r="S49" s="97"/>
      <c r="T49" s="97"/>
      <c r="U49" s="97"/>
      <c r="V49" s="97"/>
      <c r="W49" s="97"/>
      <c r="X49" s="97"/>
      <c r="Y49" s="97"/>
      <c r="Z49" s="97"/>
      <c r="AA49" s="97"/>
      <c r="AB49" s="97"/>
      <c r="AC49" s="97"/>
      <c r="AD49" s="97"/>
      <c r="AE49" s="97"/>
      <c r="AF49" s="97"/>
      <c r="AG49" s="100" t="s">
        <v>54</v>
      </c>
      <c r="AH49" s="97"/>
      <c r="AI49" s="97"/>
      <c r="AJ49" s="97"/>
      <c r="AK49" s="97"/>
      <c r="AL49" s="97"/>
      <c r="AM49" s="97"/>
      <c r="AN49" s="99" t="s">
        <v>55</v>
      </c>
      <c r="AO49" s="97"/>
      <c r="AP49" s="97"/>
      <c r="AQ49" s="101" t="s">
        <v>56</v>
      </c>
      <c r="AR49" s="72"/>
      <c r="AS49" s="102" t="s">
        <v>57</v>
      </c>
      <c r="AT49" s="103" t="s">
        <v>58</v>
      </c>
      <c r="AU49" s="103" t="s">
        <v>59</v>
      </c>
      <c r="AV49" s="103" t="s">
        <v>60</v>
      </c>
      <c r="AW49" s="103" t="s">
        <v>61</v>
      </c>
      <c r="AX49" s="103" t="s">
        <v>62</v>
      </c>
      <c r="AY49" s="103" t="s">
        <v>63</v>
      </c>
      <c r="AZ49" s="103" t="s">
        <v>64</v>
      </c>
      <c r="BA49" s="103" t="s">
        <v>65</v>
      </c>
      <c r="BB49" s="103" t="s">
        <v>66</v>
      </c>
      <c r="BC49" s="103" t="s">
        <v>67</v>
      </c>
      <c r="BD49" s="104" t="s">
        <v>68</v>
      </c>
    </row>
    <row r="50" s="1" customFormat="1" ht="10.8" customHeight="1">
      <c r="B50" s="46"/>
      <c r="C50" s="74"/>
      <c r="D50" s="74"/>
      <c r="E50" s="74"/>
      <c r="F50" s="74"/>
      <c r="G50" s="74"/>
      <c r="H50" s="74"/>
      <c r="I50" s="74"/>
      <c r="J50" s="74"/>
      <c r="K50" s="74"/>
      <c r="L50" s="74"/>
      <c r="M50" s="74"/>
      <c r="N50" s="74"/>
      <c r="O50" s="74"/>
      <c r="P50" s="74"/>
      <c r="Q50" s="74"/>
      <c r="R50" s="74"/>
      <c r="S50" s="74"/>
      <c r="T50" s="74"/>
      <c r="U50" s="74"/>
      <c r="V50" s="74"/>
      <c r="W50" s="74"/>
      <c r="X50" s="74"/>
      <c r="Y50" s="74"/>
      <c r="Z50" s="74"/>
      <c r="AA50" s="74"/>
      <c r="AB50" s="74"/>
      <c r="AC50" s="74"/>
      <c r="AD50" s="74"/>
      <c r="AE50" s="74"/>
      <c r="AF50" s="74"/>
      <c r="AG50" s="74"/>
      <c r="AH50" s="74"/>
      <c r="AI50" s="74"/>
      <c r="AJ50" s="74"/>
      <c r="AK50" s="74"/>
      <c r="AL50" s="74"/>
      <c r="AM50" s="74"/>
      <c r="AN50" s="74"/>
      <c r="AO50" s="74"/>
      <c r="AP50" s="74"/>
      <c r="AQ50" s="74"/>
      <c r="AR50" s="72"/>
      <c r="AS50" s="105"/>
      <c r="AT50" s="106"/>
      <c r="AU50" s="106"/>
      <c r="AV50" s="106"/>
      <c r="AW50" s="106"/>
      <c r="AX50" s="106"/>
      <c r="AY50" s="106"/>
      <c r="AZ50" s="106"/>
      <c r="BA50" s="106"/>
      <c r="BB50" s="106"/>
      <c r="BC50" s="106"/>
      <c r="BD50" s="107"/>
    </row>
    <row r="51" s="4" customFormat="1" ht="32.4" customHeight="1">
      <c r="B51" s="79"/>
      <c r="C51" s="108" t="s">
        <v>69</v>
      </c>
      <c r="D51" s="109"/>
      <c r="E51" s="109"/>
      <c r="F51" s="109"/>
      <c r="G51" s="109"/>
      <c r="H51" s="109"/>
      <c r="I51" s="109"/>
      <c r="J51" s="109"/>
      <c r="K51" s="109"/>
      <c r="L51" s="109"/>
      <c r="M51" s="109"/>
      <c r="N51" s="109"/>
      <c r="O51" s="109"/>
      <c r="P51" s="109"/>
      <c r="Q51" s="109"/>
      <c r="R51" s="109"/>
      <c r="S51" s="109"/>
      <c r="T51" s="109"/>
      <c r="U51" s="109"/>
      <c r="V51" s="109"/>
      <c r="W51" s="109"/>
      <c r="X51" s="109"/>
      <c r="Y51" s="109"/>
      <c r="Z51" s="109"/>
      <c r="AA51" s="109"/>
      <c r="AB51" s="109"/>
      <c r="AC51" s="109"/>
      <c r="AD51" s="109"/>
      <c r="AE51" s="109"/>
      <c r="AF51" s="109"/>
      <c r="AG51" s="110">
        <f>ROUND(SUM(AG52:AG54),2)</f>
        <v>0</v>
      </c>
      <c r="AH51" s="110"/>
      <c r="AI51" s="110"/>
      <c r="AJ51" s="110"/>
      <c r="AK51" s="110"/>
      <c r="AL51" s="110"/>
      <c r="AM51" s="110"/>
      <c r="AN51" s="111">
        <f>SUM(AG51,AT51)</f>
        <v>0</v>
      </c>
      <c r="AO51" s="111"/>
      <c r="AP51" s="111"/>
      <c r="AQ51" s="112" t="s">
        <v>21</v>
      </c>
      <c r="AR51" s="83"/>
      <c r="AS51" s="113">
        <f>ROUND(SUM(AS52:AS54),2)</f>
        <v>0</v>
      </c>
      <c r="AT51" s="114">
        <f>ROUND(SUM(AV51:AW51),2)</f>
        <v>0</v>
      </c>
      <c r="AU51" s="115">
        <f>ROUND(SUM(AU52:AU54),5)</f>
        <v>0</v>
      </c>
      <c r="AV51" s="114">
        <f>ROUND(AZ51*L26,2)</f>
        <v>0</v>
      </c>
      <c r="AW51" s="114">
        <f>ROUND(BA51*L27,2)</f>
        <v>0</v>
      </c>
      <c r="AX51" s="114">
        <f>ROUND(BB51*L26,2)</f>
        <v>0</v>
      </c>
      <c r="AY51" s="114">
        <f>ROUND(BC51*L27,2)</f>
        <v>0</v>
      </c>
      <c r="AZ51" s="114">
        <f>ROUND(SUM(AZ52:AZ54),2)</f>
        <v>0</v>
      </c>
      <c r="BA51" s="114">
        <f>ROUND(SUM(BA52:BA54),2)</f>
        <v>0</v>
      </c>
      <c r="BB51" s="114">
        <f>ROUND(SUM(BB52:BB54),2)</f>
        <v>0</v>
      </c>
      <c r="BC51" s="114">
        <f>ROUND(SUM(BC52:BC54),2)</f>
        <v>0</v>
      </c>
      <c r="BD51" s="116">
        <f>ROUND(SUM(BD52:BD54),2)</f>
        <v>0</v>
      </c>
      <c r="BS51" s="117" t="s">
        <v>70</v>
      </c>
      <c r="BT51" s="117" t="s">
        <v>71</v>
      </c>
      <c r="BV51" s="117" t="s">
        <v>72</v>
      </c>
      <c r="BW51" s="117" t="s">
        <v>7</v>
      </c>
      <c r="BX51" s="117" t="s">
        <v>73</v>
      </c>
      <c r="CL51" s="117" t="s">
        <v>21</v>
      </c>
    </row>
    <row r="52" s="5" customFormat="1" ht="31.5" customHeight="1">
      <c r="A52" s="118" t="s">
        <v>74</v>
      </c>
      <c r="B52" s="119"/>
      <c r="C52" s="120"/>
      <c r="D52" s="121" t="s">
        <v>16</v>
      </c>
      <c r="E52" s="121"/>
      <c r="F52" s="121"/>
      <c r="G52" s="121"/>
      <c r="H52" s="121"/>
      <c r="I52" s="122"/>
      <c r="J52" s="121" t="s">
        <v>19</v>
      </c>
      <c r="K52" s="121"/>
      <c r="L52" s="121"/>
      <c r="M52" s="121"/>
      <c r="N52" s="121"/>
      <c r="O52" s="121"/>
      <c r="P52" s="121"/>
      <c r="Q52" s="121"/>
      <c r="R52" s="121"/>
      <c r="S52" s="121"/>
      <c r="T52" s="121"/>
      <c r="U52" s="121"/>
      <c r="V52" s="121"/>
      <c r="W52" s="121"/>
      <c r="X52" s="121"/>
      <c r="Y52" s="121"/>
      <c r="Z52" s="121"/>
      <c r="AA52" s="121"/>
      <c r="AB52" s="121"/>
      <c r="AC52" s="121"/>
      <c r="AD52" s="121"/>
      <c r="AE52" s="121"/>
      <c r="AF52" s="121"/>
      <c r="AG52" s="123">
        <f>'180701R1 - Rekonstrukce a...'!J25</f>
        <v>0</v>
      </c>
      <c r="AH52" s="122"/>
      <c r="AI52" s="122"/>
      <c r="AJ52" s="122"/>
      <c r="AK52" s="122"/>
      <c r="AL52" s="122"/>
      <c r="AM52" s="122"/>
      <c r="AN52" s="123">
        <f>SUM(AG52,AT52)</f>
        <v>0</v>
      </c>
      <c r="AO52" s="122"/>
      <c r="AP52" s="122"/>
      <c r="AQ52" s="124" t="s">
        <v>75</v>
      </c>
      <c r="AR52" s="125"/>
      <c r="AS52" s="126">
        <v>0</v>
      </c>
      <c r="AT52" s="127">
        <f>ROUND(SUM(AV52:AW52),2)</f>
        <v>0</v>
      </c>
      <c r="AU52" s="128">
        <f>'180701R1 - Rekonstrukce a...'!P72</f>
        <v>0</v>
      </c>
      <c r="AV52" s="127">
        <f>'180701R1 - Rekonstrukce a...'!J28</f>
        <v>0</v>
      </c>
      <c r="AW52" s="127">
        <f>'180701R1 - Rekonstrukce a...'!J29</f>
        <v>0</v>
      </c>
      <c r="AX52" s="127">
        <f>'180701R1 - Rekonstrukce a...'!J30</f>
        <v>0</v>
      </c>
      <c r="AY52" s="127">
        <f>'180701R1 - Rekonstrukce a...'!J31</f>
        <v>0</v>
      </c>
      <c r="AZ52" s="127">
        <f>'180701R1 - Rekonstrukce a...'!F28</f>
        <v>0</v>
      </c>
      <c r="BA52" s="127">
        <f>'180701R1 - Rekonstrukce a...'!F29</f>
        <v>0</v>
      </c>
      <c r="BB52" s="127">
        <f>'180701R1 - Rekonstrukce a...'!F30</f>
        <v>0</v>
      </c>
      <c r="BC52" s="127">
        <f>'180701R1 - Rekonstrukce a...'!F31</f>
        <v>0</v>
      </c>
      <c r="BD52" s="129">
        <f>'180701R1 - Rekonstrukce a...'!F32</f>
        <v>0</v>
      </c>
      <c r="BT52" s="130" t="s">
        <v>76</v>
      </c>
      <c r="BU52" s="130" t="s">
        <v>77</v>
      </c>
      <c r="BV52" s="130" t="s">
        <v>72</v>
      </c>
      <c r="BW52" s="130" t="s">
        <v>7</v>
      </c>
      <c r="BX52" s="130" t="s">
        <v>73</v>
      </c>
      <c r="CL52" s="130" t="s">
        <v>21</v>
      </c>
    </row>
    <row r="53" s="5" customFormat="1" ht="31.5" customHeight="1">
      <c r="A53" s="118" t="s">
        <v>74</v>
      </c>
      <c r="B53" s="119"/>
      <c r="C53" s="120"/>
      <c r="D53" s="121" t="s">
        <v>78</v>
      </c>
      <c r="E53" s="121"/>
      <c r="F53" s="121"/>
      <c r="G53" s="121"/>
      <c r="H53" s="121"/>
      <c r="I53" s="122"/>
      <c r="J53" s="121" t="s">
        <v>79</v>
      </c>
      <c r="K53" s="121"/>
      <c r="L53" s="121"/>
      <c r="M53" s="121"/>
      <c r="N53" s="121"/>
      <c r="O53" s="121"/>
      <c r="P53" s="121"/>
      <c r="Q53" s="121"/>
      <c r="R53" s="121"/>
      <c r="S53" s="121"/>
      <c r="T53" s="121"/>
      <c r="U53" s="121"/>
      <c r="V53" s="121"/>
      <c r="W53" s="121"/>
      <c r="X53" s="121"/>
      <c r="Y53" s="121"/>
      <c r="Z53" s="121"/>
      <c r="AA53" s="121"/>
      <c r="AB53" s="121"/>
      <c r="AC53" s="121"/>
      <c r="AD53" s="121"/>
      <c r="AE53" s="121"/>
      <c r="AF53" s="121"/>
      <c r="AG53" s="123">
        <f>'180701Ra2 - VENKOVNÍ ÚPRA...'!J27</f>
        <v>0</v>
      </c>
      <c r="AH53" s="122"/>
      <c r="AI53" s="122"/>
      <c r="AJ53" s="122"/>
      <c r="AK53" s="122"/>
      <c r="AL53" s="122"/>
      <c r="AM53" s="122"/>
      <c r="AN53" s="123">
        <f>SUM(AG53,AT53)</f>
        <v>0</v>
      </c>
      <c r="AO53" s="122"/>
      <c r="AP53" s="122"/>
      <c r="AQ53" s="124" t="s">
        <v>75</v>
      </c>
      <c r="AR53" s="125"/>
      <c r="AS53" s="126">
        <v>0</v>
      </c>
      <c r="AT53" s="127">
        <f>ROUND(SUM(AV53:AW53),2)</f>
        <v>0</v>
      </c>
      <c r="AU53" s="128">
        <f>'180701Ra2 - VENKOVNÍ ÚPRA...'!P85</f>
        <v>0</v>
      </c>
      <c r="AV53" s="127">
        <f>'180701Ra2 - VENKOVNÍ ÚPRA...'!J30</f>
        <v>0</v>
      </c>
      <c r="AW53" s="127">
        <f>'180701Ra2 - VENKOVNÍ ÚPRA...'!J31</f>
        <v>0</v>
      </c>
      <c r="AX53" s="127">
        <f>'180701Ra2 - VENKOVNÍ ÚPRA...'!J32</f>
        <v>0</v>
      </c>
      <c r="AY53" s="127">
        <f>'180701Ra2 - VENKOVNÍ ÚPRA...'!J33</f>
        <v>0</v>
      </c>
      <c r="AZ53" s="127">
        <f>'180701Ra2 - VENKOVNÍ ÚPRA...'!F30</f>
        <v>0</v>
      </c>
      <c r="BA53" s="127">
        <f>'180701Ra2 - VENKOVNÍ ÚPRA...'!F31</f>
        <v>0</v>
      </c>
      <c r="BB53" s="127">
        <f>'180701Ra2 - VENKOVNÍ ÚPRA...'!F32</f>
        <v>0</v>
      </c>
      <c r="BC53" s="127">
        <f>'180701Ra2 - VENKOVNÍ ÚPRA...'!F33</f>
        <v>0</v>
      </c>
      <c r="BD53" s="129">
        <f>'180701Ra2 - VENKOVNÍ ÚPRA...'!F34</f>
        <v>0</v>
      </c>
      <c r="BT53" s="130" t="s">
        <v>76</v>
      </c>
      <c r="BV53" s="130" t="s">
        <v>72</v>
      </c>
      <c r="BW53" s="130" t="s">
        <v>80</v>
      </c>
      <c r="BX53" s="130" t="s">
        <v>7</v>
      </c>
      <c r="CL53" s="130" t="s">
        <v>21</v>
      </c>
      <c r="CM53" s="130" t="s">
        <v>81</v>
      </c>
    </row>
    <row r="54" s="5" customFormat="1" ht="31.5" customHeight="1">
      <c r="A54" s="118" t="s">
        <v>74</v>
      </c>
      <c r="B54" s="119"/>
      <c r="C54" s="120"/>
      <c r="D54" s="121" t="s">
        <v>82</v>
      </c>
      <c r="E54" s="121"/>
      <c r="F54" s="121"/>
      <c r="G54" s="121"/>
      <c r="H54" s="121"/>
      <c r="I54" s="122"/>
      <c r="J54" s="121" t="s">
        <v>83</v>
      </c>
      <c r="K54" s="121"/>
      <c r="L54" s="121"/>
      <c r="M54" s="121"/>
      <c r="N54" s="121"/>
      <c r="O54" s="121"/>
      <c r="P54" s="121"/>
      <c r="Q54" s="121"/>
      <c r="R54" s="121"/>
      <c r="S54" s="121"/>
      <c r="T54" s="121"/>
      <c r="U54" s="121"/>
      <c r="V54" s="121"/>
      <c r="W54" s="121"/>
      <c r="X54" s="121"/>
      <c r="Y54" s="121"/>
      <c r="Z54" s="121"/>
      <c r="AA54" s="121"/>
      <c r="AB54" s="121"/>
      <c r="AC54" s="121"/>
      <c r="AD54" s="121"/>
      <c r="AE54" s="121"/>
      <c r="AF54" s="121"/>
      <c r="AG54" s="123">
        <f>'180701Ra1 - HLAVNÍ OBJEKT...'!J27</f>
        <v>0</v>
      </c>
      <c r="AH54" s="122"/>
      <c r="AI54" s="122"/>
      <c r="AJ54" s="122"/>
      <c r="AK54" s="122"/>
      <c r="AL54" s="122"/>
      <c r="AM54" s="122"/>
      <c r="AN54" s="123">
        <f>SUM(AG54,AT54)</f>
        <v>0</v>
      </c>
      <c r="AO54" s="122"/>
      <c r="AP54" s="122"/>
      <c r="AQ54" s="124" t="s">
        <v>75</v>
      </c>
      <c r="AR54" s="125"/>
      <c r="AS54" s="131">
        <v>0</v>
      </c>
      <c r="AT54" s="132">
        <f>ROUND(SUM(AV54:AW54),2)</f>
        <v>0</v>
      </c>
      <c r="AU54" s="133">
        <f>'180701Ra1 - HLAVNÍ OBJEKT...'!P117</f>
        <v>0</v>
      </c>
      <c r="AV54" s="132">
        <f>'180701Ra1 - HLAVNÍ OBJEKT...'!J30</f>
        <v>0</v>
      </c>
      <c r="AW54" s="132">
        <f>'180701Ra1 - HLAVNÍ OBJEKT...'!J31</f>
        <v>0</v>
      </c>
      <c r="AX54" s="132">
        <f>'180701Ra1 - HLAVNÍ OBJEKT...'!J32</f>
        <v>0</v>
      </c>
      <c r="AY54" s="132">
        <f>'180701Ra1 - HLAVNÍ OBJEKT...'!J33</f>
        <v>0</v>
      </c>
      <c r="AZ54" s="132">
        <f>'180701Ra1 - HLAVNÍ OBJEKT...'!F30</f>
        <v>0</v>
      </c>
      <c r="BA54" s="132">
        <f>'180701Ra1 - HLAVNÍ OBJEKT...'!F31</f>
        <v>0</v>
      </c>
      <c r="BB54" s="132">
        <f>'180701Ra1 - HLAVNÍ OBJEKT...'!F32</f>
        <v>0</v>
      </c>
      <c r="BC54" s="132">
        <f>'180701Ra1 - HLAVNÍ OBJEKT...'!F33</f>
        <v>0</v>
      </c>
      <c r="BD54" s="134">
        <f>'180701Ra1 - HLAVNÍ OBJEKT...'!F34</f>
        <v>0</v>
      </c>
      <c r="BT54" s="130" t="s">
        <v>76</v>
      </c>
      <c r="BV54" s="130" t="s">
        <v>72</v>
      </c>
      <c r="BW54" s="130" t="s">
        <v>84</v>
      </c>
      <c r="BX54" s="130" t="s">
        <v>7</v>
      </c>
      <c r="CL54" s="130" t="s">
        <v>21</v>
      </c>
      <c r="CM54" s="130" t="s">
        <v>76</v>
      </c>
    </row>
    <row r="55" s="1" customFormat="1" ht="30" customHeight="1">
      <c r="B55" s="46"/>
      <c r="C55" s="74"/>
      <c r="D55" s="74"/>
      <c r="E55" s="74"/>
      <c r="F55" s="74"/>
      <c r="G55" s="74"/>
      <c r="H55" s="74"/>
      <c r="I55" s="74"/>
      <c r="J55" s="74"/>
      <c r="K55" s="74"/>
      <c r="L55" s="74"/>
      <c r="M55" s="74"/>
      <c r="N55" s="74"/>
      <c r="O55" s="74"/>
      <c r="P55" s="74"/>
      <c r="Q55" s="74"/>
      <c r="R55" s="74"/>
      <c r="S55" s="74"/>
      <c r="T55" s="74"/>
      <c r="U55" s="74"/>
      <c r="V55" s="74"/>
      <c r="W55" s="74"/>
      <c r="X55" s="74"/>
      <c r="Y55" s="74"/>
      <c r="Z55" s="74"/>
      <c r="AA55" s="74"/>
      <c r="AB55" s="74"/>
      <c r="AC55" s="74"/>
      <c r="AD55" s="74"/>
      <c r="AE55" s="74"/>
      <c r="AF55" s="74"/>
      <c r="AG55" s="74"/>
      <c r="AH55" s="74"/>
      <c r="AI55" s="74"/>
      <c r="AJ55" s="74"/>
      <c r="AK55" s="74"/>
      <c r="AL55" s="74"/>
      <c r="AM55" s="74"/>
      <c r="AN55" s="74"/>
      <c r="AO55" s="74"/>
      <c r="AP55" s="74"/>
      <c r="AQ55" s="74"/>
      <c r="AR55" s="72"/>
    </row>
    <row r="56" s="1" customFormat="1" ht="6.96" customHeight="1">
      <c r="B56" s="67"/>
      <c r="C56" s="68"/>
      <c r="D56" s="68"/>
      <c r="E56" s="68"/>
      <c r="F56" s="68"/>
      <c r="G56" s="68"/>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c r="AN56" s="68"/>
      <c r="AO56" s="68"/>
      <c r="AP56" s="68"/>
      <c r="AQ56" s="68"/>
      <c r="AR56" s="72"/>
    </row>
  </sheetData>
  <sheetProtection sheet="1" formatColumns="0" formatRows="0" objects="1" scenarios="1" spinCount="100000" saltValue="+bRs6EbHRPGCmQvV2noyUdii/QI+l1I9c+RPJoXtWtevKct02MaQl7Y1KMLxFo6OxnLfYnAhhPvJxef79GET9Q==" hashValue="AWZiCGLVMLx9V3r4v3hDHTpHaA+oHe9I2RqDtZ77bhhoYS12GDUDTe8sf1HR9MEV7GpSW1IK+E77js5wHDtPfA==" algorithmName="SHA-512" password="CC35"/>
  <mergeCells count="49">
    <mergeCell ref="BE5:BE32"/>
    <mergeCell ref="K5:AO5"/>
    <mergeCell ref="K6:AO6"/>
    <mergeCell ref="E14:AJ14"/>
    <mergeCell ref="E20:AN20"/>
    <mergeCell ref="AK23:AO23"/>
    <mergeCell ref="L25:O25"/>
    <mergeCell ref="W25:AE25"/>
    <mergeCell ref="AK25:AO25"/>
    <mergeCell ref="L26:O26"/>
    <mergeCell ref="W26:AE26"/>
    <mergeCell ref="AK26:AO26"/>
    <mergeCell ref="L27:O27"/>
    <mergeCell ref="W27:AE27"/>
    <mergeCell ref="AK27:AO27"/>
    <mergeCell ref="L28:O28"/>
    <mergeCell ref="W28:AE28"/>
    <mergeCell ref="AK28:AO28"/>
    <mergeCell ref="L29:O29"/>
    <mergeCell ref="W29:AE29"/>
    <mergeCell ref="AK29:AO29"/>
    <mergeCell ref="L30:O30"/>
    <mergeCell ref="W30:AE30"/>
    <mergeCell ref="AK30:AO30"/>
    <mergeCell ref="X32:AB32"/>
    <mergeCell ref="AK32:AO32"/>
    <mergeCell ref="L42:AO42"/>
    <mergeCell ref="AM44:AN44"/>
    <mergeCell ref="AM46:AP46"/>
    <mergeCell ref="AS46:AT48"/>
    <mergeCell ref="C49:G49"/>
    <mergeCell ref="I49:AF49"/>
    <mergeCell ref="AG49:AM49"/>
    <mergeCell ref="AN49:AP49"/>
    <mergeCell ref="AN52:AP52"/>
    <mergeCell ref="AG52:AM52"/>
    <mergeCell ref="D52:H52"/>
    <mergeCell ref="J52:AF52"/>
    <mergeCell ref="AN53:AP53"/>
    <mergeCell ref="AG53:AM53"/>
    <mergeCell ref="D53:H53"/>
    <mergeCell ref="J53:AF53"/>
    <mergeCell ref="AN54:AP54"/>
    <mergeCell ref="AG54:AM54"/>
    <mergeCell ref="D54:H54"/>
    <mergeCell ref="J54:AF54"/>
    <mergeCell ref="AG51:AM51"/>
    <mergeCell ref="AN51:AP51"/>
    <mergeCell ref="AR2:BE2"/>
  </mergeCells>
  <hyperlinks>
    <hyperlink ref="K1:S1" location="C2" display="1) Rekapitulace stavby"/>
    <hyperlink ref="W1:AI1" location="C51" display="2) Rekapitulace objektů stavby a soupisů prací"/>
    <hyperlink ref="A52" location="'180701R1 - Rekonstrukce a...'!C2" display="/"/>
    <hyperlink ref="A53" location="'180701Ra2 - VENKOVNÍ ÚPRA...'!C2" display="/"/>
    <hyperlink ref="A54" location="'180701Ra1 - HLAVNÍ OBJEKT...'!C2" display="/"/>
  </hyperlinks>
  <pageMargins left="0.5833333" right="0.5833333" top="0.5833333" bottom="0.5833333" header="0" footer="0"/>
  <pageSetup paperSize="9" orientation="landscape" blackAndWhite="1" fitToHeight="100"/>
  <headerFooter>
    <oddFooter>&amp;CStrana &amp;P z &amp;N</oddFooter>
  </headerFooter>
  <drawing r:id="rId1"/>
</worksheet>
</file>

<file path=xl/worksheets/sheet2.xml><?xml version="1.0" encoding="utf-8"?>
<worksheet xmlns:r="http://schemas.openxmlformats.org/officeDocument/2006/relationships" xmlns="http://schemas.openxmlformats.org/spreadsheetml/2006/main">
  <sheetPr>
    <pageSetUpPr fitToPage="1"/>
  </sheetPr>
  <sheetViews>
    <sheetView showGridLines="0" workbookViewId="0">
      <pane activePane="bottomLeft" state="frozen" topLeftCell="A2" ySplit="1"/>
    </sheetView>
  </sheetViews>
  <cols>
    <col min="1" max="1" width="8.33" customWidth="1"/>
    <col min="2" max="2" width="1.67" customWidth="1"/>
    <col min="3" max="3" width="4.17" customWidth="1"/>
    <col min="4" max="4" width="4.33" customWidth="1"/>
    <col min="5" max="5" width="17.17" customWidth="1"/>
    <col min="6" max="6" width="75" customWidth="1"/>
    <col min="7" max="7" width="8.67" customWidth="1"/>
    <col min="8" max="8" width="11.17" customWidth="1"/>
    <col min="9" max="9" width="12.67" style="135" customWidth="1"/>
    <col min="10" max="10" width="23.5" customWidth="1"/>
    <col min="11" max="11" width="15.5" customWidth="1"/>
    <col min="13" max="13" width="9.33" hidden="1"/>
    <col min="14" max="14" width="9.33" hidden="1"/>
    <col min="15" max="15" width="9.33" hidden="1"/>
    <col min="16" max="16" width="9.33" hidden="1"/>
    <col min="17" max="17" width="9.33" hidden="1"/>
    <col min="18" max="18" width="9.33" hidden="1"/>
    <col min="19" max="19" width="8.17" hidden="1" customWidth="1"/>
    <col min="20" max="20" width="29.67" hidden="1" customWidth="1"/>
    <col min="21" max="21" width="16.33" hidden="1" customWidth="1"/>
    <col min="22" max="22" width="12.33" customWidth="1"/>
    <col min="23" max="23" width="16.33" customWidth="1"/>
    <col min="24" max="24" width="12.33" customWidth="1"/>
    <col min="25" max="25" width="15" customWidth="1"/>
    <col min="26" max="26" width="11" customWidth="1"/>
    <col min="27" max="27" width="15" customWidth="1"/>
    <col min="28" max="28" width="16.33" customWidth="1"/>
    <col min="29" max="29" width="11" customWidth="1"/>
    <col min="30" max="30" width="15" customWidth="1"/>
    <col min="31" max="31" width="16.33" customWidth="1"/>
    <col min="44" max="44" width="9.33" hidden="1"/>
    <col min="45" max="45" width="9.33" hidden="1"/>
    <col min="46" max="46" width="9.33" hidden="1"/>
    <col min="47" max="47" width="9.33" hidden="1"/>
    <col min="48" max="48" width="9.33" hidden="1"/>
    <col min="49" max="49" width="9.33" hidden="1"/>
    <col min="50" max="50" width="9.33" hidden="1"/>
    <col min="51" max="51" width="9.33" hidden="1"/>
    <col min="52" max="52" width="9.33" hidden="1"/>
    <col min="53" max="53" width="9.33" hidden="1"/>
    <col min="54" max="54" width="9.33" hidden="1"/>
    <col min="55" max="55" width="9.33" hidden="1"/>
    <col min="56" max="56" width="9.33" hidden="1"/>
    <col min="57" max="57" width="9.33" hidden="1"/>
    <col min="58" max="58" width="9.33" hidden="1"/>
    <col min="59" max="59" width="9.33" hidden="1"/>
    <col min="60" max="60" width="9.33" hidden="1"/>
    <col min="61" max="61" width="9.33" hidden="1"/>
    <col min="62" max="62" width="9.33" hidden="1"/>
    <col min="63" max="63" width="9.33" hidden="1"/>
    <col min="64" max="64" width="9.33" hidden="1"/>
    <col min="65" max="65" width="9.33" hidden="1"/>
  </cols>
  <sheetData>
    <row r="1" ht="21.84" customHeight="1">
      <c r="A1" s="21"/>
      <c r="B1" s="136"/>
      <c r="C1" s="136"/>
      <c r="D1" s="137" t="s">
        <v>1</v>
      </c>
      <c r="E1" s="136"/>
      <c r="F1" s="138" t="s">
        <v>85</v>
      </c>
      <c r="G1" s="138" t="s">
        <v>86</v>
      </c>
      <c r="H1" s="138"/>
      <c r="I1" s="139"/>
      <c r="J1" s="138" t="s">
        <v>87</v>
      </c>
      <c r="K1" s="137" t="s">
        <v>88</v>
      </c>
      <c r="L1" s="138" t="s">
        <v>89</v>
      </c>
      <c r="M1" s="138"/>
      <c r="N1" s="138"/>
      <c r="O1" s="138"/>
      <c r="P1" s="138"/>
      <c r="Q1" s="138"/>
      <c r="R1" s="138"/>
      <c r="S1" s="138"/>
      <c r="T1" s="138"/>
      <c r="U1" s="20"/>
      <c r="V1" s="20"/>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c r="BE1" s="21"/>
      <c r="BF1" s="21"/>
      <c r="BG1" s="21"/>
      <c r="BH1" s="21"/>
      <c r="BI1" s="21"/>
      <c r="BJ1" s="21"/>
      <c r="BK1" s="21"/>
      <c r="BL1" s="21"/>
      <c r="BM1" s="21"/>
      <c r="BN1" s="21"/>
      <c r="BO1" s="21"/>
      <c r="BP1" s="21"/>
      <c r="BQ1" s="21"/>
      <c r="BR1" s="21"/>
    </row>
    <row r="2" ht="36.96" customHeight="1">
      <c r="L2"/>
      <c r="AT2" s="24" t="s">
        <v>7</v>
      </c>
    </row>
    <row r="3" ht="6.96" customHeight="1">
      <c r="B3" s="25"/>
      <c r="C3" s="26"/>
      <c r="D3" s="26"/>
      <c r="E3" s="26"/>
      <c r="F3" s="26"/>
      <c r="G3" s="26"/>
      <c r="H3" s="26"/>
      <c r="I3" s="140"/>
      <c r="J3" s="26"/>
      <c r="K3" s="27"/>
      <c r="AT3" s="24" t="s">
        <v>76</v>
      </c>
    </row>
    <row r="4" ht="36.96" customHeight="1">
      <c r="B4" s="28"/>
      <c r="C4" s="29"/>
      <c r="D4" s="30" t="s">
        <v>90</v>
      </c>
      <c r="E4" s="29"/>
      <c r="F4" s="29"/>
      <c r="G4" s="29"/>
      <c r="H4" s="29"/>
      <c r="I4" s="141"/>
      <c r="J4" s="29"/>
      <c r="K4" s="31"/>
      <c r="M4" s="32" t="s">
        <v>12</v>
      </c>
      <c r="AT4" s="24" t="s">
        <v>6</v>
      </c>
    </row>
    <row r="5" ht="6.96" customHeight="1">
      <c r="B5" s="28"/>
      <c r="C5" s="29"/>
      <c r="D5" s="29"/>
      <c r="E5" s="29"/>
      <c r="F5" s="29"/>
      <c r="G5" s="29"/>
      <c r="H5" s="29"/>
      <c r="I5" s="141"/>
      <c r="J5" s="29"/>
      <c r="K5" s="31"/>
    </row>
    <row r="6" s="1" customFormat="1">
      <c r="B6" s="46"/>
      <c r="C6" s="47"/>
      <c r="D6" s="40" t="s">
        <v>18</v>
      </c>
      <c r="E6" s="47"/>
      <c r="F6" s="47"/>
      <c r="G6" s="47"/>
      <c r="H6" s="47"/>
      <c r="I6" s="142"/>
      <c r="J6" s="47"/>
      <c r="K6" s="51"/>
    </row>
    <row r="7" s="1" customFormat="1" ht="36.96" customHeight="1">
      <c r="B7" s="46"/>
      <c r="C7" s="47"/>
      <c r="D7" s="47"/>
      <c r="E7" s="143" t="s">
        <v>19</v>
      </c>
      <c r="F7" s="47"/>
      <c r="G7" s="47"/>
      <c r="H7" s="47"/>
      <c r="I7" s="142"/>
      <c r="J7" s="47"/>
      <c r="K7" s="51"/>
    </row>
    <row r="8" s="1" customFormat="1">
      <c r="B8" s="46"/>
      <c r="C8" s="47"/>
      <c r="D8" s="47"/>
      <c r="E8" s="47"/>
      <c r="F8" s="47"/>
      <c r="G8" s="47"/>
      <c r="H8" s="47"/>
      <c r="I8" s="142"/>
      <c r="J8" s="47"/>
      <c r="K8" s="51"/>
    </row>
    <row r="9" s="1" customFormat="1" ht="14.4" customHeight="1">
      <c r="B9" s="46"/>
      <c r="C9" s="47"/>
      <c r="D9" s="40" t="s">
        <v>20</v>
      </c>
      <c r="E9" s="47"/>
      <c r="F9" s="35" t="s">
        <v>21</v>
      </c>
      <c r="G9" s="47"/>
      <c r="H9" s="47"/>
      <c r="I9" s="144" t="s">
        <v>22</v>
      </c>
      <c r="J9" s="35" t="s">
        <v>21</v>
      </c>
      <c r="K9" s="51"/>
    </row>
    <row r="10" s="1" customFormat="1" ht="14.4" customHeight="1">
      <c r="B10" s="46"/>
      <c r="C10" s="47"/>
      <c r="D10" s="40" t="s">
        <v>23</v>
      </c>
      <c r="E10" s="47"/>
      <c r="F10" s="35" t="s">
        <v>24</v>
      </c>
      <c r="G10" s="47"/>
      <c r="H10" s="47"/>
      <c r="I10" s="144" t="s">
        <v>25</v>
      </c>
      <c r="J10" s="145" t="str">
        <f>'Rekapitulace stavby'!AN8</f>
        <v>13. 7. 2018</v>
      </c>
      <c r="K10" s="51"/>
    </row>
    <row r="11" s="1" customFormat="1" ht="10.8" customHeight="1">
      <c r="B11" s="46"/>
      <c r="C11" s="47"/>
      <c r="D11" s="47"/>
      <c r="E11" s="47"/>
      <c r="F11" s="47"/>
      <c r="G11" s="47"/>
      <c r="H11" s="47"/>
      <c r="I11" s="142"/>
      <c r="J11" s="47"/>
      <c r="K11" s="51"/>
    </row>
    <row r="12" s="1" customFormat="1" ht="14.4" customHeight="1">
      <c r="B12" s="46"/>
      <c r="C12" s="47"/>
      <c r="D12" s="40" t="s">
        <v>27</v>
      </c>
      <c r="E12" s="47"/>
      <c r="F12" s="47"/>
      <c r="G12" s="47"/>
      <c r="H12" s="47"/>
      <c r="I12" s="144" t="s">
        <v>28</v>
      </c>
      <c r="J12" s="35" t="str">
        <f>IF('Rekapitulace stavby'!AN10="","",'Rekapitulace stavby'!AN10)</f>
        <v/>
      </c>
      <c r="K12" s="51"/>
    </row>
    <row r="13" s="1" customFormat="1" ht="18" customHeight="1">
      <c r="B13" s="46"/>
      <c r="C13" s="47"/>
      <c r="D13" s="47"/>
      <c r="E13" s="35" t="str">
        <f>IF('Rekapitulace stavby'!E11="","",'Rekapitulace stavby'!E11)</f>
        <v xml:space="preserve"> </v>
      </c>
      <c r="F13" s="47"/>
      <c r="G13" s="47"/>
      <c r="H13" s="47"/>
      <c r="I13" s="144" t="s">
        <v>30</v>
      </c>
      <c r="J13" s="35" t="str">
        <f>IF('Rekapitulace stavby'!AN11="","",'Rekapitulace stavby'!AN11)</f>
        <v/>
      </c>
      <c r="K13" s="51"/>
    </row>
    <row r="14" s="1" customFormat="1" ht="6.96" customHeight="1">
      <c r="B14" s="46"/>
      <c r="C14" s="47"/>
      <c r="D14" s="47"/>
      <c r="E14" s="47"/>
      <c r="F14" s="47"/>
      <c r="G14" s="47"/>
      <c r="H14" s="47"/>
      <c r="I14" s="142"/>
      <c r="J14" s="47"/>
      <c r="K14" s="51"/>
    </row>
    <row r="15" s="1" customFormat="1" ht="14.4" customHeight="1">
      <c r="B15" s="46"/>
      <c r="C15" s="47"/>
      <c r="D15" s="40" t="s">
        <v>31</v>
      </c>
      <c r="E15" s="47"/>
      <c r="F15" s="47"/>
      <c r="G15" s="47"/>
      <c r="H15" s="47"/>
      <c r="I15" s="144" t="s">
        <v>28</v>
      </c>
      <c r="J15" s="35" t="str">
        <f>IF('Rekapitulace stavby'!AN13="Vyplň údaj","",IF('Rekapitulace stavby'!AN13="","",'Rekapitulace stavby'!AN13))</f>
        <v/>
      </c>
      <c r="K15" s="51"/>
    </row>
    <row r="16" s="1" customFormat="1" ht="18" customHeight="1">
      <c r="B16" s="46"/>
      <c r="C16" s="47"/>
      <c r="D16" s="47"/>
      <c r="E16" s="35" t="str">
        <f>IF('Rekapitulace stavby'!E14="Vyplň údaj","",IF('Rekapitulace stavby'!E14="","",'Rekapitulace stavby'!E14))</f>
        <v/>
      </c>
      <c r="F16" s="47"/>
      <c r="G16" s="47"/>
      <c r="H16" s="47"/>
      <c r="I16" s="144" t="s">
        <v>30</v>
      </c>
      <c r="J16" s="35" t="str">
        <f>IF('Rekapitulace stavby'!AN14="Vyplň údaj","",IF('Rekapitulace stavby'!AN14="","",'Rekapitulace stavby'!AN14))</f>
        <v/>
      </c>
      <c r="K16" s="51"/>
    </row>
    <row r="17" s="1" customFormat="1" ht="6.96" customHeight="1">
      <c r="B17" s="46"/>
      <c r="C17" s="47"/>
      <c r="D17" s="47"/>
      <c r="E17" s="47"/>
      <c r="F17" s="47"/>
      <c r="G17" s="47"/>
      <c r="H17" s="47"/>
      <c r="I17" s="142"/>
      <c r="J17" s="47"/>
      <c r="K17" s="51"/>
    </row>
    <row r="18" s="1" customFormat="1" ht="14.4" customHeight="1">
      <c r="B18" s="46"/>
      <c r="C18" s="47"/>
      <c r="D18" s="40" t="s">
        <v>33</v>
      </c>
      <c r="E18" s="47"/>
      <c r="F18" s="47"/>
      <c r="G18" s="47"/>
      <c r="H18" s="47"/>
      <c r="I18" s="144" t="s">
        <v>28</v>
      </c>
      <c r="J18" s="35" t="s">
        <v>21</v>
      </c>
      <c r="K18" s="51"/>
    </row>
    <row r="19" s="1" customFormat="1" ht="18" customHeight="1">
      <c r="B19" s="46"/>
      <c r="C19" s="47"/>
      <c r="D19" s="47"/>
      <c r="E19" s="35" t="s">
        <v>34</v>
      </c>
      <c r="F19" s="47"/>
      <c r="G19" s="47"/>
      <c r="H19" s="47"/>
      <c r="I19" s="144" t="s">
        <v>30</v>
      </c>
      <c r="J19" s="35" t="s">
        <v>21</v>
      </c>
      <c r="K19" s="51"/>
    </row>
    <row r="20" s="1" customFormat="1" ht="6.96" customHeight="1">
      <c r="B20" s="46"/>
      <c r="C20" s="47"/>
      <c r="D20" s="47"/>
      <c r="E20" s="47"/>
      <c r="F20" s="47"/>
      <c r="G20" s="47"/>
      <c r="H20" s="47"/>
      <c r="I20" s="142"/>
      <c r="J20" s="47"/>
      <c r="K20" s="51"/>
    </row>
    <row r="21" s="1" customFormat="1" ht="14.4" customHeight="1">
      <c r="B21" s="46"/>
      <c r="C21" s="47"/>
      <c r="D21" s="40" t="s">
        <v>36</v>
      </c>
      <c r="E21" s="47"/>
      <c r="F21" s="47"/>
      <c r="G21" s="47"/>
      <c r="H21" s="47"/>
      <c r="I21" s="142"/>
      <c r="J21" s="47"/>
      <c r="K21" s="51"/>
    </row>
    <row r="22" s="6" customFormat="1" ht="16.5" customHeight="1">
      <c r="B22" s="146"/>
      <c r="C22" s="147"/>
      <c r="D22" s="147"/>
      <c r="E22" s="44" t="s">
        <v>21</v>
      </c>
      <c r="F22" s="44"/>
      <c r="G22" s="44"/>
      <c r="H22" s="44"/>
      <c r="I22" s="148"/>
      <c r="J22" s="147"/>
      <c r="K22" s="149"/>
    </row>
    <row r="23" s="1" customFormat="1" ht="6.96" customHeight="1">
      <c r="B23" s="46"/>
      <c r="C23" s="47"/>
      <c r="D23" s="47"/>
      <c r="E23" s="47"/>
      <c r="F23" s="47"/>
      <c r="G23" s="47"/>
      <c r="H23" s="47"/>
      <c r="I23" s="142"/>
      <c r="J23" s="47"/>
      <c r="K23" s="51"/>
    </row>
    <row r="24" s="1" customFormat="1" ht="6.96" customHeight="1">
      <c r="B24" s="46"/>
      <c r="C24" s="47"/>
      <c r="D24" s="106"/>
      <c r="E24" s="106"/>
      <c r="F24" s="106"/>
      <c r="G24" s="106"/>
      <c r="H24" s="106"/>
      <c r="I24" s="150"/>
      <c r="J24" s="106"/>
      <c r="K24" s="151"/>
    </row>
    <row r="25" s="1" customFormat="1" ht="25.44" customHeight="1">
      <c r="B25" s="46"/>
      <c r="C25" s="47"/>
      <c r="D25" s="152" t="s">
        <v>37</v>
      </c>
      <c r="E25" s="47"/>
      <c r="F25" s="47"/>
      <c r="G25" s="47"/>
      <c r="H25" s="47"/>
      <c r="I25" s="142"/>
      <c r="J25" s="153">
        <f>ROUND(J72,2)</f>
        <v>0</v>
      </c>
      <c r="K25" s="51"/>
    </row>
    <row r="26" s="1" customFormat="1" ht="6.96" customHeight="1">
      <c r="B26" s="46"/>
      <c r="C26" s="47"/>
      <c r="D26" s="106"/>
      <c r="E26" s="106"/>
      <c r="F26" s="106"/>
      <c r="G26" s="106"/>
      <c r="H26" s="106"/>
      <c r="I26" s="150"/>
      <c r="J26" s="106"/>
      <c r="K26" s="151"/>
    </row>
    <row r="27" s="1" customFormat="1" ht="14.4" customHeight="1">
      <c r="B27" s="46"/>
      <c r="C27" s="47"/>
      <c r="D27" s="47"/>
      <c r="E27" s="47"/>
      <c r="F27" s="52" t="s">
        <v>39</v>
      </c>
      <c r="G27" s="47"/>
      <c r="H27" s="47"/>
      <c r="I27" s="154" t="s">
        <v>38</v>
      </c>
      <c r="J27" s="52" t="s">
        <v>40</v>
      </c>
      <c r="K27" s="51"/>
    </row>
    <row r="28" s="1" customFormat="1" ht="14.4" customHeight="1">
      <c r="B28" s="46"/>
      <c r="C28" s="47"/>
      <c r="D28" s="55" t="s">
        <v>41</v>
      </c>
      <c r="E28" s="55" t="s">
        <v>42</v>
      </c>
      <c r="F28" s="155">
        <f>ROUND(SUM(BE72:BE74), 2)</f>
        <v>0</v>
      </c>
      <c r="G28" s="47"/>
      <c r="H28" s="47"/>
      <c r="I28" s="156">
        <v>0.20999999999999999</v>
      </c>
      <c r="J28" s="155">
        <f>ROUND(ROUND((SUM(BE72:BE74)), 2)*I28, 2)</f>
        <v>0</v>
      </c>
      <c r="K28" s="51"/>
    </row>
    <row r="29" s="1" customFormat="1" ht="14.4" customHeight="1">
      <c r="B29" s="46"/>
      <c r="C29" s="47"/>
      <c r="D29" s="47"/>
      <c r="E29" s="55" t="s">
        <v>43</v>
      </c>
      <c r="F29" s="155">
        <f>ROUND(SUM(BF72:BF74), 2)</f>
        <v>0</v>
      </c>
      <c r="G29" s="47"/>
      <c r="H29" s="47"/>
      <c r="I29" s="156">
        <v>0.14999999999999999</v>
      </c>
      <c r="J29" s="155">
        <f>ROUND(ROUND((SUM(BF72:BF74)), 2)*I29, 2)</f>
        <v>0</v>
      </c>
      <c r="K29" s="51"/>
    </row>
    <row r="30" hidden="1" s="1" customFormat="1" ht="14.4" customHeight="1">
      <c r="B30" s="46"/>
      <c r="C30" s="47"/>
      <c r="D30" s="47"/>
      <c r="E30" s="55" t="s">
        <v>44</v>
      </c>
      <c r="F30" s="155">
        <f>ROUND(SUM(BG72:BG74), 2)</f>
        <v>0</v>
      </c>
      <c r="G30" s="47"/>
      <c r="H30" s="47"/>
      <c r="I30" s="156">
        <v>0.20999999999999999</v>
      </c>
      <c r="J30" s="155">
        <v>0</v>
      </c>
      <c r="K30" s="51"/>
    </row>
    <row r="31" hidden="1" s="1" customFormat="1" ht="14.4" customHeight="1">
      <c r="B31" s="46"/>
      <c r="C31" s="47"/>
      <c r="D31" s="47"/>
      <c r="E31" s="55" t="s">
        <v>45</v>
      </c>
      <c r="F31" s="155">
        <f>ROUND(SUM(BH72:BH74), 2)</f>
        <v>0</v>
      </c>
      <c r="G31" s="47"/>
      <c r="H31" s="47"/>
      <c r="I31" s="156">
        <v>0.14999999999999999</v>
      </c>
      <c r="J31" s="155">
        <v>0</v>
      </c>
      <c r="K31" s="51"/>
    </row>
    <row r="32" hidden="1" s="1" customFormat="1" ht="14.4" customHeight="1">
      <c r="B32" s="46"/>
      <c r="C32" s="47"/>
      <c r="D32" s="47"/>
      <c r="E32" s="55" t="s">
        <v>46</v>
      </c>
      <c r="F32" s="155">
        <f>ROUND(SUM(BI72:BI74), 2)</f>
        <v>0</v>
      </c>
      <c r="G32" s="47"/>
      <c r="H32" s="47"/>
      <c r="I32" s="156">
        <v>0</v>
      </c>
      <c r="J32" s="155">
        <v>0</v>
      </c>
      <c r="K32" s="51"/>
    </row>
    <row r="33" s="1" customFormat="1" ht="6.96" customHeight="1">
      <c r="B33" s="46"/>
      <c r="C33" s="47"/>
      <c r="D33" s="47"/>
      <c r="E33" s="47"/>
      <c r="F33" s="47"/>
      <c r="G33" s="47"/>
      <c r="H33" s="47"/>
      <c r="I33" s="142"/>
      <c r="J33" s="47"/>
      <c r="K33" s="51"/>
    </row>
    <row r="34" s="1" customFormat="1" ht="25.44" customHeight="1">
      <c r="B34" s="46"/>
      <c r="C34" s="157"/>
      <c r="D34" s="158" t="s">
        <v>47</v>
      </c>
      <c r="E34" s="98"/>
      <c r="F34" s="98"/>
      <c r="G34" s="159" t="s">
        <v>48</v>
      </c>
      <c r="H34" s="160" t="s">
        <v>49</v>
      </c>
      <c r="I34" s="161"/>
      <c r="J34" s="162">
        <f>SUM(J25:J32)</f>
        <v>0</v>
      </c>
      <c r="K34" s="163"/>
    </row>
    <row r="35" s="1" customFormat="1" ht="14.4" customHeight="1">
      <c r="B35" s="67"/>
      <c r="C35" s="68"/>
      <c r="D35" s="68"/>
      <c r="E35" s="68"/>
      <c r="F35" s="68"/>
      <c r="G35" s="68"/>
      <c r="H35" s="68"/>
      <c r="I35" s="164"/>
      <c r="J35" s="68"/>
      <c r="K35" s="69"/>
    </row>
    <row r="39" s="1" customFormat="1" ht="6.96" customHeight="1">
      <c r="B39" s="165"/>
      <c r="C39" s="166"/>
      <c r="D39" s="166"/>
      <c r="E39" s="166"/>
      <c r="F39" s="166"/>
      <c r="G39" s="166"/>
      <c r="H39" s="166"/>
      <c r="I39" s="167"/>
      <c r="J39" s="166"/>
      <c r="K39" s="168"/>
    </row>
    <row r="40" s="1" customFormat="1" ht="36.96" customHeight="1">
      <c r="B40" s="46"/>
      <c r="C40" s="30" t="s">
        <v>91</v>
      </c>
      <c r="D40" s="47"/>
      <c r="E40" s="47"/>
      <c r="F40" s="47"/>
      <c r="G40" s="47"/>
      <c r="H40" s="47"/>
      <c r="I40" s="142"/>
      <c r="J40" s="47"/>
      <c r="K40" s="51"/>
    </row>
    <row r="41" s="1" customFormat="1" ht="6.96" customHeight="1">
      <c r="B41" s="46"/>
      <c r="C41" s="47"/>
      <c r="D41" s="47"/>
      <c r="E41" s="47"/>
      <c r="F41" s="47"/>
      <c r="G41" s="47"/>
      <c r="H41" s="47"/>
      <c r="I41" s="142"/>
      <c r="J41" s="47"/>
      <c r="K41" s="51"/>
    </row>
    <row r="42" s="1" customFormat="1" ht="14.4" customHeight="1">
      <c r="B42" s="46"/>
      <c r="C42" s="40" t="s">
        <v>18</v>
      </c>
      <c r="D42" s="47"/>
      <c r="E42" s="47"/>
      <c r="F42" s="47"/>
      <c r="G42" s="47"/>
      <c r="H42" s="47"/>
      <c r="I42" s="142"/>
      <c r="J42" s="47"/>
      <c r="K42" s="51"/>
    </row>
    <row r="43" s="1" customFormat="1" ht="17.25" customHeight="1">
      <c r="B43" s="46"/>
      <c r="C43" s="47"/>
      <c r="D43" s="47"/>
      <c r="E43" s="143" t="str">
        <f>E7</f>
        <v>Rekonstrukce a přístavba objektu náboženské obce</v>
      </c>
      <c r="F43" s="47"/>
      <c r="G43" s="47"/>
      <c r="H43" s="47"/>
      <c r="I43" s="142"/>
      <c r="J43" s="47"/>
      <c r="K43" s="51"/>
    </row>
    <row r="44" s="1" customFormat="1" ht="6.96" customHeight="1">
      <c r="B44" s="46"/>
      <c r="C44" s="47"/>
      <c r="D44" s="47"/>
      <c r="E44" s="47"/>
      <c r="F44" s="47"/>
      <c r="G44" s="47"/>
      <c r="H44" s="47"/>
      <c r="I44" s="142"/>
      <c r="J44" s="47"/>
      <c r="K44" s="51"/>
    </row>
    <row r="45" s="1" customFormat="1" ht="18" customHeight="1">
      <c r="B45" s="46"/>
      <c r="C45" s="40" t="s">
        <v>23</v>
      </c>
      <c r="D45" s="47"/>
      <c r="E45" s="47"/>
      <c r="F45" s="35" t="str">
        <f>F10</f>
        <v xml:space="preserve">STŘELICE  u Brna</v>
      </c>
      <c r="G45" s="47"/>
      <c r="H45" s="47"/>
      <c r="I45" s="144" t="s">
        <v>25</v>
      </c>
      <c r="J45" s="145" t="str">
        <f>IF(J10="","",J10)</f>
        <v>13. 7. 2018</v>
      </c>
      <c r="K45" s="51"/>
    </row>
    <row r="46" s="1" customFormat="1" ht="6.96" customHeight="1">
      <c r="B46" s="46"/>
      <c r="C46" s="47"/>
      <c r="D46" s="47"/>
      <c r="E46" s="47"/>
      <c r="F46" s="47"/>
      <c r="G46" s="47"/>
      <c r="H46" s="47"/>
      <c r="I46" s="142"/>
      <c r="J46" s="47"/>
      <c r="K46" s="51"/>
    </row>
    <row r="47" s="1" customFormat="1">
      <c r="B47" s="46"/>
      <c r="C47" s="40" t="s">
        <v>27</v>
      </c>
      <c r="D47" s="47"/>
      <c r="E47" s="47"/>
      <c r="F47" s="35" t="str">
        <f>E13</f>
        <v xml:space="preserve"> </v>
      </c>
      <c r="G47" s="47"/>
      <c r="H47" s="47"/>
      <c r="I47" s="144" t="s">
        <v>33</v>
      </c>
      <c r="J47" s="44" t="str">
        <f>E19</f>
        <v>ing.arch.Skála, ing. Muroň</v>
      </c>
      <c r="K47" s="51"/>
    </row>
    <row r="48" s="1" customFormat="1" ht="14.4" customHeight="1">
      <c r="B48" s="46"/>
      <c r="C48" s="40" t="s">
        <v>31</v>
      </c>
      <c r="D48" s="47"/>
      <c r="E48" s="47"/>
      <c r="F48" s="35" t="str">
        <f>IF(E16="","",E16)</f>
        <v/>
      </c>
      <c r="G48" s="47"/>
      <c r="H48" s="47"/>
      <c r="I48" s="142"/>
      <c r="J48" s="169"/>
      <c r="K48" s="51"/>
    </row>
    <row r="49" s="1" customFormat="1" ht="10.32" customHeight="1">
      <c r="B49" s="46"/>
      <c r="C49" s="47"/>
      <c r="D49" s="47"/>
      <c r="E49" s="47"/>
      <c r="F49" s="47"/>
      <c r="G49" s="47"/>
      <c r="H49" s="47"/>
      <c r="I49" s="142"/>
      <c r="J49" s="47"/>
      <c r="K49" s="51"/>
    </row>
    <row r="50" s="1" customFormat="1" ht="29.28" customHeight="1">
      <c r="B50" s="46"/>
      <c r="C50" s="170" t="s">
        <v>92</v>
      </c>
      <c r="D50" s="157"/>
      <c r="E50" s="157"/>
      <c r="F50" s="157"/>
      <c r="G50" s="157"/>
      <c r="H50" s="157"/>
      <c r="I50" s="171"/>
      <c r="J50" s="172" t="s">
        <v>93</v>
      </c>
      <c r="K50" s="173"/>
    </row>
    <row r="51" s="1" customFormat="1" ht="10.32" customHeight="1">
      <c r="B51" s="46"/>
      <c r="C51" s="47"/>
      <c r="D51" s="47"/>
      <c r="E51" s="47"/>
      <c r="F51" s="47"/>
      <c r="G51" s="47"/>
      <c r="H51" s="47"/>
      <c r="I51" s="142"/>
      <c r="J51" s="47"/>
      <c r="K51" s="51"/>
    </row>
    <row r="52" s="1" customFormat="1" ht="29.28" customHeight="1">
      <c r="B52" s="46"/>
      <c r="C52" s="174" t="s">
        <v>94</v>
      </c>
      <c r="D52" s="47"/>
      <c r="E52" s="47"/>
      <c r="F52" s="47"/>
      <c r="G52" s="47"/>
      <c r="H52" s="47"/>
      <c r="I52" s="142"/>
      <c r="J52" s="153">
        <f>J72</f>
        <v>0</v>
      </c>
      <c r="K52" s="51"/>
      <c r="AU52" s="24" t="s">
        <v>95</v>
      </c>
    </row>
    <row r="53" s="7" customFormat="1" ht="24.96" customHeight="1">
      <c r="B53" s="175"/>
      <c r="C53" s="176"/>
      <c r="D53" s="177" t="s">
        <v>96</v>
      </c>
      <c r="E53" s="178"/>
      <c r="F53" s="178"/>
      <c r="G53" s="178"/>
      <c r="H53" s="178"/>
      <c r="I53" s="179"/>
      <c r="J53" s="180">
        <f>J73</f>
        <v>0</v>
      </c>
      <c r="K53" s="181"/>
    </row>
    <row r="54" s="8" customFormat="1" ht="19.92" customHeight="1">
      <c r="B54" s="182"/>
      <c r="C54" s="183"/>
      <c r="D54" s="184" t="s">
        <v>97</v>
      </c>
      <c r="E54" s="185"/>
      <c r="F54" s="185"/>
      <c r="G54" s="185"/>
      <c r="H54" s="185"/>
      <c r="I54" s="186"/>
      <c r="J54" s="187">
        <f>J74</f>
        <v>0</v>
      </c>
      <c r="K54" s="188"/>
    </row>
    <row r="55" s="1" customFormat="1" ht="21.84" customHeight="1">
      <c r="B55" s="46"/>
      <c r="C55" s="47"/>
      <c r="D55" s="47"/>
      <c r="E55" s="47"/>
      <c r="F55" s="47"/>
      <c r="G55" s="47"/>
      <c r="H55" s="47"/>
      <c r="I55" s="142"/>
      <c r="J55" s="47"/>
      <c r="K55" s="51"/>
    </row>
    <row r="56" s="1" customFormat="1" ht="6.96" customHeight="1">
      <c r="B56" s="67"/>
      <c r="C56" s="68"/>
      <c r="D56" s="68"/>
      <c r="E56" s="68"/>
      <c r="F56" s="68"/>
      <c r="G56" s="68"/>
      <c r="H56" s="68"/>
      <c r="I56" s="164"/>
      <c r="J56" s="68"/>
      <c r="K56" s="69"/>
    </row>
    <row r="60" s="1" customFormat="1" ht="6.96" customHeight="1">
      <c r="B60" s="70"/>
      <c r="C60" s="71"/>
      <c r="D60" s="71"/>
      <c r="E60" s="71"/>
      <c r="F60" s="71"/>
      <c r="G60" s="71"/>
      <c r="H60" s="71"/>
      <c r="I60" s="167"/>
      <c r="J60" s="71"/>
      <c r="K60" s="71"/>
      <c r="L60" s="72"/>
    </row>
    <row r="61" s="1" customFormat="1" ht="36.96" customHeight="1">
      <c r="B61" s="46"/>
      <c r="C61" s="73" t="s">
        <v>98</v>
      </c>
      <c r="D61" s="74"/>
      <c r="E61" s="74"/>
      <c r="F61" s="74"/>
      <c r="G61" s="74"/>
      <c r="H61" s="74"/>
      <c r="I61" s="189"/>
      <c r="J61" s="74"/>
      <c r="K61" s="74"/>
      <c r="L61" s="72"/>
    </row>
    <row r="62" s="1" customFormat="1" ht="6.96" customHeight="1">
      <c r="B62" s="46"/>
      <c r="C62" s="74"/>
      <c r="D62" s="74"/>
      <c r="E62" s="74"/>
      <c r="F62" s="74"/>
      <c r="G62" s="74"/>
      <c r="H62" s="74"/>
      <c r="I62" s="189"/>
      <c r="J62" s="74"/>
      <c r="K62" s="74"/>
      <c r="L62" s="72"/>
    </row>
    <row r="63" s="1" customFormat="1" ht="14.4" customHeight="1">
      <c r="B63" s="46"/>
      <c r="C63" s="76" t="s">
        <v>18</v>
      </c>
      <c r="D63" s="74"/>
      <c r="E63" s="74"/>
      <c r="F63" s="74"/>
      <c r="G63" s="74"/>
      <c r="H63" s="74"/>
      <c r="I63" s="189"/>
      <c r="J63" s="74"/>
      <c r="K63" s="74"/>
      <c r="L63" s="72"/>
    </row>
    <row r="64" s="1" customFormat="1" ht="17.25" customHeight="1">
      <c r="B64" s="46"/>
      <c r="C64" s="74"/>
      <c r="D64" s="74"/>
      <c r="E64" s="82" t="str">
        <f>E7</f>
        <v>Rekonstrukce a přístavba objektu náboženské obce</v>
      </c>
      <c r="F64" s="74"/>
      <c r="G64" s="74"/>
      <c r="H64" s="74"/>
      <c r="I64" s="189"/>
      <c r="J64" s="74"/>
      <c r="K64" s="74"/>
      <c r="L64" s="72"/>
    </row>
    <row r="65" s="1" customFormat="1" ht="6.96" customHeight="1">
      <c r="B65" s="46"/>
      <c r="C65" s="74"/>
      <c r="D65" s="74"/>
      <c r="E65" s="74"/>
      <c r="F65" s="74"/>
      <c r="G65" s="74"/>
      <c r="H65" s="74"/>
      <c r="I65" s="189"/>
      <c r="J65" s="74"/>
      <c r="K65" s="74"/>
      <c r="L65" s="72"/>
    </row>
    <row r="66" s="1" customFormat="1" ht="18" customHeight="1">
      <c r="B66" s="46"/>
      <c r="C66" s="76" t="s">
        <v>23</v>
      </c>
      <c r="D66" s="74"/>
      <c r="E66" s="74"/>
      <c r="F66" s="190" t="str">
        <f>F10</f>
        <v xml:space="preserve">STŘELICE  u Brna</v>
      </c>
      <c r="G66" s="74"/>
      <c r="H66" s="74"/>
      <c r="I66" s="191" t="s">
        <v>25</v>
      </c>
      <c r="J66" s="85" t="str">
        <f>IF(J10="","",J10)</f>
        <v>13. 7. 2018</v>
      </c>
      <c r="K66" s="74"/>
      <c r="L66" s="72"/>
    </row>
    <row r="67" s="1" customFormat="1" ht="6.96" customHeight="1">
      <c r="B67" s="46"/>
      <c r="C67" s="74"/>
      <c r="D67" s="74"/>
      <c r="E67" s="74"/>
      <c r="F67" s="74"/>
      <c r="G67" s="74"/>
      <c r="H67" s="74"/>
      <c r="I67" s="189"/>
      <c r="J67" s="74"/>
      <c r="K67" s="74"/>
      <c r="L67" s="72"/>
    </row>
    <row r="68" s="1" customFormat="1">
      <c r="B68" s="46"/>
      <c r="C68" s="76" t="s">
        <v>27</v>
      </c>
      <c r="D68" s="74"/>
      <c r="E68" s="74"/>
      <c r="F68" s="190" t="str">
        <f>E13</f>
        <v xml:space="preserve"> </v>
      </c>
      <c r="G68" s="74"/>
      <c r="H68" s="74"/>
      <c r="I68" s="191" t="s">
        <v>33</v>
      </c>
      <c r="J68" s="190" t="str">
        <f>E19</f>
        <v>ing.arch.Skála, ing. Muroň</v>
      </c>
      <c r="K68" s="74"/>
      <c r="L68" s="72"/>
    </row>
    <row r="69" s="1" customFormat="1" ht="14.4" customHeight="1">
      <c r="B69" s="46"/>
      <c r="C69" s="76" t="s">
        <v>31</v>
      </c>
      <c r="D69" s="74"/>
      <c r="E69" s="74"/>
      <c r="F69" s="190" t="str">
        <f>IF(E16="","",E16)</f>
        <v/>
      </c>
      <c r="G69" s="74"/>
      <c r="H69" s="74"/>
      <c r="I69" s="189"/>
      <c r="J69" s="74"/>
      <c r="K69" s="74"/>
      <c r="L69" s="72"/>
    </row>
    <row r="70" s="1" customFormat="1" ht="10.32" customHeight="1">
      <c r="B70" s="46"/>
      <c r="C70" s="74"/>
      <c r="D70" s="74"/>
      <c r="E70" s="74"/>
      <c r="F70" s="74"/>
      <c r="G70" s="74"/>
      <c r="H70" s="74"/>
      <c r="I70" s="189"/>
      <c r="J70" s="74"/>
      <c r="K70" s="74"/>
      <c r="L70" s="72"/>
    </row>
    <row r="71" s="9" customFormat="1" ht="29.28" customHeight="1">
      <c r="B71" s="192"/>
      <c r="C71" s="193" t="s">
        <v>99</v>
      </c>
      <c r="D71" s="194" t="s">
        <v>56</v>
      </c>
      <c r="E71" s="194" t="s">
        <v>52</v>
      </c>
      <c r="F71" s="194" t="s">
        <v>100</v>
      </c>
      <c r="G71" s="194" t="s">
        <v>101</v>
      </c>
      <c r="H71" s="194" t="s">
        <v>102</v>
      </c>
      <c r="I71" s="195" t="s">
        <v>103</v>
      </c>
      <c r="J71" s="194" t="s">
        <v>93</v>
      </c>
      <c r="K71" s="196" t="s">
        <v>104</v>
      </c>
      <c r="L71" s="197"/>
      <c r="M71" s="102" t="s">
        <v>105</v>
      </c>
      <c r="N71" s="103" t="s">
        <v>41</v>
      </c>
      <c r="O71" s="103" t="s">
        <v>106</v>
      </c>
      <c r="P71" s="103" t="s">
        <v>107</v>
      </c>
      <c r="Q71" s="103" t="s">
        <v>108</v>
      </c>
      <c r="R71" s="103" t="s">
        <v>109</v>
      </c>
      <c r="S71" s="103" t="s">
        <v>110</v>
      </c>
      <c r="T71" s="104" t="s">
        <v>111</v>
      </c>
    </row>
    <row r="72" s="1" customFormat="1" ht="29.28" customHeight="1">
      <c r="B72" s="46"/>
      <c r="C72" s="108" t="s">
        <v>94</v>
      </c>
      <c r="D72" s="74"/>
      <c r="E72" s="74"/>
      <c r="F72" s="74"/>
      <c r="G72" s="74"/>
      <c r="H72" s="74"/>
      <c r="I72" s="189"/>
      <c r="J72" s="198">
        <f>BK72</f>
        <v>0</v>
      </c>
      <c r="K72" s="74"/>
      <c r="L72" s="72"/>
      <c r="M72" s="105"/>
      <c r="N72" s="106"/>
      <c r="O72" s="106"/>
      <c r="P72" s="199">
        <f>P73</f>
        <v>0</v>
      </c>
      <c r="Q72" s="106"/>
      <c r="R72" s="199">
        <f>R73</f>
        <v>0</v>
      </c>
      <c r="S72" s="106"/>
      <c r="T72" s="200">
        <f>T73</f>
        <v>0</v>
      </c>
      <c r="AT72" s="24" t="s">
        <v>70</v>
      </c>
      <c r="AU72" s="24" t="s">
        <v>95</v>
      </c>
      <c r="BK72" s="201">
        <f>BK73</f>
        <v>0</v>
      </c>
    </row>
    <row r="73" s="10" customFormat="1" ht="37.44" customHeight="1">
      <c r="B73" s="202"/>
      <c r="C73" s="203"/>
      <c r="D73" s="204" t="s">
        <v>70</v>
      </c>
      <c r="E73" s="205" t="s">
        <v>112</v>
      </c>
      <c r="F73" s="205" t="s">
        <v>113</v>
      </c>
      <c r="G73" s="203"/>
      <c r="H73" s="203"/>
      <c r="I73" s="206"/>
      <c r="J73" s="207">
        <f>BK73</f>
        <v>0</v>
      </c>
      <c r="K73" s="203"/>
      <c r="L73" s="208"/>
      <c r="M73" s="209"/>
      <c r="N73" s="210"/>
      <c r="O73" s="210"/>
      <c r="P73" s="211">
        <f>P74</f>
        <v>0</v>
      </c>
      <c r="Q73" s="210"/>
      <c r="R73" s="211">
        <f>R74</f>
        <v>0</v>
      </c>
      <c r="S73" s="210"/>
      <c r="T73" s="212">
        <f>T74</f>
        <v>0</v>
      </c>
      <c r="AR73" s="213" t="s">
        <v>76</v>
      </c>
      <c r="AT73" s="214" t="s">
        <v>70</v>
      </c>
      <c r="AU73" s="214" t="s">
        <v>71</v>
      </c>
      <c r="AY73" s="213" t="s">
        <v>114</v>
      </c>
      <c r="BK73" s="215">
        <f>BK74</f>
        <v>0</v>
      </c>
    </row>
    <row r="74" s="10" customFormat="1" ht="19.92" customHeight="1">
      <c r="B74" s="202"/>
      <c r="C74" s="203"/>
      <c r="D74" s="204" t="s">
        <v>70</v>
      </c>
      <c r="E74" s="216" t="s">
        <v>115</v>
      </c>
      <c r="F74" s="216" t="s">
        <v>116</v>
      </c>
      <c r="G74" s="203"/>
      <c r="H74" s="203"/>
      <c r="I74" s="206"/>
      <c r="J74" s="217">
        <f>BK74</f>
        <v>0</v>
      </c>
      <c r="K74" s="203"/>
      <c r="L74" s="208"/>
      <c r="M74" s="218"/>
      <c r="N74" s="219"/>
      <c r="O74" s="219"/>
      <c r="P74" s="220">
        <v>0</v>
      </c>
      <c r="Q74" s="219"/>
      <c r="R74" s="220">
        <v>0</v>
      </c>
      <c r="S74" s="219"/>
      <c r="T74" s="221">
        <v>0</v>
      </c>
      <c r="AR74" s="213" t="s">
        <v>76</v>
      </c>
      <c r="AT74" s="214" t="s">
        <v>70</v>
      </c>
      <c r="AU74" s="214" t="s">
        <v>76</v>
      </c>
      <c r="AY74" s="213" t="s">
        <v>114</v>
      </c>
      <c r="BK74" s="215">
        <v>0</v>
      </c>
    </row>
    <row r="75" s="1" customFormat="1" ht="6.96" customHeight="1">
      <c r="B75" s="67"/>
      <c r="C75" s="68"/>
      <c r="D75" s="68"/>
      <c r="E75" s="68"/>
      <c r="F75" s="68"/>
      <c r="G75" s="68"/>
      <c r="H75" s="68"/>
      <c r="I75" s="164"/>
      <c r="J75" s="68"/>
      <c r="K75" s="68"/>
      <c r="L75" s="72"/>
    </row>
  </sheetData>
  <sheetProtection sheet="1" autoFilter="0" formatColumns="0" formatRows="0" objects="1" scenarios="1" spinCount="100000" saltValue="yEWXT/Uw7JajPUl9iAvQQ6th/nYqE5epP+n+JD+XOKowD9HqeqR705hTsqaghaxImumspf6iIRmYuxzEVt43ZQ==" hashValue="24x11Pz+E08hQjTp/K85wxP1qqAqOoocUOFa8/7ARFgSEwO5fodaHfQ+nN98P5XcZtoeaWvmGh402M9im9gn5g==" algorithmName="SHA-512" password="CC35"/>
  <autoFilter ref="C71:K74"/>
  <mergeCells count="7">
    <mergeCell ref="E7:H7"/>
    <mergeCell ref="E22:H22"/>
    <mergeCell ref="E43:H43"/>
    <mergeCell ref="J47:J48"/>
    <mergeCell ref="E64:H64"/>
    <mergeCell ref="G1:H1"/>
    <mergeCell ref="L2:V2"/>
  </mergeCells>
  <hyperlinks>
    <hyperlink ref="F1:G1" location="C2" display="1) Krycí list soupisu"/>
    <hyperlink ref="G1:H1" location="C50" display="2) Rekapitulace"/>
    <hyperlink ref="J1" location="C71" display="3) Soupis prací"/>
    <hyperlink ref="L1:V1" location="'Rekapitulace stavby'!C2" display="Rekapitulace stavby"/>
  </hyperlinks>
  <pageMargins left="0.5833333" right="0.5833333" top="0.5833333" bottom="0.5833333" header="0" footer="0"/>
  <pageSetup paperSize="9" orientation="landscape" blackAndWhite="1" fitToHeight="100"/>
  <headerFooter>
    <oddFooter>&amp;CStrana &amp;P z &amp;N</oddFooter>
  </headerFooter>
  <drawing r:id="rId1"/>
</worksheet>
</file>

<file path=xl/worksheets/sheet3.xml><?xml version="1.0" encoding="utf-8"?>
<worksheet xmlns:r="http://schemas.openxmlformats.org/officeDocument/2006/relationships" xmlns="http://schemas.openxmlformats.org/spreadsheetml/2006/main">
  <sheetPr>
    <pageSetUpPr fitToPage="1"/>
  </sheetPr>
  <sheetViews>
    <sheetView showGridLines="0" workbookViewId="0">
      <pane activePane="bottomLeft" state="frozen" topLeftCell="A2" ySplit="1"/>
    </sheetView>
  </sheetViews>
  <cols>
    <col min="1" max="1" width="8.33" customWidth="1"/>
    <col min="2" max="2" width="1.67" customWidth="1"/>
    <col min="3" max="3" width="4.17" customWidth="1"/>
    <col min="4" max="4" width="4.33" customWidth="1"/>
    <col min="5" max="5" width="17.17" customWidth="1"/>
    <col min="6" max="6" width="75" customWidth="1"/>
    <col min="7" max="7" width="8.67" customWidth="1"/>
    <col min="8" max="8" width="11.17" customWidth="1"/>
    <col min="9" max="9" width="12.67" style="135" customWidth="1"/>
    <col min="10" max="10" width="23.5" customWidth="1"/>
    <col min="11" max="11" width="15.5" customWidth="1"/>
    <col min="13" max="13" width="9.33" hidden="1"/>
    <col min="14" max="14" width="9.33" hidden="1"/>
    <col min="15" max="15" width="9.33" hidden="1"/>
    <col min="16" max="16" width="9.33" hidden="1"/>
    <col min="17" max="17" width="9.33" hidden="1"/>
    <col min="18" max="18" width="9.33" hidden="1"/>
    <col min="19" max="19" width="8.17" hidden="1" customWidth="1"/>
    <col min="20" max="20" width="29.67" hidden="1" customWidth="1"/>
    <col min="21" max="21" width="16.33" hidden="1" customWidth="1"/>
    <col min="22" max="22" width="12.33" customWidth="1"/>
    <col min="23" max="23" width="16.33" customWidth="1"/>
    <col min="24" max="24" width="12.33" customWidth="1"/>
    <col min="25" max="25" width="15" customWidth="1"/>
    <col min="26" max="26" width="11" customWidth="1"/>
    <col min="27" max="27" width="15" customWidth="1"/>
    <col min="28" max="28" width="16.33" customWidth="1"/>
    <col min="29" max="29" width="11" customWidth="1"/>
    <col min="30" max="30" width="15" customWidth="1"/>
    <col min="31" max="31" width="16.33" customWidth="1"/>
    <col min="44" max="44" width="9.33" hidden="1"/>
    <col min="45" max="45" width="9.33" hidden="1"/>
    <col min="46" max="46" width="9.33" hidden="1"/>
    <col min="47" max="47" width="9.33" hidden="1"/>
    <col min="48" max="48" width="9.33" hidden="1"/>
    <col min="49" max="49" width="9.33" hidden="1"/>
    <col min="50" max="50" width="9.33" hidden="1"/>
    <col min="51" max="51" width="9.33" hidden="1"/>
    <col min="52" max="52" width="9.33" hidden="1"/>
    <col min="53" max="53" width="9.33" hidden="1"/>
    <col min="54" max="54" width="9.33" hidden="1"/>
    <col min="55" max="55" width="9.33" hidden="1"/>
    <col min="56" max="56" width="9.33" hidden="1"/>
    <col min="57" max="57" width="9.33" hidden="1"/>
    <col min="58" max="58" width="9.33" hidden="1"/>
    <col min="59" max="59" width="9.33" hidden="1"/>
    <col min="60" max="60" width="9.33" hidden="1"/>
    <col min="61" max="61" width="9.33" hidden="1"/>
    <col min="62" max="62" width="9.33" hidden="1"/>
    <col min="63" max="63" width="9.33" hidden="1"/>
    <col min="64" max="64" width="9.33" hidden="1"/>
    <col min="65" max="65" width="9.33" hidden="1"/>
  </cols>
  <sheetData>
    <row r="1" ht="21.84" customHeight="1">
      <c r="A1" s="21"/>
      <c r="B1" s="136"/>
      <c r="C1" s="136"/>
      <c r="D1" s="137" t="s">
        <v>1</v>
      </c>
      <c r="E1" s="136"/>
      <c r="F1" s="138" t="s">
        <v>85</v>
      </c>
      <c r="G1" s="138" t="s">
        <v>86</v>
      </c>
      <c r="H1" s="138"/>
      <c r="I1" s="139"/>
      <c r="J1" s="138" t="s">
        <v>87</v>
      </c>
      <c r="K1" s="137" t="s">
        <v>88</v>
      </c>
      <c r="L1" s="138" t="s">
        <v>89</v>
      </c>
      <c r="M1" s="138"/>
      <c r="N1" s="138"/>
      <c r="O1" s="138"/>
      <c r="P1" s="138"/>
      <c r="Q1" s="138"/>
      <c r="R1" s="138"/>
      <c r="S1" s="138"/>
      <c r="T1" s="138"/>
      <c r="U1" s="20"/>
      <c r="V1" s="20"/>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c r="BE1" s="21"/>
      <c r="BF1" s="21"/>
      <c r="BG1" s="21"/>
      <c r="BH1" s="21"/>
      <c r="BI1" s="21"/>
      <c r="BJ1" s="21"/>
      <c r="BK1" s="21"/>
      <c r="BL1" s="21"/>
      <c r="BM1" s="21"/>
      <c r="BN1" s="21"/>
      <c r="BO1" s="21"/>
      <c r="BP1" s="21"/>
      <c r="BQ1" s="21"/>
      <c r="BR1" s="21"/>
    </row>
    <row r="2" ht="36.96" customHeight="1">
      <c r="L2"/>
      <c r="AT2" s="24" t="s">
        <v>80</v>
      </c>
    </row>
    <row r="3" ht="6.96" customHeight="1">
      <c r="B3" s="25"/>
      <c r="C3" s="26"/>
      <c r="D3" s="26"/>
      <c r="E3" s="26"/>
      <c r="F3" s="26"/>
      <c r="G3" s="26"/>
      <c r="H3" s="26"/>
      <c r="I3" s="140"/>
      <c r="J3" s="26"/>
      <c r="K3" s="27"/>
      <c r="AT3" s="24" t="s">
        <v>81</v>
      </c>
    </row>
    <row r="4" ht="36.96" customHeight="1">
      <c r="B4" s="28"/>
      <c r="C4" s="29"/>
      <c r="D4" s="30" t="s">
        <v>90</v>
      </c>
      <c r="E4" s="29"/>
      <c r="F4" s="29"/>
      <c r="G4" s="29"/>
      <c r="H4" s="29"/>
      <c r="I4" s="141"/>
      <c r="J4" s="29"/>
      <c r="K4" s="31"/>
      <c r="M4" s="32" t="s">
        <v>12</v>
      </c>
      <c r="AT4" s="24" t="s">
        <v>6</v>
      </c>
    </row>
    <row r="5" ht="6.96" customHeight="1">
      <c r="B5" s="28"/>
      <c r="C5" s="29"/>
      <c r="D5" s="29"/>
      <c r="E5" s="29"/>
      <c r="F5" s="29"/>
      <c r="G5" s="29"/>
      <c r="H5" s="29"/>
      <c r="I5" s="141"/>
      <c r="J5" s="29"/>
      <c r="K5" s="31"/>
    </row>
    <row r="6">
      <c r="B6" s="28"/>
      <c r="C6" s="29"/>
      <c r="D6" s="40" t="s">
        <v>18</v>
      </c>
      <c r="E6" s="29"/>
      <c r="F6" s="29"/>
      <c r="G6" s="29"/>
      <c r="H6" s="29"/>
      <c r="I6" s="141"/>
      <c r="J6" s="29"/>
      <c r="K6" s="31"/>
    </row>
    <row r="7" ht="16.5" customHeight="1">
      <c r="B7" s="28"/>
      <c r="C7" s="29"/>
      <c r="D7" s="29"/>
      <c r="E7" s="222" t="str">
        <f>'Rekapitulace stavby'!K6</f>
        <v>Rekonstrukce a přístavba objektu náboženské obce</v>
      </c>
      <c r="F7" s="40"/>
      <c r="G7" s="40"/>
      <c r="H7" s="40"/>
      <c r="I7" s="141"/>
      <c r="J7" s="29"/>
      <c r="K7" s="31"/>
    </row>
    <row r="8" s="1" customFormat="1">
      <c r="B8" s="46"/>
      <c r="C8" s="47"/>
      <c r="D8" s="40" t="s">
        <v>117</v>
      </c>
      <c r="E8" s="47"/>
      <c r="F8" s="47"/>
      <c r="G8" s="47"/>
      <c r="H8" s="47"/>
      <c r="I8" s="142"/>
      <c r="J8" s="47"/>
      <c r="K8" s="51"/>
    </row>
    <row r="9" s="1" customFormat="1" ht="36.96" customHeight="1">
      <c r="B9" s="46"/>
      <c r="C9" s="47"/>
      <c r="D9" s="47"/>
      <c r="E9" s="143" t="s">
        <v>118</v>
      </c>
      <c r="F9" s="47"/>
      <c r="G9" s="47"/>
      <c r="H9" s="47"/>
      <c r="I9" s="142"/>
      <c r="J9" s="47"/>
      <c r="K9" s="51"/>
    </row>
    <row r="10" s="1" customFormat="1">
      <c r="B10" s="46"/>
      <c r="C10" s="47"/>
      <c r="D10" s="47"/>
      <c r="E10" s="47"/>
      <c r="F10" s="47"/>
      <c r="G10" s="47"/>
      <c r="H10" s="47"/>
      <c r="I10" s="142"/>
      <c r="J10" s="47"/>
      <c r="K10" s="51"/>
    </row>
    <row r="11" s="1" customFormat="1" ht="14.4" customHeight="1">
      <c r="B11" s="46"/>
      <c r="C11" s="47"/>
      <c r="D11" s="40" t="s">
        <v>20</v>
      </c>
      <c r="E11" s="47"/>
      <c r="F11" s="35" t="s">
        <v>21</v>
      </c>
      <c r="G11" s="47"/>
      <c r="H11" s="47"/>
      <c r="I11" s="144" t="s">
        <v>22</v>
      </c>
      <c r="J11" s="35" t="s">
        <v>21</v>
      </c>
      <c r="K11" s="51"/>
    </row>
    <row r="12" s="1" customFormat="1" ht="14.4" customHeight="1">
      <c r="B12" s="46"/>
      <c r="C12" s="47"/>
      <c r="D12" s="40" t="s">
        <v>23</v>
      </c>
      <c r="E12" s="47"/>
      <c r="F12" s="35" t="s">
        <v>24</v>
      </c>
      <c r="G12" s="47"/>
      <c r="H12" s="47"/>
      <c r="I12" s="144" t="s">
        <v>25</v>
      </c>
      <c r="J12" s="145" t="str">
        <f>'Rekapitulace stavby'!AN8</f>
        <v>13. 7. 2018</v>
      </c>
      <c r="K12" s="51"/>
    </row>
    <row r="13" s="1" customFormat="1" ht="10.8" customHeight="1">
      <c r="B13" s="46"/>
      <c r="C13" s="47"/>
      <c r="D13" s="47"/>
      <c r="E13" s="47"/>
      <c r="F13" s="47"/>
      <c r="G13" s="47"/>
      <c r="H13" s="47"/>
      <c r="I13" s="142"/>
      <c r="J13" s="47"/>
      <c r="K13" s="51"/>
    </row>
    <row r="14" s="1" customFormat="1" ht="14.4" customHeight="1">
      <c r="B14" s="46"/>
      <c r="C14" s="47"/>
      <c r="D14" s="40" t="s">
        <v>27</v>
      </c>
      <c r="E14" s="47"/>
      <c r="F14" s="47"/>
      <c r="G14" s="47"/>
      <c r="H14" s="47"/>
      <c r="I14" s="144" t="s">
        <v>28</v>
      </c>
      <c r="J14" s="35" t="str">
        <f>IF('Rekapitulace stavby'!AN10="","",'Rekapitulace stavby'!AN10)</f>
        <v/>
      </c>
      <c r="K14" s="51"/>
    </row>
    <row r="15" s="1" customFormat="1" ht="18" customHeight="1">
      <c r="B15" s="46"/>
      <c r="C15" s="47"/>
      <c r="D15" s="47"/>
      <c r="E15" s="35" t="str">
        <f>IF('Rekapitulace stavby'!E11="","",'Rekapitulace stavby'!E11)</f>
        <v xml:space="preserve"> </v>
      </c>
      <c r="F15" s="47"/>
      <c r="G15" s="47"/>
      <c r="H15" s="47"/>
      <c r="I15" s="144" t="s">
        <v>30</v>
      </c>
      <c r="J15" s="35" t="str">
        <f>IF('Rekapitulace stavby'!AN11="","",'Rekapitulace stavby'!AN11)</f>
        <v/>
      </c>
      <c r="K15" s="51"/>
    </row>
    <row r="16" s="1" customFormat="1" ht="6.96" customHeight="1">
      <c r="B16" s="46"/>
      <c r="C16" s="47"/>
      <c r="D16" s="47"/>
      <c r="E16" s="47"/>
      <c r="F16" s="47"/>
      <c r="G16" s="47"/>
      <c r="H16" s="47"/>
      <c r="I16" s="142"/>
      <c r="J16" s="47"/>
      <c r="K16" s="51"/>
    </row>
    <row r="17" s="1" customFormat="1" ht="14.4" customHeight="1">
      <c r="B17" s="46"/>
      <c r="C17" s="47"/>
      <c r="D17" s="40" t="s">
        <v>31</v>
      </c>
      <c r="E17" s="47"/>
      <c r="F17" s="47"/>
      <c r="G17" s="47"/>
      <c r="H17" s="47"/>
      <c r="I17" s="144" t="s">
        <v>28</v>
      </c>
      <c r="J17" s="35" t="str">
        <f>IF('Rekapitulace stavby'!AN13="Vyplň údaj","",IF('Rekapitulace stavby'!AN13="","",'Rekapitulace stavby'!AN13))</f>
        <v/>
      </c>
      <c r="K17" s="51"/>
    </row>
    <row r="18" s="1" customFormat="1" ht="18" customHeight="1">
      <c r="B18" s="46"/>
      <c r="C18" s="47"/>
      <c r="D18" s="47"/>
      <c r="E18" s="35" t="str">
        <f>IF('Rekapitulace stavby'!E14="Vyplň údaj","",IF('Rekapitulace stavby'!E14="","",'Rekapitulace stavby'!E14))</f>
        <v/>
      </c>
      <c r="F18" s="47"/>
      <c r="G18" s="47"/>
      <c r="H18" s="47"/>
      <c r="I18" s="144" t="s">
        <v>30</v>
      </c>
      <c r="J18" s="35" t="str">
        <f>IF('Rekapitulace stavby'!AN14="Vyplň údaj","",IF('Rekapitulace stavby'!AN14="","",'Rekapitulace stavby'!AN14))</f>
        <v/>
      </c>
      <c r="K18" s="51"/>
    </row>
    <row r="19" s="1" customFormat="1" ht="6.96" customHeight="1">
      <c r="B19" s="46"/>
      <c r="C19" s="47"/>
      <c r="D19" s="47"/>
      <c r="E19" s="47"/>
      <c r="F19" s="47"/>
      <c r="G19" s="47"/>
      <c r="H19" s="47"/>
      <c r="I19" s="142"/>
      <c r="J19" s="47"/>
      <c r="K19" s="51"/>
    </row>
    <row r="20" s="1" customFormat="1" ht="14.4" customHeight="1">
      <c r="B20" s="46"/>
      <c r="C20" s="47"/>
      <c r="D20" s="40" t="s">
        <v>33</v>
      </c>
      <c r="E20" s="47"/>
      <c r="F20" s="47"/>
      <c r="G20" s="47"/>
      <c r="H20" s="47"/>
      <c r="I20" s="144" t="s">
        <v>28</v>
      </c>
      <c r="J20" s="35" t="s">
        <v>21</v>
      </c>
      <c r="K20" s="51"/>
    </row>
    <row r="21" s="1" customFormat="1" ht="18" customHeight="1">
      <c r="B21" s="46"/>
      <c r="C21" s="47"/>
      <c r="D21" s="47"/>
      <c r="E21" s="35" t="s">
        <v>34</v>
      </c>
      <c r="F21" s="47"/>
      <c r="G21" s="47"/>
      <c r="H21" s="47"/>
      <c r="I21" s="144" t="s">
        <v>30</v>
      </c>
      <c r="J21" s="35" t="s">
        <v>21</v>
      </c>
      <c r="K21" s="51"/>
    </row>
    <row r="22" s="1" customFormat="1" ht="6.96" customHeight="1">
      <c r="B22" s="46"/>
      <c r="C22" s="47"/>
      <c r="D22" s="47"/>
      <c r="E22" s="47"/>
      <c r="F22" s="47"/>
      <c r="G22" s="47"/>
      <c r="H22" s="47"/>
      <c r="I22" s="142"/>
      <c r="J22" s="47"/>
      <c r="K22" s="51"/>
    </row>
    <row r="23" s="1" customFormat="1" ht="14.4" customHeight="1">
      <c r="B23" s="46"/>
      <c r="C23" s="47"/>
      <c r="D23" s="40" t="s">
        <v>36</v>
      </c>
      <c r="E23" s="47"/>
      <c r="F23" s="47"/>
      <c r="G23" s="47"/>
      <c r="H23" s="47"/>
      <c r="I23" s="142"/>
      <c r="J23" s="47"/>
      <c r="K23" s="51"/>
    </row>
    <row r="24" s="6" customFormat="1" ht="16.5" customHeight="1">
      <c r="B24" s="146"/>
      <c r="C24" s="147"/>
      <c r="D24" s="147"/>
      <c r="E24" s="44" t="s">
        <v>21</v>
      </c>
      <c r="F24" s="44"/>
      <c r="G24" s="44"/>
      <c r="H24" s="44"/>
      <c r="I24" s="148"/>
      <c r="J24" s="147"/>
      <c r="K24" s="149"/>
    </row>
    <row r="25" s="1" customFormat="1" ht="6.96" customHeight="1">
      <c r="B25" s="46"/>
      <c r="C25" s="47"/>
      <c r="D25" s="47"/>
      <c r="E25" s="47"/>
      <c r="F25" s="47"/>
      <c r="G25" s="47"/>
      <c r="H25" s="47"/>
      <c r="I25" s="142"/>
      <c r="J25" s="47"/>
      <c r="K25" s="51"/>
    </row>
    <row r="26" s="1" customFormat="1" ht="6.96" customHeight="1">
      <c r="B26" s="46"/>
      <c r="C26" s="47"/>
      <c r="D26" s="106"/>
      <c r="E26" s="106"/>
      <c r="F26" s="106"/>
      <c r="G26" s="106"/>
      <c r="H26" s="106"/>
      <c r="I26" s="150"/>
      <c r="J26" s="106"/>
      <c r="K26" s="151"/>
    </row>
    <row r="27" s="1" customFormat="1" ht="25.44" customHeight="1">
      <c r="B27" s="46"/>
      <c r="C27" s="47"/>
      <c r="D27" s="152" t="s">
        <v>37</v>
      </c>
      <c r="E27" s="47"/>
      <c r="F27" s="47"/>
      <c r="G27" s="47"/>
      <c r="H27" s="47"/>
      <c r="I27" s="142"/>
      <c r="J27" s="153">
        <f>ROUND(J85,2)</f>
        <v>0</v>
      </c>
      <c r="K27" s="51"/>
    </row>
    <row r="28" s="1" customFormat="1" ht="6.96" customHeight="1">
      <c r="B28" s="46"/>
      <c r="C28" s="47"/>
      <c r="D28" s="106"/>
      <c r="E28" s="106"/>
      <c r="F28" s="106"/>
      <c r="G28" s="106"/>
      <c r="H28" s="106"/>
      <c r="I28" s="150"/>
      <c r="J28" s="106"/>
      <c r="K28" s="151"/>
    </row>
    <row r="29" s="1" customFormat="1" ht="14.4" customHeight="1">
      <c r="B29" s="46"/>
      <c r="C29" s="47"/>
      <c r="D29" s="47"/>
      <c r="E29" s="47"/>
      <c r="F29" s="52" t="s">
        <v>39</v>
      </c>
      <c r="G29" s="47"/>
      <c r="H29" s="47"/>
      <c r="I29" s="154" t="s">
        <v>38</v>
      </c>
      <c r="J29" s="52" t="s">
        <v>40</v>
      </c>
      <c r="K29" s="51"/>
    </row>
    <row r="30" s="1" customFormat="1" ht="14.4" customHeight="1">
      <c r="B30" s="46"/>
      <c r="C30" s="47"/>
      <c r="D30" s="55" t="s">
        <v>41</v>
      </c>
      <c r="E30" s="55" t="s">
        <v>42</v>
      </c>
      <c r="F30" s="155">
        <f>ROUND(SUM(BE85:BE193), 2)</f>
        <v>0</v>
      </c>
      <c r="G30" s="47"/>
      <c r="H30" s="47"/>
      <c r="I30" s="156">
        <v>0.20999999999999999</v>
      </c>
      <c r="J30" s="155">
        <f>ROUND(ROUND((SUM(BE85:BE193)), 2)*I30, 2)</f>
        <v>0</v>
      </c>
      <c r="K30" s="51"/>
    </row>
    <row r="31" s="1" customFormat="1" ht="14.4" customHeight="1">
      <c r="B31" s="46"/>
      <c r="C31" s="47"/>
      <c r="D31" s="47"/>
      <c r="E31" s="55" t="s">
        <v>43</v>
      </c>
      <c r="F31" s="155">
        <f>ROUND(SUM(BF85:BF193), 2)</f>
        <v>0</v>
      </c>
      <c r="G31" s="47"/>
      <c r="H31" s="47"/>
      <c r="I31" s="156">
        <v>0.14999999999999999</v>
      </c>
      <c r="J31" s="155">
        <f>ROUND(ROUND((SUM(BF85:BF193)), 2)*I31, 2)</f>
        <v>0</v>
      </c>
      <c r="K31" s="51"/>
    </row>
    <row r="32" hidden="1" s="1" customFormat="1" ht="14.4" customHeight="1">
      <c r="B32" s="46"/>
      <c r="C32" s="47"/>
      <c r="D32" s="47"/>
      <c r="E32" s="55" t="s">
        <v>44</v>
      </c>
      <c r="F32" s="155">
        <f>ROUND(SUM(BG85:BG193), 2)</f>
        <v>0</v>
      </c>
      <c r="G32" s="47"/>
      <c r="H32" s="47"/>
      <c r="I32" s="156">
        <v>0.20999999999999999</v>
      </c>
      <c r="J32" s="155">
        <v>0</v>
      </c>
      <c r="K32" s="51"/>
    </row>
    <row r="33" hidden="1" s="1" customFormat="1" ht="14.4" customHeight="1">
      <c r="B33" s="46"/>
      <c r="C33" s="47"/>
      <c r="D33" s="47"/>
      <c r="E33" s="55" t="s">
        <v>45</v>
      </c>
      <c r="F33" s="155">
        <f>ROUND(SUM(BH85:BH193), 2)</f>
        <v>0</v>
      </c>
      <c r="G33" s="47"/>
      <c r="H33" s="47"/>
      <c r="I33" s="156">
        <v>0.14999999999999999</v>
      </c>
      <c r="J33" s="155">
        <v>0</v>
      </c>
      <c r="K33" s="51"/>
    </row>
    <row r="34" hidden="1" s="1" customFormat="1" ht="14.4" customHeight="1">
      <c r="B34" s="46"/>
      <c r="C34" s="47"/>
      <c r="D34" s="47"/>
      <c r="E34" s="55" t="s">
        <v>46</v>
      </c>
      <c r="F34" s="155">
        <f>ROUND(SUM(BI85:BI193), 2)</f>
        <v>0</v>
      </c>
      <c r="G34" s="47"/>
      <c r="H34" s="47"/>
      <c r="I34" s="156">
        <v>0</v>
      </c>
      <c r="J34" s="155">
        <v>0</v>
      </c>
      <c r="K34" s="51"/>
    </row>
    <row r="35" s="1" customFormat="1" ht="6.96" customHeight="1">
      <c r="B35" s="46"/>
      <c r="C35" s="47"/>
      <c r="D35" s="47"/>
      <c r="E35" s="47"/>
      <c r="F35" s="47"/>
      <c r="G35" s="47"/>
      <c r="H35" s="47"/>
      <c r="I35" s="142"/>
      <c r="J35" s="47"/>
      <c r="K35" s="51"/>
    </row>
    <row r="36" s="1" customFormat="1" ht="25.44" customHeight="1">
      <c r="B36" s="46"/>
      <c r="C36" s="157"/>
      <c r="D36" s="158" t="s">
        <v>47</v>
      </c>
      <c r="E36" s="98"/>
      <c r="F36" s="98"/>
      <c r="G36" s="159" t="s">
        <v>48</v>
      </c>
      <c r="H36" s="160" t="s">
        <v>49</v>
      </c>
      <c r="I36" s="161"/>
      <c r="J36" s="162">
        <f>SUM(J27:J34)</f>
        <v>0</v>
      </c>
      <c r="K36" s="163"/>
    </row>
    <row r="37" s="1" customFormat="1" ht="14.4" customHeight="1">
      <c r="B37" s="67"/>
      <c r="C37" s="68"/>
      <c r="D37" s="68"/>
      <c r="E37" s="68"/>
      <c r="F37" s="68"/>
      <c r="G37" s="68"/>
      <c r="H37" s="68"/>
      <c r="I37" s="164"/>
      <c r="J37" s="68"/>
      <c r="K37" s="69"/>
    </row>
    <row r="41" s="1" customFormat="1" ht="6.96" customHeight="1">
      <c r="B41" s="165"/>
      <c r="C41" s="166"/>
      <c r="D41" s="166"/>
      <c r="E41" s="166"/>
      <c r="F41" s="166"/>
      <c r="G41" s="166"/>
      <c r="H41" s="166"/>
      <c r="I41" s="167"/>
      <c r="J41" s="166"/>
      <c r="K41" s="168"/>
    </row>
    <row r="42" s="1" customFormat="1" ht="36.96" customHeight="1">
      <c r="B42" s="46"/>
      <c r="C42" s="30" t="s">
        <v>91</v>
      </c>
      <c r="D42" s="47"/>
      <c r="E42" s="47"/>
      <c r="F42" s="47"/>
      <c r="G42" s="47"/>
      <c r="H42" s="47"/>
      <c r="I42" s="142"/>
      <c r="J42" s="47"/>
      <c r="K42" s="51"/>
    </row>
    <row r="43" s="1" customFormat="1" ht="6.96" customHeight="1">
      <c r="B43" s="46"/>
      <c r="C43" s="47"/>
      <c r="D43" s="47"/>
      <c r="E43" s="47"/>
      <c r="F43" s="47"/>
      <c r="G43" s="47"/>
      <c r="H43" s="47"/>
      <c r="I43" s="142"/>
      <c r="J43" s="47"/>
      <c r="K43" s="51"/>
    </row>
    <row r="44" s="1" customFormat="1" ht="14.4" customHeight="1">
      <c r="B44" s="46"/>
      <c r="C44" s="40" t="s">
        <v>18</v>
      </c>
      <c r="D44" s="47"/>
      <c r="E44" s="47"/>
      <c r="F44" s="47"/>
      <c r="G44" s="47"/>
      <c r="H44" s="47"/>
      <c r="I44" s="142"/>
      <c r="J44" s="47"/>
      <c r="K44" s="51"/>
    </row>
    <row r="45" s="1" customFormat="1" ht="16.5" customHeight="1">
      <c r="B45" s="46"/>
      <c r="C45" s="47"/>
      <c r="D45" s="47"/>
      <c r="E45" s="222" t="str">
        <f>E7</f>
        <v>Rekonstrukce a přístavba objektu náboženské obce</v>
      </c>
      <c r="F45" s="40"/>
      <c r="G45" s="40"/>
      <c r="H45" s="40"/>
      <c r="I45" s="142"/>
      <c r="J45" s="47"/>
      <c r="K45" s="51"/>
    </row>
    <row r="46" s="1" customFormat="1" ht="14.4" customHeight="1">
      <c r="B46" s="46"/>
      <c r="C46" s="40" t="s">
        <v>117</v>
      </c>
      <c r="D46" s="47"/>
      <c r="E46" s="47"/>
      <c r="F46" s="47"/>
      <c r="G46" s="47"/>
      <c r="H46" s="47"/>
      <c r="I46" s="142"/>
      <c r="J46" s="47"/>
      <c r="K46" s="51"/>
    </row>
    <row r="47" s="1" customFormat="1" ht="17.25" customHeight="1">
      <c r="B47" s="46"/>
      <c r="C47" s="47"/>
      <c r="D47" s="47"/>
      <c r="E47" s="143" t="str">
        <f>E9</f>
        <v>180701Ra2 - VENKOVNÍ ÚPRAVY (vedlejší aktivita)</v>
      </c>
      <c r="F47" s="47"/>
      <c r="G47" s="47"/>
      <c r="H47" s="47"/>
      <c r="I47" s="142"/>
      <c r="J47" s="47"/>
      <c r="K47" s="51"/>
    </row>
    <row r="48" s="1" customFormat="1" ht="6.96" customHeight="1">
      <c r="B48" s="46"/>
      <c r="C48" s="47"/>
      <c r="D48" s="47"/>
      <c r="E48" s="47"/>
      <c r="F48" s="47"/>
      <c r="G48" s="47"/>
      <c r="H48" s="47"/>
      <c r="I48" s="142"/>
      <c r="J48" s="47"/>
      <c r="K48" s="51"/>
    </row>
    <row r="49" s="1" customFormat="1" ht="18" customHeight="1">
      <c r="B49" s="46"/>
      <c r="C49" s="40" t="s">
        <v>23</v>
      </c>
      <c r="D49" s="47"/>
      <c r="E49" s="47"/>
      <c r="F49" s="35" t="str">
        <f>F12</f>
        <v xml:space="preserve">STŘELICE  u Brna</v>
      </c>
      <c r="G49" s="47"/>
      <c r="H49" s="47"/>
      <c r="I49" s="144" t="s">
        <v>25</v>
      </c>
      <c r="J49" s="145" t="str">
        <f>IF(J12="","",J12)</f>
        <v>13. 7. 2018</v>
      </c>
      <c r="K49" s="51"/>
    </row>
    <row r="50" s="1" customFormat="1" ht="6.96" customHeight="1">
      <c r="B50" s="46"/>
      <c r="C50" s="47"/>
      <c r="D50" s="47"/>
      <c r="E50" s="47"/>
      <c r="F50" s="47"/>
      <c r="G50" s="47"/>
      <c r="H50" s="47"/>
      <c r="I50" s="142"/>
      <c r="J50" s="47"/>
      <c r="K50" s="51"/>
    </row>
    <row r="51" s="1" customFormat="1">
      <c r="B51" s="46"/>
      <c r="C51" s="40" t="s">
        <v>27</v>
      </c>
      <c r="D51" s="47"/>
      <c r="E51" s="47"/>
      <c r="F51" s="35" t="str">
        <f>E15</f>
        <v xml:space="preserve"> </v>
      </c>
      <c r="G51" s="47"/>
      <c r="H51" s="47"/>
      <c r="I51" s="144" t="s">
        <v>33</v>
      </c>
      <c r="J51" s="44" t="str">
        <f>E21</f>
        <v>ing.arch.Skála, ing. Muroň</v>
      </c>
      <c r="K51" s="51"/>
    </row>
    <row r="52" s="1" customFormat="1" ht="14.4" customHeight="1">
      <c r="B52" s="46"/>
      <c r="C52" s="40" t="s">
        <v>31</v>
      </c>
      <c r="D52" s="47"/>
      <c r="E52" s="47"/>
      <c r="F52" s="35" t="str">
        <f>IF(E18="","",E18)</f>
        <v/>
      </c>
      <c r="G52" s="47"/>
      <c r="H52" s="47"/>
      <c r="I52" s="142"/>
      <c r="J52" s="169"/>
      <c r="K52" s="51"/>
    </row>
    <row r="53" s="1" customFormat="1" ht="10.32" customHeight="1">
      <c r="B53" s="46"/>
      <c r="C53" s="47"/>
      <c r="D53" s="47"/>
      <c r="E53" s="47"/>
      <c r="F53" s="47"/>
      <c r="G53" s="47"/>
      <c r="H53" s="47"/>
      <c r="I53" s="142"/>
      <c r="J53" s="47"/>
      <c r="K53" s="51"/>
    </row>
    <row r="54" s="1" customFormat="1" ht="29.28" customHeight="1">
      <c r="B54" s="46"/>
      <c r="C54" s="170" t="s">
        <v>92</v>
      </c>
      <c r="D54" s="157"/>
      <c r="E54" s="157"/>
      <c r="F54" s="157"/>
      <c r="G54" s="157"/>
      <c r="H54" s="157"/>
      <c r="I54" s="171"/>
      <c r="J54" s="172" t="s">
        <v>93</v>
      </c>
      <c r="K54" s="173"/>
    </row>
    <row r="55" s="1" customFormat="1" ht="10.32" customHeight="1">
      <c r="B55" s="46"/>
      <c r="C55" s="47"/>
      <c r="D55" s="47"/>
      <c r="E55" s="47"/>
      <c r="F55" s="47"/>
      <c r="G55" s="47"/>
      <c r="H55" s="47"/>
      <c r="I55" s="142"/>
      <c r="J55" s="47"/>
      <c r="K55" s="51"/>
    </row>
    <row r="56" s="1" customFormat="1" ht="29.28" customHeight="1">
      <c r="B56" s="46"/>
      <c r="C56" s="174" t="s">
        <v>94</v>
      </c>
      <c r="D56" s="47"/>
      <c r="E56" s="47"/>
      <c r="F56" s="47"/>
      <c r="G56" s="47"/>
      <c r="H56" s="47"/>
      <c r="I56" s="142"/>
      <c r="J56" s="153">
        <f>J85</f>
        <v>0</v>
      </c>
      <c r="K56" s="51"/>
      <c r="AU56" s="24" t="s">
        <v>95</v>
      </c>
    </row>
    <row r="57" s="7" customFormat="1" ht="24.96" customHeight="1">
      <c r="B57" s="175"/>
      <c r="C57" s="176"/>
      <c r="D57" s="177" t="s">
        <v>96</v>
      </c>
      <c r="E57" s="178"/>
      <c r="F57" s="178"/>
      <c r="G57" s="178"/>
      <c r="H57" s="178"/>
      <c r="I57" s="179"/>
      <c r="J57" s="180">
        <f>J86</f>
        <v>0</v>
      </c>
      <c r="K57" s="181"/>
    </row>
    <row r="58" s="8" customFormat="1" ht="19.92" customHeight="1">
      <c r="B58" s="182"/>
      <c r="C58" s="183"/>
      <c r="D58" s="184" t="s">
        <v>119</v>
      </c>
      <c r="E58" s="185"/>
      <c r="F58" s="185"/>
      <c r="G58" s="185"/>
      <c r="H58" s="185"/>
      <c r="I58" s="186"/>
      <c r="J58" s="187">
        <f>J87</f>
        <v>0</v>
      </c>
      <c r="K58" s="188"/>
    </row>
    <row r="59" s="8" customFormat="1" ht="19.92" customHeight="1">
      <c r="B59" s="182"/>
      <c r="C59" s="183"/>
      <c r="D59" s="184" t="s">
        <v>97</v>
      </c>
      <c r="E59" s="185"/>
      <c r="F59" s="185"/>
      <c r="G59" s="185"/>
      <c r="H59" s="185"/>
      <c r="I59" s="186"/>
      <c r="J59" s="187">
        <f>J137</f>
        <v>0</v>
      </c>
      <c r="K59" s="188"/>
    </row>
    <row r="60" s="8" customFormat="1" ht="19.92" customHeight="1">
      <c r="B60" s="182"/>
      <c r="C60" s="183"/>
      <c r="D60" s="184" t="s">
        <v>120</v>
      </c>
      <c r="E60" s="185"/>
      <c r="F60" s="185"/>
      <c r="G60" s="185"/>
      <c r="H60" s="185"/>
      <c r="I60" s="186"/>
      <c r="J60" s="187">
        <f>J147</f>
        <v>0</v>
      </c>
      <c r="K60" s="188"/>
    </row>
    <row r="61" s="8" customFormat="1" ht="19.92" customHeight="1">
      <c r="B61" s="182"/>
      <c r="C61" s="183"/>
      <c r="D61" s="184" t="s">
        <v>121</v>
      </c>
      <c r="E61" s="185"/>
      <c r="F61" s="185"/>
      <c r="G61" s="185"/>
      <c r="H61" s="185"/>
      <c r="I61" s="186"/>
      <c r="J61" s="187">
        <f>J163</f>
        <v>0</v>
      </c>
      <c r="K61" s="188"/>
    </row>
    <row r="62" s="8" customFormat="1" ht="19.92" customHeight="1">
      <c r="B62" s="182"/>
      <c r="C62" s="183"/>
      <c r="D62" s="184" t="s">
        <v>122</v>
      </c>
      <c r="E62" s="185"/>
      <c r="F62" s="185"/>
      <c r="G62" s="185"/>
      <c r="H62" s="185"/>
      <c r="I62" s="186"/>
      <c r="J62" s="187">
        <f>J167</f>
        <v>0</v>
      </c>
      <c r="K62" s="188"/>
    </row>
    <row r="63" s="8" customFormat="1" ht="19.92" customHeight="1">
      <c r="B63" s="182"/>
      <c r="C63" s="183"/>
      <c r="D63" s="184" t="s">
        <v>123</v>
      </c>
      <c r="E63" s="185"/>
      <c r="F63" s="185"/>
      <c r="G63" s="185"/>
      <c r="H63" s="185"/>
      <c r="I63" s="186"/>
      <c r="J63" s="187">
        <f>J189</f>
        <v>0</v>
      </c>
      <c r="K63" s="188"/>
    </row>
    <row r="64" s="7" customFormat="1" ht="24.96" customHeight="1">
      <c r="B64" s="175"/>
      <c r="C64" s="176"/>
      <c r="D64" s="177" t="s">
        <v>124</v>
      </c>
      <c r="E64" s="178"/>
      <c r="F64" s="178"/>
      <c r="G64" s="178"/>
      <c r="H64" s="178"/>
      <c r="I64" s="179"/>
      <c r="J64" s="180">
        <f>J191</f>
        <v>0</v>
      </c>
      <c r="K64" s="181"/>
    </row>
    <row r="65" s="8" customFormat="1" ht="19.92" customHeight="1">
      <c r="B65" s="182"/>
      <c r="C65" s="183"/>
      <c r="D65" s="184" t="s">
        <v>125</v>
      </c>
      <c r="E65" s="185"/>
      <c r="F65" s="185"/>
      <c r="G65" s="185"/>
      <c r="H65" s="185"/>
      <c r="I65" s="186"/>
      <c r="J65" s="187">
        <f>J192</f>
        <v>0</v>
      </c>
      <c r="K65" s="188"/>
    </row>
    <row r="66" s="1" customFormat="1" ht="21.84" customHeight="1">
      <c r="B66" s="46"/>
      <c r="C66" s="47"/>
      <c r="D66" s="47"/>
      <c r="E66" s="47"/>
      <c r="F66" s="47"/>
      <c r="G66" s="47"/>
      <c r="H66" s="47"/>
      <c r="I66" s="142"/>
      <c r="J66" s="47"/>
      <c r="K66" s="51"/>
    </row>
    <row r="67" s="1" customFormat="1" ht="6.96" customHeight="1">
      <c r="B67" s="67"/>
      <c r="C67" s="68"/>
      <c r="D67" s="68"/>
      <c r="E67" s="68"/>
      <c r="F67" s="68"/>
      <c r="G67" s="68"/>
      <c r="H67" s="68"/>
      <c r="I67" s="164"/>
      <c r="J67" s="68"/>
      <c r="K67" s="69"/>
    </row>
    <row r="71" s="1" customFormat="1" ht="6.96" customHeight="1">
      <c r="B71" s="70"/>
      <c r="C71" s="71"/>
      <c r="D71" s="71"/>
      <c r="E71" s="71"/>
      <c r="F71" s="71"/>
      <c r="G71" s="71"/>
      <c r="H71" s="71"/>
      <c r="I71" s="167"/>
      <c r="J71" s="71"/>
      <c r="K71" s="71"/>
      <c r="L71" s="72"/>
    </row>
    <row r="72" s="1" customFormat="1" ht="36.96" customHeight="1">
      <c r="B72" s="46"/>
      <c r="C72" s="73" t="s">
        <v>98</v>
      </c>
      <c r="D72" s="74"/>
      <c r="E72" s="74"/>
      <c r="F72" s="74"/>
      <c r="G72" s="74"/>
      <c r="H72" s="74"/>
      <c r="I72" s="189"/>
      <c r="J72" s="74"/>
      <c r="K72" s="74"/>
      <c r="L72" s="72"/>
    </row>
    <row r="73" s="1" customFormat="1" ht="6.96" customHeight="1">
      <c r="B73" s="46"/>
      <c r="C73" s="74"/>
      <c r="D73" s="74"/>
      <c r="E73" s="74"/>
      <c r="F73" s="74"/>
      <c r="G73" s="74"/>
      <c r="H73" s="74"/>
      <c r="I73" s="189"/>
      <c r="J73" s="74"/>
      <c r="K73" s="74"/>
      <c r="L73" s="72"/>
    </row>
    <row r="74" s="1" customFormat="1" ht="14.4" customHeight="1">
      <c r="B74" s="46"/>
      <c r="C74" s="76" t="s">
        <v>18</v>
      </c>
      <c r="D74" s="74"/>
      <c r="E74" s="74"/>
      <c r="F74" s="74"/>
      <c r="G74" s="74"/>
      <c r="H74" s="74"/>
      <c r="I74" s="189"/>
      <c r="J74" s="74"/>
      <c r="K74" s="74"/>
      <c r="L74" s="72"/>
    </row>
    <row r="75" s="1" customFormat="1" ht="16.5" customHeight="1">
      <c r="B75" s="46"/>
      <c r="C75" s="74"/>
      <c r="D75" s="74"/>
      <c r="E75" s="223" t="str">
        <f>E7</f>
        <v>Rekonstrukce a přístavba objektu náboženské obce</v>
      </c>
      <c r="F75" s="76"/>
      <c r="G75" s="76"/>
      <c r="H75" s="76"/>
      <c r="I75" s="189"/>
      <c r="J75" s="74"/>
      <c r="K75" s="74"/>
      <c r="L75" s="72"/>
    </row>
    <row r="76" s="1" customFormat="1" ht="14.4" customHeight="1">
      <c r="B76" s="46"/>
      <c r="C76" s="76" t="s">
        <v>117</v>
      </c>
      <c r="D76" s="74"/>
      <c r="E76" s="74"/>
      <c r="F76" s="74"/>
      <c r="G76" s="74"/>
      <c r="H76" s="74"/>
      <c r="I76" s="189"/>
      <c r="J76" s="74"/>
      <c r="K76" s="74"/>
      <c r="L76" s="72"/>
    </row>
    <row r="77" s="1" customFormat="1" ht="17.25" customHeight="1">
      <c r="B77" s="46"/>
      <c r="C77" s="74"/>
      <c r="D77" s="74"/>
      <c r="E77" s="82" t="str">
        <f>E9</f>
        <v>180701Ra2 - VENKOVNÍ ÚPRAVY (vedlejší aktivita)</v>
      </c>
      <c r="F77" s="74"/>
      <c r="G77" s="74"/>
      <c r="H77" s="74"/>
      <c r="I77" s="189"/>
      <c r="J77" s="74"/>
      <c r="K77" s="74"/>
      <c r="L77" s="72"/>
    </row>
    <row r="78" s="1" customFormat="1" ht="6.96" customHeight="1">
      <c r="B78" s="46"/>
      <c r="C78" s="74"/>
      <c r="D78" s="74"/>
      <c r="E78" s="74"/>
      <c r="F78" s="74"/>
      <c r="G78" s="74"/>
      <c r="H78" s="74"/>
      <c r="I78" s="189"/>
      <c r="J78" s="74"/>
      <c r="K78" s="74"/>
      <c r="L78" s="72"/>
    </row>
    <row r="79" s="1" customFormat="1" ht="18" customHeight="1">
      <c r="B79" s="46"/>
      <c r="C79" s="76" t="s">
        <v>23</v>
      </c>
      <c r="D79" s="74"/>
      <c r="E79" s="74"/>
      <c r="F79" s="190" t="str">
        <f>F12</f>
        <v xml:space="preserve">STŘELICE  u Brna</v>
      </c>
      <c r="G79" s="74"/>
      <c r="H79" s="74"/>
      <c r="I79" s="191" t="s">
        <v>25</v>
      </c>
      <c r="J79" s="85" t="str">
        <f>IF(J12="","",J12)</f>
        <v>13. 7. 2018</v>
      </c>
      <c r="K79" s="74"/>
      <c r="L79" s="72"/>
    </row>
    <row r="80" s="1" customFormat="1" ht="6.96" customHeight="1">
      <c r="B80" s="46"/>
      <c r="C80" s="74"/>
      <c r="D80" s="74"/>
      <c r="E80" s="74"/>
      <c r="F80" s="74"/>
      <c r="G80" s="74"/>
      <c r="H80" s="74"/>
      <c r="I80" s="189"/>
      <c r="J80" s="74"/>
      <c r="K80" s="74"/>
      <c r="L80" s="72"/>
    </row>
    <row r="81" s="1" customFormat="1">
      <c r="B81" s="46"/>
      <c r="C81" s="76" t="s">
        <v>27</v>
      </c>
      <c r="D81" s="74"/>
      <c r="E81" s="74"/>
      <c r="F81" s="190" t="str">
        <f>E15</f>
        <v xml:space="preserve"> </v>
      </c>
      <c r="G81" s="74"/>
      <c r="H81" s="74"/>
      <c r="I81" s="191" t="s">
        <v>33</v>
      </c>
      <c r="J81" s="190" t="str">
        <f>E21</f>
        <v>ing.arch.Skála, ing. Muroň</v>
      </c>
      <c r="K81" s="74"/>
      <c r="L81" s="72"/>
    </row>
    <row r="82" s="1" customFormat="1" ht="14.4" customHeight="1">
      <c r="B82" s="46"/>
      <c r="C82" s="76" t="s">
        <v>31</v>
      </c>
      <c r="D82" s="74"/>
      <c r="E82" s="74"/>
      <c r="F82" s="190" t="str">
        <f>IF(E18="","",E18)</f>
        <v/>
      </c>
      <c r="G82" s="74"/>
      <c r="H82" s="74"/>
      <c r="I82" s="189"/>
      <c r="J82" s="74"/>
      <c r="K82" s="74"/>
      <c r="L82" s="72"/>
    </row>
    <row r="83" s="1" customFormat="1" ht="10.32" customHeight="1">
      <c r="B83" s="46"/>
      <c r="C83" s="74"/>
      <c r="D83" s="74"/>
      <c r="E83" s="74"/>
      <c r="F83" s="74"/>
      <c r="G83" s="74"/>
      <c r="H83" s="74"/>
      <c r="I83" s="189"/>
      <c r="J83" s="74"/>
      <c r="K83" s="74"/>
      <c r="L83" s="72"/>
    </row>
    <row r="84" s="9" customFormat="1" ht="29.28" customHeight="1">
      <c r="B84" s="192"/>
      <c r="C84" s="193" t="s">
        <v>99</v>
      </c>
      <c r="D84" s="194" t="s">
        <v>56</v>
      </c>
      <c r="E84" s="194" t="s">
        <v>52</v>
      </c>
      <c r="F84" s="194" t="s">
        <v>100</v>
      </c>
      <c r="G84" s="194" t="s">
        <v>101</v>
      </c>
      <c r="H84" s="194" t="s">
        <v>102</v>
      </c>
      <c r="I84" s="195" t="s">
        <v>103</v>
      </c>
      <c r="J84" s="194" t="s">
        <v>93</v>
      </c>
      <c r="K84" s="196" t="s">
        <v>104</v>
      </c>
      <c r="L84" s="197"/>
      <c r="M84" s="102" t="s">
        <v>105</v>
      </c>
      <c r="N84" s="103" t="s">
        <v>41</v>
      </c>
      <c r="O84" s="103" t="s">
        <v>106</v>
      </c>
      <c r="P84" s="103" t="s">
        <v>107</v>
      </c>
      <c r="Q84" s="103" t="s">
        <v>108</v>
      </c>
      <c r="R84" s="103" t="s">
        <v>109</v>
      </c>
      <c r="S84" s="103" t="s">
        <v>110</v>
      </c>
      <c r="T84" s="104" t="s">
        <v>111</v>
      </c>
    </row>
    <row r="85" s="1" customFormat="1" ht="29.28" customHeight="1">
      <c r="B85" s="46"/>
      <c r="C85" s="108" t="s">
        <v>94</v>
      </c>
      <c r="D85" s="74"/>
      <c r="E85" s="74"/>
      <c r="F85" s="74"/>
      <c r="G85" s="74"/>
      <c r="H85" s="74"/>
      <c r="I85" s="189"/>
      <c r="J85" s="198">
        <f>BK85</f>
        <v>0</v>
      </c>
      <c r="K85" s="74"/>
      <c r="L85" s="72"/>
      <c r="M85" s="105"/>
      <c r="N85" s="106"/>
      <c r="O85" s="106"/>
      <c r="P85" s="199">
        <f>P86+P191</f>
        <v>0</v>
      </c>
      <c r="Q85" s="106"/>
      <c r="R85" s="199">
        <f>R86+R191</f>
        <v>50.262318</v>
      </c>
      <c r="S85" s="106"/>
      <c r="T85" s="200">
        <f>T86+T191</f>
        <v>0</v>
      </c>
      <c r="AT85" s="24" t="s">
        <v>70</v>
      </c>
      <c r="AU85" s="24" t="s">
        <v>95</v>
      </c>
      <c r="BK85" s="201">
        <f>BK86+BK191</f>
        <v>0</v>
      </c>
    </row>
    <row r="86" s="10" customFormat="1" ht="37.44" customHeight="1">
      <c r="B86" s="202"/>
      <c r="C86" s="203"/>
      <c r="D86" s="204" t="s">
        <v>70</v>
      </c>
      <c r="E86" s="205" t="s">
        <v>112</v>
      </c>
      <c r="F86" s="205" t="s">
        <v>113</v>
      </c>
      <c r="G86" s="203"/>
      <c r="H86" s="203"/>
      <c r="I86" s="206"/>
      <c r="J86" s="207">
        <f>BK86</f>
        <v>0</v>
      </c>
      <c r="K86" s="203"/>
      <c r="L86" s="208"/>
      <c r="M86" s="209"/>
      <c r="N86" s="210"/>
      <c r="O86" s="210"/>
      <c r="P86" s="211">
        <f>P87+P137+P147+P163+P167+P189</f>
        <v>0</v>
      </c>
      <c r="Q86" s="210"/>
      <c r="R86" s="211">
        <f>R87+R137+R147+R163+R167+R189</f>
        <v>50.262318</v>
      </c>
      <c r="S86" s="210"/>
      <c r="T86" s="212">
        <f>T87+T137+T147+T163+T167+T189</f>
        <v>0</v>
      </c>
      <c r="AR86" s="213" t="s">
        <v>76</v>
      </c>
      <c r="AT86" s="214" t="s">
        <v>70</v>
      </c>
      <c r="AU86" s="214" t="s">
        <v>71</v>
      </c>
      <c r="AY86" s="213" t="s">
        <v>114</v>
      </c>
      <c r="BK86" s="215">
        <f>BK87+BK137+BK147+BK163+BK167+BK189</f>
        <v>0</v>
      </c>
    </row>
    <row r="87" s="10" customFormat="1" ht="19.92" customHeight="1">
      <c r="B87" s="202"/>
      <c r="C87" s="203"/>
      <c r="D87" s="204" t="s">
        <v>70</v>
      </c>
      <c r="E87" s="216" t="s">
        <v>76</v>
      </c>
      <c r="F87" s="216" t="s">
        <v>126</v>
      </c>
      <c r="G87" s="203"/>
      <c r="H87" s="203"/>
      <c r="I87" s="206"/>
      <c r="J87" s="217">
        <f>BK87</f>
        <v>0</v>
      </c>
      <c r="K87" s="203"/>
      <c r="L87" s="208"/>
      <c r="M87" s="209"/>
      <c r="N87" s="210"/>
      <c r="O87" s="210"/>
      <c r="P87" s="211">
        <f>SUM(P88:P136)</f>
        <v>0</v>
      </c>
      <c r="Q87" s="210"/>
      <c r="R87" s="211">
        <f>SUM(R88:R136)</f>
        <v>10.388640000000001</v>
      </c>
      <c r="S87" s="210"/>
      <c r="T87" s="212">
        <f>SUM(T88:T136)</f>
        <v>0</v>
      </c>
      <c r="AR87" s="213" t="s">
        <v>76</v>
      </c>
      <c r="AT87" s="214" t="s">
        <v>70</v>
      </c>
      <c r="AU87" s="214" t="s">
        <v>76</v>
      </c>
      <c r="AY87" s="213" t="s">
        <v>114</v>
      </c>
      <c r="BK87" s="215">
        <f>SUM(BK88:BK136)</f>
        <v>0</v>
      </c>
    </row>
    <row r="88" s="1" customFormat="1" ht="38.25" customHeight="1">
      <c r="B88" s="46"/>
      <c r="C88" s="224" t="s">
        <v>76</v>
      </c>
      <c r="D88" s="224" t="s">
        <v>127</v>
      </c>
      <c r="E88" s="225" t="s">
        <v>128</v>
      </c>
      <c r="F88" s="226" t="s">
        <v>129</v>
      </c>
      <c r="G88" s="227" t="s">
        <v>130</v>
      </c>
      <c r="H88" s="228">
        <v>34.100000000000001</v>
      </c>
      <c r="I88" s="229"/>
      <c r="J88" s="230">
        <f>ROUND(I88*H88,2)</f>
        <v>0</v>
      </c>
      <c r="K88" s="226" t="s">
        <v>131</v>
      </c>
      <c r="L88" s="72"/>
      <c r="M88" s="231" t="s">
        <v>21</v>
      </c>
      <c r="N88" s="232" t="s">
        <v>42</v>
      </c>
      <c r="O88" s="47"/>
      <c r="P88" s="233">
        <f>O88*H88</f>
        <v>0</v>
      </c>
      <c r="Q88" s="233">
        <v>0</v>
      </c>
      <c r="R88" s="233">
        <f>Q88*H88</f>
        <v>0</v>
      </c>
      <c r="S88" s="233">
        <v>0</v>
      </c>
      <c r="T88" s="234">
        <f>S88*H88</f>
        <v>0</v>
      </c>
      <c r="AR88" s="24" t="s">
        <v>115</v>
      </c>
      <c r="AT88" s="24" t="s">
        <v>127</v>
      </c>
      <c r="AU88" s="24" t="s">
        <v>81</v>
      </c>
      <c r="AY88" s="24" t="s">
        <v>114</v>
      </c>
      <c r="BE88" s="235">
        <f>IF(N88="základní",J88,0)</f>
        <v>0</v>
      </c>
      <c r="BF88" s="235">
        <f>IF(N88="snížená",J88,0)</f>
        <v>0</v>
      </c>
      <c r="BG88" s="235">
        <f>IF(N88="zákl. přenesená",J88,0)</f>
        <v>0</v>
      </c>
      <c r="BH88" s="235">
        <f>IF(N88="sníž. přenesená",J88,0)</f>
        <v>0</v>
      </c>
      <c r="BI88" s="235">
        <f>IF(N88="nulová",J88,0)</f>
        <v>0</v>
      </c>
      <c r="BJ88" s="24" t="s">
        <v>76</v>
      </c>
      <c r="BK88" s="235">
        <f>ROUND(I88*H88,2)</f>
        <v>0</v>
      </c>
      <c r="BL88" s="24" t="s">
        <v>115</v>
      </c>
      <c r="BM88" s="24" t="s">
        <v>132</v>
      </c>
    </row>
    <row r="89" s="11" customFormat="1">
      <c r="B89" s="236"/>
      <c r="C89" s="237"/>
      <c r="D89" s="238" t="s">
        <v>133</v>
      </c>
      <c r="E89" s="239" t="s">
        <v>21</v>
      </c>
      <c r="F89" s="240" t="s">
        <v>134</v>
      </c>
      <c r="G89" s="237"/>
      <c r="H89" s="239" t="s">
        <v>21</v>
      </c>
      <c r="I89" s="241"/>
      <c r="J89" s="237"/>
      <c r="K89" s="237"/>
      <c r="L89" s="242"/>
      <c r="M89" s="243"/>
      <c r="N89" s="244"/>
      <c r="O89" s="244"/>
      <c r="P89" s="244"/>
      <c r="Q89" s="244"/>
      <c r="R89" s="244"/>
      <c r="S89" s="244"/>
      <c r="T89" s="245"/>
      <c r="AT89" s="246" t="s">
        <v>133</v>
      </c>
      <c r="AU89" s="246" t="s">
        <v>81</v>
      </c>
      <c r="AV89" s="11" t="s">
        <v>76</v>
      </c>
      <c r="AW89" s="11" t="s">
        <v>35</v>
      </c>
      <c r="AX89" s="11" t="s">
        <v>71</v>
      </c>
      <c r="AY89" s="246" t="s">
        <v>114</v>
      </c>
    </row>
    <row r="90" s="12" customFormat="1">
      <c r="B90" s="247"/>
      <c r="C90" s="248"/>
      <c r="D90" s="238" t="s">
        <v>133</v>
      </c>
      <c r="E90" s="249" t="s">
        <v>21</v>
      </c>
      <c r="F90" s="250" t="s">
        <v>135</v>
      </c>
      <c r="G90" s="248"/>
      <c r="H90" s="251">
        <v>4</v>
      </c>
      <c r="I90" s="252"/>
      <c r="J90" s="248"/>
      <c r="K90" s="248"/>
      <c r="L90" s="253"/>
      <c r="M90" s="254"/>
      <c r="N90" s="255"/>
      <c r="O90" s="255"/>
      <c r="P90" s="255"/>
      <c r="Q90" s="255"/>
      <c r="R90" s="255"/>
      <c r="S90" s="255"/>
      <c r="T90" s="256"/>
      <c r="AT90" s="257" t="s">
        <v>133</v>
      </c>
      <c r="AU90" s="257" t="s">
        <v>81</v>
      </c>
      <c r="AV90" s="12" t="s">
        <v>81</v>
      </c>
      <c r="AW90" s="12" t="s">
        <v>35</v>
      </c>
      <c r="AX90" s="12" t="s">
        <v>71</v>
      </c>
      <c r="AY90" s="257" t="s">
        <v>114</v>
      </c>
    </row>
    <row r="91" s="11" customFormat="1">
      <c r="B91" s="236"/>
      <c r="C91" s="237"/>
      <c r="D91" s="238" t="s">
        <v>133</v>
      </c>
      <c r="E91" s="239" t="s">
        <v>21</v>
      </c>
      <c r="F91" s="240" t="s">
        <v>136</v>
      </c>
      <c r="G91" s="237"/>
      <c r="H91" s="239" t="s">
        <v>21</v>
      </c>
      <c r="I91" s="241"/>
      <c r="J91" s="237"/>
      <c r="K91" s="237"/>
      <c r="L91" s="242"/>
      <c r="M91" s="243"/>
      <c r="N91" s="244"/>
      <c r="O91" s="244"/>
      <c r="P91" s="244"/>
      <c r="Q91" s="244"/>
      <c r="R91" s="244"/>
      <c r="S91" s="244"/>
      <c r="T91" s="245"/>
      <c r="AT91" s="246" t="s">
        <v>133</v>
      </c>
      <c r="AU91" s="246" t="s">
        <v>81</v>
      </c>
      <c r="AV91" s="11" t="s">
        <v>76</v>
      </c>
      <c r="AW91" s="11" t="s">
        <v>35</v>
      </c>
      <c r="AX91" s="11" t="s">
        <v>71</v>
      </c>
      <c r="AY91" s="246" t="s">
        <v>114</v>
      </c>
    </row>
    <row r="92" s="12" customFormat="1">
      <c r="B92" s="247"/>
      <c r="C92" s="248"/>
      <c r="D92" s="238" t="s">
        <v>133</v>
      </c>
      <c r="E92" s="249" t="s">
        <v>21</v>
      </c>
      <c r="F92" s="250" t="s">
        <v>137</v>
      </c>
      <c r="G92" s="248"/>
      <c r="H92" s="251">
        <v>25.84</v>
      </c>
      <c r="I92" s="252"/>
      <c r="J92" s="248"/>
      <c r="K92" s="248"/>
      <c r="L92" s="253"/>
      <c r="M92" s="254"/>
      <c r="N92" s="255"/>
      <c r="O92" s="255"/>
      <c r="P92" s="255"/>
      <c r="Q92" s="255"/>
      <c r="R92" s="255"/>
      <c r="S92" s="255"/>
      <c r="T92" s="256"/>
      <c r="AT92" s="257" t="s">
        <v>133</v>
      </c>
      <c r="AU92" s="257" t="s">
        <v>81</v>
      </c>
      <c r="AV92" s="12" t="s">
        <v>81</v>
      </c>
      <c r="AW92" s="12" t="s">
        <v>35</v>
      </c>
      <c r="AX92" s="12" t="s">
        <v>71</v>
      </c>
      <c r="AY92" s="257" t="s">
        <v>114</v>
      </c>
    </row>
    <row r="93" s="11" customFormat="1">
      <c r="B93" s="236"/>
      <c r="C93" s="237"/>
      <c r="D93" s="238" t="s">
        <v>133</v>
      </c>
      <c r="E93" s="239" t="s">
        <v>21</v>
      </c>
      <c r="F93" s="240" t="s">
        <v>138</v>
      </c>
      <c r="G93" s="237"/>
      <c r="H93" s="239" t="s">
        <v>21</v>
      </c>
      <c r="I93" s="241"/>
      <c r="J93" s="237"/>
      <c r="K93" s="237"/>
      <c r="L93" s="242"/>
      <c r="M93" s="243"/>
      <c r="N93" s="244"/>
      <c r="O93" s="244"/>
      <c r="P93" s="244"/>
      <c r="Q93" s="244"/>
      <c r="R93" s="244"/>
      <c r="S93" s="244"/>
      <c r="T93" s="245"/>
      <c r="AT93" s="246" t="s">
        <v>133</v>
      </c>
      <c r="AU93" s="246" t="s">
        <v>81</v>
      </c>
      <c r="AV93" s="11" t="s">
        <v>76</v>
      </c>
      <c r="AW93" s="11" t="s">
        <v>35</v>
      </c>
      <c r="AX93" s="11" t="s">
        <v>71</v>
      </c>
      <c r="AY93" s="246" t="s">
        <v>114</v>
      </c>
    </row>
    <row r="94" s="12" customFormat="1">
      <c r="B94" s="247"/>
      <c r="C94" s="248"/>
      <c r="D94" s="238" t="s">
        <v>133</v>
      </c>
      <c r="E94" s="249" t="s">
        <v>21</v>
      </c>
      <c r="F94" s="250" t="s">
        <v>139</v>
      </c>
      <c r="G94" s="248"/>
      <c r="H94" s="251">
        <v>4.2599999999999998</v>
      </c>
      <c r="I94" s="252"/>
      <c r="J94" s="248"/>
      <c r="K94" s="248"/>
      <c r="L94" s="253"/>
      <c r="M94" s="254"/>
      <c r="N94" s="255"/>
      <c r="O94" s="255"/>
      <c r="P94" s="255"/>
      <c r="Q94" s="255"/>
      <c r="R94" s="255"/>
      <c r="S94" s="255"/>
      <c r="T94" s="256"/>
      <c r="AT94" s="257" t="s">
        <v>133</v>
      </c>
      <c r="AU94" s="257" t="s">
        <v>81</v>
      </c>
      <c r="AV94" s="12" t="s">
        <v>81</v>
      </c>
      <c r="AW94" s="12" t="s">
        <v>35</v>
      </c>
      <c r="AX94" s="12" t="s">
        <v>71</v>
      </c>
      <c r="AY94" s="257" t="s">
        <v>114</v>
      </c>
    </row>
    <row r="95" s="13" customFormat="1">
      <c r="B95" s="258"/>
      <c r="C95" s="259"/>
      <c r="D95" s="238" t="s">
        <v>133</v>
      </c>
      <c r="E95" s="260" t="s">
        <v>21</v>
      </c>
      <c r="F95" s="261" t="s">
        <v>140</v>
      </c>
      <c r="G95" s="259"/>
      <c r="H95" s="262">
        <v>34.100000000000001</v>
      </c>
      <c r="I95" s="263"/>
      <c r="J95" s="259"/>
      <c r="K95" s="259"/>
      <c r="L95" s="264"/>
      <c r="M95" s="265"/>
      <c r="N95" s="266"/>
      <c r="O95" s="266"/>
      <c r="P95" s="266"/>
      <c r="Q95" s="266"/>
      <c r="R95" s="266"/>
      <c r="S95" s="266"/>
      <c r="T95" s="267"/>
      <c r="AT95" s="268" t="s">
        <v>133</v>
      </c>
      <c r="AU95" s="268" t="s">
        <v>81</v>
      </c>
      <c r="AV95" s="13" t="s">
        <v>115</v>
      </c>
      <c r="AW95" s="13" t="s">
        <v>35</v>
      </c>
      <c r="AX95" s="13" t="s">
        <v>76</v>
      </c>
      <c r="AY95" s="268" t="s">
        <v>114</v>
      </c>
    </row>
    <row r="96" s="1" customFormat="1" ht="38.25" customHeight="1">
      <c r="B96" s="46"/>
      <c r="C96" s="224" t="s">
        <v>81</v>
      </c>
      <c r="D96" s="224" t="s">
        <v>127</v>
      </c>
      <c r="E96" s="225" t="s">
        <v>141</v>
      </c>
      <c r="F96" s="226" t="s">
        <v>142</v>
      </c>
      <c r="G96" s="227" t="s">
        <v>130</v>
      </c>
      <c r="H96" s="228">
        <v>34.100000000000001</v>
      </c>
      <c r="I96" s="229"/>
      <c r="J96" s="230">
        <f>ROUND(I96*H96,2)</f>
        <v>0</v>
      </c>
      <c r="K96" s="226" t="s">
        <v>131</v>
      </c>
      <c r="L96" s="72"/>
      <c r="M96" s="231" t="s">
        <v>21</v>
      </c>
      <c r="N96" s="232" t="s">
        <v>42</v>
      </c>
      <c r="O96" s="47"/>
      <c r="P96" s="233">
        <f>O96*H96</f>
        <v>0</v>
      </c>
      <c r="Q96" s="233">
        <v>0</v>
      </c>
      <c r="R96" s="233">
        <f>Q96*H96</f>
        <v>0</v>
      </c>
      <c r="S96" s="233">
        <v>0</v>
      </c>
      <c r="T96" s="234">
        <f>S96*H96</f>
        <v>0</v>
      </c>
      <c r="AR96" s="24" t="s">
        <v>115</v>
      </c>
      <c r="AT96" s="24" t="s">
        <v>127</v>
      </c>
      <c r="AU96" s="24" t="s">
        <v>81</v>
      </c>
      <c r="AY96" s="24" t="s">
        <v>114</v>
      </c>
      <c r="BE96" s="235">
        <f>IF(N96="základní",J96,0)</f>
        <v>0</v>
      </c>
      <c r="BF96" s="235">
        <f>IF(N96="snížená",J96,0)</f>
        <v>0</v>
      </c>
      <c r="BG96" s="235">
        <f>IF(N96="zákl. přenesená",J96,0)</f>
        <v>0</v>
      </c>
      <c r="BH96" s="235">
        <f>IF(N96="sníž. přenesená",J96,0)</f>
        <v>0</v>
      </c>
      <c r="BI96" s="235">
        <f>IF(N96="nulová",J96,0)</f>
        <v>0</v>
      </c>
      <c r="BJ96" s="24" t="s">
        <v>76</v>
      </c>
      <c r="BK96" s="235">
        <f>ROUND(I96*H96,2)</f>
        <v>0</v>
      </c>
      <c r="BL96" s="24" t="s">
        <v>115</v>
      </c>
      <c r="BM96" s="24" t="s">
        <v>143</v>
      </c>
    </row>
    <row r="97" s="1" customFormat="1" ht="38.25" customHeight="1">
      <c r="B97" s="46"/>
      <c r="C97" s="224" t="s">
        <v>144</v>
      </c>
      <c r="D97" s="224" t="s">
        <v>127</v>
      </c>
      <c r="E97" s="225" t="s">
        <v>145</v>
      </c>
      <c r="F97" s="226" t="s">
        <v>146</v>
      </c>
      <c r="G97" s="227" t="s">
        <v>130</v>
      </c>
      <c r="H97" s="228">
        <v>10.800000000000001</v>
      </c>
      <c r="I97" s="229"/>
      <c r="J97" s="230">
        <f>ROUND(I97*H97,2)</f>
        <v>0</v>
      </c>
      <c r="K97" s="226" t="s">
        <v>147</v>
      </c>
      <c r="L97" s="72"/>
      <c r="M97" s="231" t="s">
        <v>21</v>
      </c>
      <c r="N97" s="232" t="s">
        <v>42</v>
      </c>
      <c r="O97" s="47"/>
      <c r="P97" s="233">
        <f>O97*H97</f>
        <v>0</v>
      </c>
      <c r="Q97" s="233">
        <v>0</v>
      </c>
      <c r="R97" s="233">
        <f>Q97*H97</f>
        <v>0</v>
      </c>
      <c r="S97" s="233">
        <v>0</v>
      </c>
      <c r="T97" s="234">
        <f>S97*H97</f>
        <v>0</v>
      </c>
      <c r="AR97" s="24" t="s">
        <v>115</v>
      </c>
      <c r="AT97" s="24" t="s">
        <v>127</v>
      </c>
      <c r="AU97" s="24" t="s">
        <v>81</v>
      </c>
      <c r="AY97" s="24" t="s">
        <v>114</v>
      </c>
      <c r="BE97" s="235">
        <f>IF(N97="základní",J97,0)</f>
        <v>0</v>
      </c>
      <c r="BF97" s="235">
        <f>IF(N97="snížená",J97,0)</f>
        <v>0</v>
      </c>
      <c r="BG97" s="235">
        <f>IF(N97="zákl. přenesená",J97,0)</f>
        <v>0</v>
      </c>
      <c r="BH97" s="235">
        <f>IF(N97="sníž. přenesená",J97,0)</f>
        <v>0</v>
      </c>
      <c r="BI97" s="235">
        <f>IF(N97="nulová",J97,0)</f>
        <v>0</v>
      </c>
      <c r="BJ97" s="24" t="s">
        <v>76</v>
      </c>
      <c r="BK97" s="235">
        <f>ROUND(I97*H97,2)</f>
        <v>0</v>
      </c>
      <c r="BL97" s="24" t="s">
        <v>115</v>
      </c>
      <c r="BM97" s="24" t="s">
        <v>148</v>
      </c>
    </row>
    <row r="98" s="1" customFormat="1">
      <c r="B98" s="46"/>
      <c r="C98" s="74"/>
      <c r="D98" s="238" t="s">
        <v>149</v>
      </c>
      <c r="E98" s="74"/>
      <c r="F98" s="269" t="s">
        <v>150</v>
      </c>
      <c r="G98" s="74"/>
      <c r="H98" s="74"/>
      <c r="I98" s="189"/>
      <c r="J98" s="74"/>
      <c r="K98" s="74"/>
      <c r="L98" s="72"/>
      <c r="M98" s="270"/>
      <c r="N98" s="47"/>
      <c r="O98" s="47"/>
      <c r="P98" s="47"/>
      <c r="Q98" s="47"/>
      <c r="R98" s="47"/>
      <c r="S98" s="47"/>
      <c r="T98" s="95"/>
      <c r="AT98" s="24" t="s">
        <v>149</v>
      </c>
      <c r="AU98" s="24" t="s">
        <v>81</v>
      </c>
    </row>
    <row r="99" s="11" customFormat="1">
      <c r="B99" s="236"/>
      <c r="C99" s="237"/>
      <c r="D99" s="238" t="s">
        <v>133</v>
      </c>
      <c r="E99" s="239" t="s">
        <v>21</v>
      </c>
      <c r="F99" s="240" t="s">
        <v>151</v>
      </c>
      <c r="G99" s="237"/>
      <c r="H99" s="239" t="s">
        <v>21</v>
      </c>
      <c r="I99" s="241"/>
      <c r="J99" s="237"/>
      <c r="K99" s="237"/>
      <c r="L99" s="242"/>
      <c r="M99" s="243"/>
      <c r="N99" s="244"/>
      <c r="O99" s="244"/>
      <c r="P99" s="244"/>
      <c r="Q99" s="244"/>
      <c r="R99" s="244"/>
      <c r="S99" s="244"/>
      <c r="T99" s="245"/>
      <c r="AT99" s="246" t="s">
        <v>133</v>
      </c>
      <c r="AU99" s="246" t="s">
        <v>81</v>
      </c>
      <c r="AV99" s="11" t="s">
        <v>76</v>
      </c>
      <c r="AW99" s="11" t="s">
        <v>35</v>
      </c>
      <c r="AX99" s="11" t="s">
        <v>71</v>
      </c>
      <c r="AY99" s="246" t="s">
        <v>114</v>
      </c>
    </row>
    <row r="100" s="12" customFormat="1">
      <c r="B100" s="247"/>
      <c r="C100" s="248"/>
      <c r="D100" s="238" t="s">
        <v>133</v>
      </c>
      <c r="E100" s="249" t="s">
        <v>21</v>
      </c>
      <c r="F100" s="250" t="s">
        <v>152</v>
      </c>
      <c r="G100" s="248"/>
      <c r="H100" s="251">
        <v>10.800000000000001</v>
      </c>
      <c r="I100" s="252"/>
      <c r="J100" s="248"/>
      <c r="K100" s="248"/>
      <c r="L100" s="253"/>
      <c r="M100" s="254"/>
      <c r="N100" s="255"/>
      <c r="O100" s="255"/>
      <c r="P100" s="255"/>
      <c r="Q100" s="255"/>
      <c r="R100" s="255"/>
      <c r="S100" s="255"/>
      <c r="T100" s="256"/>
      <c r="AT100" s="257" t="s">
        <v>133</v>
      </c>
      <c r="AU100" s="257" t="s">
        <v>81</v>
      </c>
      <c r="AV100" s="12" t="s">
        <v>81</v>
      </c>
      <c r="AW100" s="12" t="s">
        <v>35</v>
      </c>
      <c r="AX100" s="12" t="s">
        <v>76</v>
      </c>
      <c r="AY100" s="257" t="s">
        <v>114</v>
      </c>
    </row>
    <row r="101" s="1" customFormat="1" ht="38.25" customHeight="1">
      <c r="B101" s="46"/>
      <c r="C101" s="224" t="s">
        <v>115</v>
      </c>
      <c r="D101" s="224" t="s">
        <v>127</v>
      </c>
      <c r="E101" s="225" t="s">
        <v>153</v>
      </c>
      <c r="F101" s="226" t="s">
        <v>154</v>
      </c>
      <c r="G101" s="227" t="s">
        <v>130</v>
      </c>
      <c r="H101" s="228">
        <v>10.800000000000001</v>
      </c>
      <c r="I101" s="229"/>
      <c r="J101" s="230">
        <f>ROUND(I101*H101,2)</f>
        <v>0</v>
      </c>
      <c r="K101" s="226" t="s">
        <v>147</v>
      </c>
      <c r="L101" s="72"/>
      <c r="M101" s="231" t="s">
        <v>21</v>
      </c>
      <c r="N101" s="232" t="s">
        <v>42</v>
      </c>
      <c r="O101" s="47"/>
      <c r="P101" s="233">
        <f>O101*H101</f>
        <v>0</v>
      </c>
      <c r="Q101" s="233">
        <v>0</v>
      </c>
      <c r="R101" s="233">
        <f>Q101*H101</f>
        <v>0</v>
      </c>
      <c r="S101" s="233">
        <v>0</v>
      </c>
      <c r="T101" s="234">
        <f>S101*H101</f>
        <v>0</v>
      </c>
      <c r="AR101" s="24" t="s">
        <v>115</v>
      </c>
      <c r="AT101" s="24" t="s">
        <v>127</v>
      </c>
      <c r="AU101" s="24" t="s">
        <v>81</v>
      </c>
      <c r="AY101" s="24" t="s">
        <v>114</v>
      </c>
      <c r="BE101" s="235">
        <f>IF(N101="základní",J101,0)</f>
        <v>0</v>
      </c>
      <c r="BF101" s="235">
        <f>IF(N101="snížená",J101,0)</f>
        <v>0</v>
      </c>
      <c r="BG101" s="235">
        <f>IF(N101="zákl. přenesená",J101,0)</f>
        <v>0</v>
      </c>
      <c r="BH101" s="235">
        <f>IF(N101="sníž. přenesená",J101,0)</f>
        <v>0</v>
      </c>
      <c r="BI101" s="235">
        <f>IF(N101="nulová",J101,0)</f>
        <v>0</v>
      </c>
      <c r="BJ101" s="24" t="s">
        <v>76</v>
      </c>
      <c r="BK101" s="235">
        <f>ROUND(I101*H101,2)</f>
        <v>0</v>
      </c>
      <c r="BL101" s="24" t="s">
        <v>115</v>
      </c>
      <c r="BM101" s="24" t="s">
        <v>155</v>
      </c>
    </row>
    <row r="102" s="1" customFormat="1">
      <c r="B102" s="46"/>
      <c r="C102" s="74"/>
      <c r="D102" s="238" t="s">
        <v>149</v>
      </c>
      <c r="E102" s="74"/>
      <c r="F102" s="269" t="s">
        <v>150</v>
      </c>
      <c r="G102" s="74"/>
      <c r="H102" s="74"/>
      <c r="I102" s="189"/>
      <c r="J102" s="74"/>
      <c r="K102" s="74"/>
      <c r="L102" s="72"/>
      <c r="M102" s="270"/>
      <c r="N102" s="47"/>
      <c r="O102" s="47"/>
      <c r="P102" s="47"/>
      <c r="Q102" s="47"/>
      <c r="R102" s="47"/>
      <c r="S102" s="47"/>
      <c r="T102" s="95"/>
      <c r="AT102" s="24" t="s">
        <v>149</v>
      </c>
      <c r="AU102" s="24" t="s">
        <v>81</v>
      </c>
    </row>
    <row r="103" s="1" customFormat="1" ht="38.25" customHeight="1">
      <c r="B103" s="46"/>
      <c r="C103" s="224" t="s">
        <v>156</v>
      </c>
      <c r="D103" s="224" t="s">
        <v>127</v>
      </c>
      <c r="E103" s="225" t="s">
        <v>157</v>
      </c>
      <c r="F103" s="226" t="s">
        <v>158</v>
      </c>
      <c r="G103" s="227" t="s">
        <v>130</v>
      </c>
      <c r="H103" s="228">
        <v>39.049999999999997</v>
      </c>
      <c r="I103" s="229"/>
      <c r="J103" s="230">
        <f>ROUND(I103*H103,2)</f>
        <v>0</v>
      </c>
      <c r="K103" s="226" t="s">
        <v>131</v>
      </c>
      <c r="L103" s="72"/>
      <c r="M103" s="231" t="s">
        <v>21</v>
      </c>
      <c r="N103" s="232" t="s">
        <v>42</v>
      </c>
      <c r="O103" s="47"/>
      <c r="P103" s="233">
        <f>O103*H103</f>
        <v>0</v>
      </c>
      <c r="Q103" s="233">
        <v>0</v>
      </c>
      <c r="R103" s="233">
        <f>Q103*H103</f>
        <v>0</v>
      </c>
      <c r="S103" s="233">
        <v>0</v>
      </c>
      <c r="T103" s="234">
        <f>S103*H103</f>
        <v>0</v>
      </c>
      <c r="AR103" s="24" t="s">
        <v>115</v>
      </c>
      <c r="AT103" s="24" t="s">
        <v>127</v>
      </c>
      <c r="AU103" s="24" t="s">
        <v>81</v>
      </c>
      <c r="AY103" s="24" t="s">
        <v>114</v>
      </c>
      <c r="BE103" s="235">
        <f>IF(N103="základní",J103,0)</f>
        <v>0</v>
      </c>
      <c r="BF103" s="235">
        <f>IF(N103="snížená",J103,0)</f>
        <v>0</v>
      </c>
      <c r="BG103" s="235">
        <f>IF(N103="zákl. přenesená",J103,0)</f>
        <v>0</v>
      </c>
      <c r="BH103" s="235">
        <f>IF(N103="sníž. přenesená",J103,0)</f>
        <v>0</v>
      </c>
      <c r="BI103" s="235">
        <f>IF(N103="nulová",J103,0)</f>
        <v>0</v>
      </c>
      <c r="BJ103" s="24" t="s">
        <v>76</v>
      </c>
      <c r="BK103" s="235">
        <f>ROUND(I103*H103,2)</f>
        <v>0</v>
      </c>
      <c r="BL103" s="24" t="s">
        <v>115</v>
      </c>
      <c r="BM103" s="24" t="s">
        <v>159</v>
      </c>
    </row>
    <row r="104" s="11" customFormat="1">
      <c r="B104" s="236"/>
      <c r="C104" s="237"/>
      <c r="D104" s="238" t="s">
        <v>133</v>
      </c>
      <c r="E104" s="239" t="s">
        <v>21</v>
      </c>
      <c r="F104" s="240" t="s">
        <v>160</v>
      </c>
      <c r="G104" s="237"/>
      <c r="H104" s="239" t="s">
        <v>21</v>
      </c>
      <c r="I104" s="241"/>
      <c r="J104" s="237"/>
      <c r="K104" s="237"/>
      <c r="L104" s="242"/>
      <c r="M104" s="243"/>
      <c r="N104" s="244"/>
      <c r="O104" s="244"/>
      <c r="P104" s="244"/>
      <c r="Q104" s="244"/>
      <c r="R104" s="244"/>
      <c r="S104" s="244"/>
      <c r="T104" s="245"/>
      <c r="AT104" s="246" t="s">
        <v>133</v>
      </c>
      <c r="AU104" s="246" t="s">
        <v>81</v>
      </c>
      <c r="AV104" s="11" t="s">
        <v>76</v>
      </c>
      <c r="AW104" s="11" t="s">
        <v>35</v>
      </c>
      <c r="AX104" s="11" t="s">
        <v>71</v>
      </c>
      <c r="AY104" s="246" t="s">
        <v>114</v>
      </c>
    </row>
    <row r="105" s="12" customFormat="1">
      <c r="B105" s="247"/>
      <c r="C105" s="248"/>
      <c r="D105" s="238" t="s">
        <v>133</v>
      </c>
      <c r="E105" s="249" t="s">
        <v>21</v>
      </c>
      <c r="F105" s="250" t="s">
        <v>161</v>
      </c>
      <c r="G105" s="248"/>
      <c r="H105" s="251">
        <v>34.100000000000001</v>
      </c>
      <c r="I105" s="252"/>
      <c r="J105" s="248"/>
      <c r="K105" s="248"/>
      <c r="L105" s="253"/>
      <c r="M105" s="254"/>
      <c r="N105" s="255"/>
      <c r="O105" s="255"/>
      <c r="P105" s="255"/>
      <c r="Q105" s="255"/>
      <c r="R105" s="255"/>
      <c r="S105" s="255"/>
      <c r="T105" s="256"/>
      <c r="AT105" s="257" t="s">
        <v>133</v>
      </c>
      <c r="AU105" s="257" t="s">
        <v>81</v>
      </c>
      <c r="AV105" s="12" t="s">
        <v>81</v>
      </c>
      <c r="AW105" s="12" t="s">
        <v>35</v>
      </c>
      <c r="AX105" s="12" t="s">
        <v>71</v>
      </c>
      <c r="AY105" s="257" t="s">
        <v>114</v>
      </c>
    </row>
    <row r="106" s="11" customFormat="1">
      <c r="B106" s="236"/>
      <c r="C106" s="237"/>
      <c r="D106" s="238" t="s">
        <v>133</v>
      </c>
      <c r="E106" s="239" t="s">
        <v>21</v>
      </c>
      <c r="F106" s="240" t="s">
        <v>162</v>
      </c>
      <c r="G106" s="237"/>
      <c r="H106" s="239" t="s">
        <v>21</v>
      </c>
      <c r="I106" s="241"/>
      <c r="J106" s="237"/>
      <c r="K106" s="237"/>
      <c r="L106" s="242"/>
      <c r="M106" s="243"/>
      <c r="N106" s="244"/>
      <c r="O106" s="244"/>
      <c r="P106" s="244"/>
      <c r="Q106" s="244"/>
      <c r="R106" s="244"/>
      <c r="S106" s="244"/>
      <c r="T106" s="245"/>
      <c r="AT106" s="246" t="s">
        <v>133</v>
      </c>
      <c r="AU106" s="246" t="s">
        <v>81</v>
      </c>
      <c r="AV106" s="11" t="s">
        <v>76</v>
      </c>
      <c r="AW106" s="11" t="s">
        <v>35</v>
      </c>
      <c r="AX106" s="11" t="s">
        <v>71</v>
      </c>
      <c r="AY106" s="246" t="s">
        <v>114</v>
      </c>
    </row>
    <row r="107" s="12" customFormat="1">
      <c r="B107" s="247"/>
      <c r="C107" s="248"/>
      <c r="D107" s="238" t="s">
        <v>133</v>
      </c>
      <c r="E107" s="249" t="s">
        <v>21</v>
      </c>
      <c r="F107" s="250" t="s">
        <v>163</v>
      </c>
      <c r="G107" s="248"/>
      <c r="H107" s="251">
        <v>4.9500000000000002</v>
      </c>
      <c r="I107" s="252"/>
      <c r="J107" s="248"/>
      <c r="K107" s="248"/>
      <c r="L107" s="253"/>
      <c r="M107" s="254"/>
      <c r="N107" s="255"/>
      <c r="O107" s="255"/>
      <c r="P107" s="255"/>
      <c r="Q107" s="255"/>
      <c r="R107" s="255"/>
      <c r="S107" s="255"/>
      <c r="T107" s="256"/>
      <c r="AT107" s="257" t="s">
        <v>133</v>
      </c>
      <c r="AU107" s="257" t="s">
        <v>81</v>
      </c>
      <c r="AV107" s="12" t="s">
        <v>81</v>
      </c>
      <c r="AW107" s="12" t="s">
        <v>35</v>
      </c>
      <c r="AX107" s="12" t="s">
        <v>71</v>
      </c>
      <c r="AY107" s="257" t="s">
        <v>114</v>
      </c>
    </row>
    <row r="108" s="13" customFormat="1">
      <c r="B108" s="258"/>
      <c r="C108" s="259"/>
      <c r="D108" s="238" t="s">
        <v>133</v>
      </c>
      <c r="E108" s="260" t="s">
        <v>21</v>
      </c>
      <c r="F108" s="261" t="s">
        <v>140</v>
      </c>
      <c r="G108" s="259"/>
      <c r="H108" s="262">
        <v>39.049999999999997</v>
      </c>
      <c r="I108" s="263"/>
      <c r="J108" s="259"/>
      <c r="K108" s="259"/>
      <c r="L108" s="264"/>
      <c r="M108" s="265"/>
      <c r="N108" s="266"/>
      <c r="O108" s="266"/>
      <c r="P108" s="266"/>
      <c r="Q108" s="266"/>
      <c r="R108" s="266"/>
      <c r="S108" s="266"/>
      <c r="T108" s="267"/>
      <c r="AT108" s="268" t="s">
        <v>133</v>
      </c>
      <c r="AU108" s="268" t="s">
        <v>81</v>
      </c>
      <c r="AV108" s="13" t="s">
        <v>115</v>
      </c>
      <c r="AW108" s="13" t="s">
        <v>35</v>
      </c>
      <c r="AX108" s="13" t="s">
        <v>76</v>
      </c>
      <c r="AY108" s="268" t="s">
        <v>114</v>
      </c>
    </row>
    <row r="109" s="1" customFormat="1" ht="16.5" customHeight="1">
      <c r="B109" s="46"/>
      <c r="C109" s="224" t="s">
        <v>164</v>
      </c>
      <c r="D109" s="224" t="s">
        <v>127</v>
      </c>
      <c r="E109" s="225" t="s">
        <v>165</v>
      </c>
      <c r="F109" s="226" t="s">
        <v>166</v>
      </c>
      <c r="G109" s="227" t="s">
        <v>130</v>
      </c>
      <c r="H109" s="228">
        <v>39.049999999999997</v>
      </c>
      <c r="I109" s="229"/>
      <c r="J109" s="230">
        <f>ROUND(I109*H109,2)</f>
        <v>0</v>
      </c>
      <c r="K109" s="226" t="s">
        <v>131</v>
      </c>
      <c r="L109" s="72"/>
      <c r="M109" s="231" t="s">
        <v>21</v>
      </c>
      <c r="N109" s="232" t="s">
        <v>42</v>
      </c>
      <c r="O109" s="47"/>
      <c r="P109" s="233">
        <f>O109*H109</f>
        <v>0</v>
      </c>
      <c r="Q109" s="233">
        <v>0</v>
      </c>
      <c r="R109" s="233">
        <f>Q109*H109</f>
        <v>0</v>
      </c>
      <c r="S109" s="233">
        <v>0</v>
      </c>
      <c r="T109" s="234">
        <f>S109*H109</f>
        <v>0</v>
      </c>
      <c r="AR109" s="24" t="s">
        <v>115</v>
      </c>
      <c r="AT109" s="24" t="s">
        <v>127</v>
      </c>
      <c r="AU109" s="24" t="s">
        <v>81</v>
      </c>
      <c r="AY109" s="24" t="s">
        <v>114</v>
      </c>
      <c r="BE109" s="235">
        <f>IF(N109="základní",J109,0)</f>
        <v>0</v>
      </c>
      <c r="BF109" s="235">
        <f>IF(N109="snížená",J109,0)</f>
        <v>0</v>
      </c>
      <c r="BG109" s="235">
        <f>IF(N109="zákl. přenesená",J109,0)</f>
        <v>0</v>
      </c>
      <c r="BH109" s="235">
        <f>IF(N109="sníž. přenesená",J109,0)</f>
        <v>0</v>
      </c>
      <c r="BI109" s="235">
        <f>IF(N109="nulová",J109,0)</f>
        <v>0</v>
      </c>
      <c r="BJ109" s="24" t="s">
        <v>76</v>
      </c>
      <c r="BK109" s="235">
        <f>ROUND(I109*H109,2)</f>
        <v>0</v>
      </c>
      <c r="BL109" s="24" t="s">
        <v>115</v>
      </c>
      <c r="BM109" s="24" t="s">
        <v>167</v>
      </c>
    </row>
    <row r="110" s="1" customFormat="1" ht="16.5" customHeight="1">
      <c r="B110" s="46"/>
      <c r="C110" s="224" t="s">
        <v>168</v>
      </c>
      <c r="D110" s="224" t="s">
        <v>127</v>
      </c>
      <c r="E110" s="225" t="s">
        <v>169</v>
      </c>
      <c r="F110" s="226" t="s">
        <v>170</v>
      </c>
      <c r="G110" s="227" t="s">
        <v>171</v>
      </c>
      <c r="H110" s="228">
        <v>70.290000000000006</v>
      </c>
      <c r="I110" s="229"/>
      <c r="J110" s="230">
        <f>ROUND(I110*H110,2)</f>
        <v>0</v>
      </c>
      <c r="K110" s="226" t="s">
        <v>131</v>
      </c>
      <c r="L110" s="72"/>
      <c r="M110" s="231" t="s">
        <v>21</v>
      </c>
      <c r="N110" s="232" t="s">
        <v>42</v>
      </c>
      <c r="O110" s="47"/>
      <c r="P110" s="233">
        <f>O110*H110</f>
        <v>0</v>
      </c>
      <c r="Q110" s="233">
        <v>0</v>
      </c>
      <c r="R110" s="233">
        <f>Q110*H110</f>
        <v>0</v>
      </c>
      <c r="S110" s="233">
        <v>0</v>
      </c>
      <c r="T110" s="234">
        <f>S110*H110</f>
        <v>0</v>
      </c>
      <c r="AR110" s="24" t="s">
        <v>115</v>
      </c>
      <c r="AT110" s="24" t="s">
        <v>127</v>
      </c>
      <c r="AU110" s="24" t="s">
        <v>81</v>
      </c>
      <c r="AY110" s="24" t="s">
        <v>114</v>
      </c>
      <c r="BE110" s="235">
        <f>IF(N110="základní",J110,0)</f>
        <v>0</v>
      </c>
      <c r="BF110" s="235">
        <f>IF(N110="snížená",J110,0)</f>
        <v>0</v>
      </c>
      <c r="BG110" s="235">
        <f>IF(N110="zákl. přenesená",J110,0)</f>
        <v>0</v>
      </c>
      <c r="BH110" s="235">
        <f>IF(N110="sníž. přenesená",J110,0)</f>
        <v>0</v>
      </c>
      <c r="BI110" s="235">
        <f>IF(N110="nulová",J110,0)</f>
        <v>0</v>
      </c>
      <c r="BJ110" s="24" t="s">
        <v>76</v>
      </c>
      <c r="BK110" s="235">
        <f>ROUND(I110*H110,2)</f>
        <v>0</v>
      </c>
      <c r="BL110" s="24" t="s">
        <v>115</v>
      </c>
      <c r="BM110" s="24" t="s">
        <v>172</v>
      </c>
    </row>
    <row r="111" s="12" customFormat="1">
      <c r="B111" s="247"/>
      <c r="C111" s="248"/>
      <c r="D111" s="238" t="s">
        <v>133</v>
      </c>
      <c r="E111" s="248"/>
      <c r="F111" s="250" t="s">
        <v>173</v>
      </c>
      <c r="G111" s="248"/>
      <c r="H111" s="251">
        <v>70.290000000000006</v>
      </c>
      <c r="I111" s="252"/>
      <c r="J111" s="248"/>
      <c r="K111" s="248"/>
      <c r="L111" s="253"/>
      <c r="M111" s="254"/>
      <c r="N111" s="255"/>
      <c r="O111" s="255"/>
      <c r="P111" s="255"/>
      <c r="Q111" s="255"/>
      <c r="R111" s="255"/>
      <c r="S111" s="255"/>
      <c r="T111" s="256"/>
      <c r="AT111" s="257" t="s">
        <v>133</v>
      </c>
      <c r="AU111" s="257" t="s">
        <v>81</v>
      </c>
      <c r="AV111" s="12" t="s">
        <v>81</v>
      </c>
      <c r="AW111" s="12" t="s">
        <v>6</v>
      </c>
      <c r="AX111" s="12" t="s">
        <v>76</v>
      </c>
      <c r="AY111" s="257" t="s">
        <v>114</v>
      </c>
    </row>
    <row r="112" s="1" customFormat="1" ht="16.5" customHeight="1">
      <c r="B112" s="46"/>
      <c r="C112" s="224" t="s">
        <v>174</v>
      </c>
      <c r="D112" s="224" t="s">
        <v>127</v>
      </c>
      <c r="E112" s="225" t="s">
        <v>175</v>
      </c>
      <c r="F112" s="226" t="s">
        <v>176</v>
      </c>
      <c r="G112" s="227" t="s">
        <v>130</v>
      </c>
      <c r="H112" s="228">
        <v>5.8499999999999996</v>
      </c>
      <c r="I112" s="229"/>
      <c r="J112" s="230">
        <f>ROUND(I112*H112,2)</f>
        <v>0</v>
      </c>
      <c r="K112" s="226" t="s">
        <v>177</v>
      </c>
      <c r="L112" s="72"/>
      <c r="M112" s="231" t="s">
        <v>21</v>
      </c>
      <c r="N112" s="232" t="s">
        <v>42</v>
      </c>
      <c r="O112" s="47"/>
      <c r="P112" s="233">
        <f>O112*H112</f>
        <v>0</v>
      </c>
      <c r="Q112" s="233">
        <v>0</v>
      </c>
      <c r="R112" s="233">
        <f>Q112*H112</f>
        <v>0</v>
      </c>
      <c r="S112" s="233">
        <v>0</v>
      </c>
      <c r="T112" s="234">
        <f>S112*H112</f>
        <v>0</v>
      </c>
      <c r="AR112" s="24" t="s">
        <v>115</v>
      </c>
      <c r="AT112" s="24" t="s">
        <v>127</v>
      </c>
      <c r="AU112" s="24" t="s">
        <v>81</v>
      </c>
      <c r="AY112" s="24" t="s">
        <v>114</v>
      </c>
      <c r="BE112" s="235">
        <f>IF(N112="základní",J112,0)</f>
        <v>0</v>
      </c>
      <c r="BF112" s="235">
        <f>IF(N112="snížená",J112,0)</f>
        <v>0</v>
      </c>
      <c r="BG112" s="235">
        <f>IF(N112="zákl. přenesená",J112,0)</f>
        <v>0</v>
      </c>
      <c r="BH112" s="235">
        <f>IF(N112="sníž. přenesená",J112,0)</f>
        <v>0</v>
      </c>
      <c r="BI112" s="235">
        <f>IF(N112="nulová",J112,0)</f>
        <v>0</v>
      </c>
      <c r="BJ112" s="24" t="s">
        <v>76</v>
      </c>
      <c r="BK112" s="235">
        <f>ROUND(I112*H112,2)</f>
        <v>0</v>
      </c>
      <c r="BL112" s="24" t="s">
        <v>115</v>
      </c>
      <c r="BM112" s="24" t="s">
        <v>178</v>
      </c>
    </row>
    <row r="113" s="11" customFormat="1">
      <c r="B113" s="236"/>
      <c r="C113" s="237"/>
      <c r="D113" s="238" t="s">
        <v>133</v>
      </c>
      <c r="E113" s="239" t="s">
        <v>21</v>
      </c>
      <c r="F113" s="240" t="s">
        <v>179</v>
      </c>
      <c r="G113" s="237"/>
      <c r="H113" s="239" t="s">
        <v>21</v>
      </c>
      <c r="I113" s="241"/>
      <c r="J113" s="237"/>
      <c r="K113" s="237"/>
      <c r="L113" s="242"/>
      <c r="M113" s="243"/>
      <c r="N113" s="244"/>
      <c r="O113" s="244"/>
      <c r="P113" s="244"/>
      <c r="Q113" s="244"/>
      <c r="R113" s="244"/>
      <c r="S113" s="244"/>
      <c r="T113" s="245"/>
      <c r="AT113" s="246" t="s">
        <v>133</v>
      </c>
      <c r="AU113" s="246" t="s">
        <v>81</v>
      </c>
      <c r="AV113" s="11" t="s">
        <v>76</v>
      </c>
      <c r="AW113" s="11" t="s">
        <v>35</v>
      </c>
      <c r="AX113" s="11" t="s">
        <v>71</v>
      </c>
      <c r="AY113" s="246" t="s">
        <v>114</v>
      </c>
    </row>
    <row r="114" s="12" customFormat="1">
      <c r="B114" s="247"/>
      <c r="C114" s="248"/>
      <c r="D114" s="238" t="s">
        <v>133</v>
      </c>
      <c r="E114" s="249" t="s">
        <v>21</v>
      </c>
      <c r="F114" s="250" t="s">
        <v>180</v>
      </c>
      <c r="G114" s="248"/>
      <c r="H114" s="251">
        <v>10.800000000000001</v>
      </c>
      <c r="I114" s="252"/>
      <c r="J114" s="248"/>
      <c r="K114" s="248"/>
      <c r="L114" s="253"/>
      <c r="M114" s="254"/>
      <c r="N114" s="255"/>
      <c r="O114" s="255"/>
      <c r="P114" s="255"/>
      <c r="Q114" s="255"/>
      <c r="R114" s="255"/>
      <c r="S114" s="255"/>
      <c r="T114" s="256"/>
      <c r="AT114" s="257" t="s">
        <v>133</v>
      </c>
      <c r="AU114" s="257" t="s">
        <v>81</v>
      </c>
      <c r="AV114" s="12" t="s">
        <v>81</v>
      </c>
      <c r="AW114" s="12" t="s">
        <v>35</v>
      </c>
      <c r="AX114" s="12" t="s">
        <v>71</v>
      </c>
      <c r="AY114" s="257" t="s">
        <v>114</v>
      </c>
    </row>
    <row r="115" s="11" customFormat="1">
      <c r="B115" s="236"/>
      <c r="C115" s="237"/>
      <c r="D115" s="238" t="s">
        <v>133</v>
      </c>
      <c r="E115" s="239" t="s">
        <v>21</v>
      </c>
      <c r="F115" s="240" t="s">
        <v>181</v>
      </c>
      <c r="G115" s="237"/>
      <c r="H115" s="239" t="s">
        <v>21</v>
      </c>
      <c r="I115" s="241"/>
      <c r="J115" s="237"/>
      <c r="K115" s="237"/>
      <c r="L115" s="242"/>
      <c r="M115" s="243"/>
      <c r="N115" s="244"/>
      <c r="O115" s="244"/>
      <c r="P115" s="244"/>
      <c r="Q115" s="244"/>
      <c r="R115" s="244"/>
      <c r="S115" s="244"/>
      <c r="T115" s="245"/>
      <c r="AT115" s="246" t="s">
        <v>133</v>
      </c>
      <c r="AU115" s="246" t="s">
        <v>81</v>
      </c>
      <c r="AV115" s="11" t="s">
        <v>76</v>
      </c>
      <c r="AW115" s="11" t="s">
        <v>35</v>
      </c>
      <c r="AX115" s="11" t="s">
        <v>71</v>
      </c>
      <c r="AY115" s="246" t="s">
        <v>114</v>
      </c>
    </row>
    <row r="116" s="12" customFormat="1">
      <c r="B116" s="247"/>
      <c r="C116" s="248"/>
      <c r="D116" s="238" t="s">
        <v>133</v>
      </c>
      <c r="E116" s="249" t="s">
        <v>21</v>
      </c>
      <c r="F116" s="250" t="s">
        <v>182</v>
      </c>
      <c r="G116" s="248"/>
      <c r="H116" s="251">
        <v>-4.9500000000000002</v>
      </c>
      <c r="I116" s="252"/>
      <c r="J116" s="248"/>
      <c r="K116" s="248"/>
      <c r="L116" s="253"/>
      <c r="M116" s="254"/>
      <c r="N116" s="255"/>
      <c r="O116" s="255"/>
      <c r="P116" s="255"/>
      <c r="Q116" s="255"/>
      <c r="R116" s="255"/>
      <c r="S116" s="255"/>
      <c r="T116" s="256"/>
      <c r="AT116" s="257" t="s">
        <v>133</v>
      </c>
      <c r="AU116" s="257" t="s">
        <v>81</v>
      </c>
      <c r="AV116" s="12" t="s">
        <v>81</v>
      </c>
      <c r="AW116" s="12" t="s">
        <v>35</v>
      </c>
      <c r="AX116" s="12" t="s">
        <v>71</v>
      </c>
      <c r="AY116" s="257" t="s">
        <v>114</v>
      </c>
    </row>
    <row r="117" s="13" customFormat="1">
      <c r="B117" s="258"/>
      <c r="C117" s="259"/>
      <c r="D117" s="238" t="s">
        <v>133</v>
      </c>
      <c r="E117" s="260" t="s">
        <v>21</v>
      </c>
      <c r="F117" s="261" t="s">
        <v>140</v>
      </c>
      <c r="G117" s="259"/>
      <c r="H117" s="262">
        <v>5.8499999999999996</v>
      </c>
      <c r="I117" s="263"/>
      <c r="J117" s="259"/>
      <c r="K117" s="259"/>
      <c r="L117" s="264"/>
      <c r="M117" s="265"/>
      <c r="N117" s="266"/>
      <c r="O117" s="266"/>
      <c r="P117" s="266"/>
      <c r="Q117" s="266"/>
      <c r="R117" s="266"/>
      <c r="S117" s="266"/>
      <c r="T117" s="267"/>
      <c r="AT117" s="268" t="s">
        <v>133</v>
      </c>
      <c r="AU117" s="268" t="s">
        <v>81</v>
      </c>
      <c r="AV117" s="13" t="s">
        <v>115</v>
      </c>
      <c r="AW117" s="13" t="s">
        <v>35</v>
      </c>
      <c r="AX117" s="13" t="s">
        <v>76</v>
      </c>
      <c r="AY117" s="268" t="s">
        <v>114</v>
      </c>
    </row>
    <row r="118" s="1" customFormat="1" ht="16.5" customHeight="1">
      <c r="B118" s="46"/>
      <c r="C118" s="224" t="s">
        <v>183</v>
      </c>
      <c r="D118" s="224" t="s">
        <v>127</v>
      </c>
      <c r="E118" s="225" t="s">
        <v>184</v>
      </c>
      <c r="F118" s="226" t="s">
        <v>185</v>
      </c>
      <c r="G118" s="227" t="s">
        <v>130</v>
      </c>
      <c r="H118" s="228">
        <v>4.0499999999999998</v>
      </c>
      <c r="I118" s="229"/>
      <c r="J118" s="230">
        <f>ROUND(I118*H118,2)</f>
        <v>0</v>
      </c>
      <c r="K118" s="226" t="s">
        <v>177</v>
      </c>
      <c r="L118" s="72"/>
      <c r="M118" s="231" t="s">
        <v>21</v>
      </c>
      <c r="N118" s="232" t="s">
        <v>42</v>
      </c>
      <c r="O118" s="47"/>
      <c r="P118" s="233">
        <f>O118*H118</f>
        <v>0</v>
      </c>
      <c r="Q118" s="233">
        <v>0</v>
      </c>
      <c r="R118" s="233">
        <f>Q118*H118</f>
        <v>0</v>
      </c>
      <c r="S118" s="233">
        <v>0</v>
      </c>
      <c r="T118" s="234">
        <f>S118*H118</f>
        <v>0</v>
      </c>
      <c r="AR118" s="24" t="s">
        <v>115</v>
      </c>
      <c r="AT118" s="24" t="s">
        <v>127</v>
      </c>
      <c r="AU118" s="24" t="s">
        <v>81</v>
      </c>
      <c r="AY118" s="24" t="s">
        <v>114</v>
      </c>
      <c r="BE118" s="235">
        <f>IF(N118="základní",J118,0)</f>
        <v>0</v>
      </c>
      <c r="BF118" s="235">
        <f>IF(N118="snížená",J118,0)</f>
        <v>0</v>
      </c>
      <c r="BG118" s="235">
        <f>IF(N118="zákl. přenesená",J118,0)</f>
        <v>0</v>
      </c>
      <c r="BH118" s="235">
        <f>IF(N118="sníž. přenesená",J118,0)</f>
        <v>0</v>
      </c>
      <c r="BI118" s="235">
        <f>IF(N118="nulová",J118,0)</f>
        <v>0</v>
      </c>
      <c r="BJ118" s="24" t="s">
        <v>76</v>
      </c>
      <c r="BK118" s="235">
        <f>ROUND(I118*H118,2)</f>
        <v>0</v>
      </c>
      <c r="BL118" s="24" t="s">
        <v>115</v>
      </c>
      <c r="BM118" s="24" t="s">
        <v>186</v>
      </c>
    </row>
    <row r="119" s="12" customFormat="1">
      <c r="B119" s="247"/>
      <c r="C119" s="248"/>
      <c r="D119" s="238" t="s">
        <v>133</v>
      </c>
      <c r="E119" s="249" t="s">
        <v>21</v>
      </c>
      <c r="F119" s="250" t="s">
        <v>187</v>
      </c>
      <c r="G119" s="248"/>
      <c r="H119" s="251">
        <v>4.0499999999999998</v>
      </c>
      <c r="I119" s="252"/>
      <c r="J119" s="248"/>
      <c r="K119" s="248"/>
      <c r="L119" s="253"/>
      <c r="M119" s="254"/>
      <c r="N119" s="255"/>
      <c r="O119" s="255"/>
      <c r="P119" s="255"/>
      <c r="Q119" s="255"/>
      <c r="R119" s="255"/>
      <c r="S119" s="255"/>
      <c r="T119" s="256"/>
      <c r="AT119" s="257" t="s">
        <v>133</v>
      </c>
      <c r="AU119" s="257" t="s">
        <v>81</v>
      </c>
      <c r="AV119" s="12" t="s">
        <v>81</v>
      </c>
      <c r="AW119" s="12" t="s">
        <v>35</v>
      </c>
      <c r="AX119" s="12" t="s">
        <v>76</v>
      </c>
      <c r="AY119" s="257" t="s">
        <v>114</v>
      </c>
    </row>
    <row r="120" s="1" customFormat="1" ht="16.5" customHeight="1">
      <c r="B120" s="46"/>
      <c r="C120" s="271" t="s">
        <v>188</v>
      </c>
      <c r="D120" s="271" t="s">
        <v>189</v>
      </c>
      <c r="E120" s="272" t="s">
        <v>190</v>
      </c>
      <c r="F120" s="273" t="s">
        <v>191</v>
      </c>
      <c r="G120" s="274" t="s">
        <v>171</v>
      </c>
      <c r="H120" s="275">
        <v>8.9100000000000001</v>
      </c>
      <c r="I120" s="276"/>
      <c r="J120" s="277">
        <f>ROUND(I120*H120,2)</f>
        <v>0</v>
      </c>
      <c r="K120" s="273" t="s">
        <v>21</v>
      </c>
      <c r="L120" s="278"/>
      <c r="M120" s="279" t="s">
        <v>21</v>
      </c>
      <c r="N120" s="280" t="s">
        <v>42</v>
      </c>
      <c r="O120" s="47"/>
      <c r="P120" s="233">
        <f>O120*H120</f>
        <v>0</v>
      </c>
      <c r="Q120" s="233">
        <v>1</v>
      </c>
      <c r="R120" s="233">
        <f>Q120*H120</f>
        <v>8.9100000000000001</v>
      </c>
      <c r="S120" s="233">
        <v>0</v>
      </c>
      <c r="T120" s="234">
        <f>S120*H120</f>
        <v>0</v>
      </c>
      <c r="AR120" s="24" t="s">
        <v>174</v>
      </c>
      <c r="AT120" s="24" t="s">
        <v>189</v>
      </c>
      <c r="AU120" s="24" t="s">
        <v>81</v>
      </c>
      <c r="AY120" s="24" t="s">
        <v>114</v>
      </c>
      <c r="BE120" s="235">
        <f>IF(N120="základní",J120,0)</f>
        <v>0</v>
      </c>
      <c r="BF120" s="235">
        <f>IF(N120="snížená",J120,0)</f>
        <v>0</v>
      </c>
      <c r="BG120" s="235">
        <f>IF(N120="zákl. přenesená",J120,0)</f>
        <v>0</v>
      </c>
      <c r="BH120" s="235">
        <f>IF(N120="sníž. přenesená",J120,0)</f>
        <v>0</v>
      </c>
      <c r="BI120" s="235">
        <f>IF(N120="nulová",J120,0)</f>
        <v>0</v>
      </c>
      <c r="BJ120" s="24" t="s">
        <v>76</v>
      </c>
      <c r="BK120" s="235">
        <f>ROUND(I120*H120,2)</f>
        <v>0</v>
      </c>
      <c r="BL120" s="24" t="s">
        <v>115</v>
      </c>
      <c r="BM120" s="24" t="s">
        <v>192</v>
      </c>
    </row>
    <row r="121" s="12" customFormat="1">
      <c r="B121" s="247"/>
      <c r="C121" s="248"/>
      <c r="D121" s="238" t="s">
        <v>133</v>
      </c>
      <c r="E121" s="248"/>
      <c r="F121" s="250" t="s">
        <v>193</v>
      </c>
      <c r="G121" s="248"/>
      <c r="H121" s="251">
        <v>8.9100000000000001</v>
      </c>
      <c r="I121" s="252"/>
      <c r="J121" s="248"/>
      <c r="K121" s="248"/>
      <c r="L121" s="253"/>
      <c r="M121" s="254"/>
      <c r="N121" s="255"/>
      <c r="O121" s="255"/>
      <c r="P121" s="255"/>
      <c r="Q121" s="255"/>
      <c r="R121" s="255"/>
      <c r="S121" s="255"/>
      <c r="T121" s="256"/>
      <c r="AT121" s="257" t="s">
        <v>133</v>
      </c>
      <c r="AU121" s="257" t="s">
        <v>81</v>
      </c>
      <c r="AV121" s="12" t="s">
        <v>81</v>
      </c>
      <c r="AW121" s="12" t="s">
        <v>6</v>
      </c>
      <c r="AX121" s="12" t="s">
        <v>76</v>
      </c>
      <c r="AY121" s="257" t="s">
        <v>114</v>
      </c>
    </row>
    <row r="122" s="1" customFormat="1" ht="25.5" customHeight="1">
      <c r="B122" s="46"/>
      <c r="C122" s="224" t="s">
        <v>194</v>
      </c>
      <c r="D122" s="224" t="s">
        <v>127</v>
      </c>
      <c r="E122" s="225" t="s">
        <v>195</v>
      </c>
      <c r="F122" s="226" t="s">
        <v>196</v>
      </c>
      <c r="G122" s="227" t="s">
        <v>197</v>
      </c>
      <c r="H122" s="228">
        <v>16</v>
      </c>
      <c r="I122" s="229"/>
      <c r="J122" s="230">
        <f>ROUND(I122*H122,2)</f>
        <v>0</v>
      </c>
      <c r="K122" s="226" t="s">
        <v>147</v>
      </c>
      <c r="L122" s="72"/>
      <c r="M122" s="231" t="s">
        <v>21</v>
      </c>
      <c r="N122" s="232" t="s">
        <v>42</v>
      </c>
      <c r="O122" s="47"/>
      <c r="P122" s="233">
        <f>O122*H122</f>
        <v>0</v>
      </c>
      <c r="Q122" s="233">
        <v>0</v>
      </c>
      <c r="R122" s="233">
        <f>Q122*H122</f>
        <v>0</v>
      </c>
      <c r="S122" s="233">
        <v>0</v>
      </c>
      <c r="T122" s="234">
        <f>S122*H122</f>
        <v>0</v>
      </c>
      <c r="AR122" s="24" t="s">
        <v>115</v>
      </c>
      <c r="AT122" s="24" t="s">
        <v>127</v>
      </c>
      <c r="AU122" s="24" t="s">
        <v>81</v>
      </c>
      <c r="AY122" s="24" t="s">
        <v>114</v>
      </c>
      <c r="BE122" s="235">
        <f>IF(N122="základní",J122,0)</f>
        <v>0</v>
      </c>
      <c r="BF122" s="235">
        <f>IF(N122="snížená",J122,0)</f>
        <v>0</v>
      </c>
      <c r="BG122" s="235">
        <f>IF(N122="zákl. přenesená",J122,0)</f>
        <v>0</v>
      </c>
      <c r="BH122" s="235">
        <f>IF(N122="sníž. přenesená",J122,0)</f>
        <v>0</v>
      </c>
      <c r="BI122" s="235">
        <f>IF(N122="nulová",J122,0)</f>
        <v>0</v>
      </c>
      <c r="BJ122" s="24" t="s">
        <v>76</v>
      </c>
      <c r="BK122" s="235">
        <f>ROUND(I122*H122,2)</f>
        <v>0</v>
      </c>
      <c r="BL122" s="24" t="s">
        <v>115</v>
      </c>
      <c r="BM122" s="24" t="s">
        <v>198</v>
      </c>
    </row>
    <row r="123" s="1" customFormat="1">
      <c r="B123" s="46"/>
      <c r="C123" s="74"/>
      <c r="D123" s="238" t="s">
        <v>149</v>
      </c>
      <c r="E123" s="74"/>
      <c r="F123" s="269" t="s">
        <v>199</v>
      </c>
      <c r="G123" s="74"/>
      <c r="H123" s="74"/>
      <c r="I123" s="189"/>
      <c r="J123" s="74"/>
      <c r="K123" s="74"/>
      <c r="L123" s="72"/>
      <c r="M123" s="270"/>
      <c r="N123" s="47"/>
      <c r="O123" s="47"/>
      <c r="P123" s="47"/>
      <c r="Q123" s="47"/>
      <c r="R123" s="47"/>
      <c r="S123" s="47"/>
      <c r="T123" s="95"/>
      <c r="AT123" s="24" t="s">
        <v>149</v>
      </c>
      <c r="AU123" s="24" t="s">
        <v>81</v>
      </c>
    </row>
    <row r="124" s="1" customFormat="1" ht="16.5" customHeight="1">
      <c r="B124" s="46"/>
      <c r="C124" s="271" t="s">
        <v>200</v>
      </c>
      <c r="D124" s="271" t="s">
        <v>189</v>
      </c>
      <c r="E124" s="272" t="s">
        <v>201</v>
      </c>
      <c r="F124" s="273" t="s">
        <v>202</v>
      </c>
      <c r="G124" s="274" t="s">
        <v>130</v>
      </c>
      <c r="H124" s="275">
        <v>7.04</v>
      </c>
      <c r="I124" s="276"/>
      <c r="J124" s="277">
        <f>ROUND(I124*H124,2)</f>
        <v>0</v>
      </c>
      <c r="K124" s="273" t="s">
        <v>147</v>
      </c>
      <c r="L124" s="278"/>
      <c r="M124" s="279" t="s">
        <v>21</v>
      </c>
      <c r="N124" s="280" t="s">
        <v>42</v>
      </c>
      <c r="O124" s="47"/>
      <c r="P124" s="233">
        <f>O124*H124</f>
        <v>0</v>
      </c>
      <c r="Q124" s="233">
        <v>0.20999999999999999</v>
      </c>
      <c r="R124" s="233">
        <f>Q124*H124</f>
        <v>1.4783999999999999</v>
      </c>
      <c r="S124" s="233">
        <v>0</v>
      </c>
      <c r="T124" s="234">
        <f>S124*H124</f>
        <v>0</v>
      </c>
      <c r="AR124" s="24" t="s">
        <v>174</v>
      </c>
      <c r="AT124" s="24" t="s">
        <v>189</v>
      </c>
      <c r="AU124" s="24" t="s">
        <v>81</v>
      </c>
      <c r="AY124" s="24" t="s">
        <v>114</v>
      </c>
      <c r="BE124" s="235">
        <f>IF(N124="základní",J124,0)</f>
        <v>0</v>
      </c>
      <c r="BF124" s="235">
        <f>IF(N124="snížená",J124,0)</f>
        <v>0</v>
      </c>
      <c r="BG124" s="235">
        <f>IF(N124="zákl. přenesená",J124,0)</f>
        <v>0</v>
      </c>
      <c r="BH124" s="235">
        <f>IF(N124="sníž. přenesená",J124,0)</f>
        <v>0</v>
      </c>
      <c r="BI124" s="235">
        <f>IF(N124="nulová",J124,0)</f>
        <v>0</v>
      </c>
      <c r="BJ124" s="24" t="s">
        <v>76</v>
      </c>
      <c r="BK124" s="235">
        <f>ROUND(I124*H124,2)</f>
        <v>0</v>
      </c>
      <c r="BL124" s="24" t="s">
        <v>115</v>
      </c>
      <c r="BM124" s="24" t="s">
        <v>203</v>
      </c>
    </row>
    <row r="125" s="12" customFormat="1">
      <c r="B125" s="247"/>
      <c r="C125" s="248"/>
      <c r="D125" s="238" t="s">
        <v>133</v>
      </c>
      <c r="E125" s="249" t="s">
        <v>21</v>
      </c>
      <c r="F125" s="250" t="s">
        <v>204</v>
      </c>
      <c r="G125" s="248"/>
      <c r="H125" s="251">
        <v>6.4000000000000004</v>
      </c>
      <c r="I125" s="252"/>
      <c r="J125" s="248"/>
      <c r="K125" s="248"/>
      <c r="L125" s="253"/>
      <c r="M125" s="254"/>
      <c r="N125" s="255"/>
      <c r="O125" s="255"/>
      <c r="P125" s="255"/>
      <c r="Q125" s="255"/>
      <c r="R125" s="255"/>
      <c r="S125" s="255"/>
      <c r="T125" s="256"/>
      <c r="AT125" s="257" t="s">
        <v>133</v>
      </c>
      <c r="AU125" s="257" t="s">
        <v>81</v>
      </c>
      <c r="AV125" s="12" t="s">
        <v>81</v>
      </c>
      <c r="AW125" s="12" t="s">
        <v>35</v>
      </c>
      <c r="AX125" s="12" t="s">
        <v>76</v>
      </c>
      <c r="AY125" s="257" t="s">
        <v>114</v>
      </c>
    </row>
    <row r="126" s="12" customFormat="1">
      <c r="B126" s="247"/>
      <c r="C126" s="248"/>
      <c r="D126" s="238" t="s">
        <v>133</v>
      </c>
      <c r="E126" s="248"/>
      <c r="F126" s="250" t="s">
        <v>205</v>
      </c>
      <c r="G126" s="248"/>
      <c r="H126" s="251">
        <v>7.04</v>
      </c>
      <c r="I126" s="252"/>
      <c r="J126" s="248"/>
      <c r="K126" s="248"/>
      <c r="L126" s="253"/>
      <c r="M126" s="254"/>
      <c r="N126" s="255"/>
      <c r="O126" s="255"/>
      <c r="P126" s="255"/>
      <c r="Q126" s="255"/>
      <c r="R126" s="255"/>
      <c r="S126" s="255"/>
      <c r="T126" s="256"/>
      <c r="AT126" s="257" t="s">
        <v>133</v>
      </c>
      <c r="AU126" s="257" t="s">
        <v>81</v>
      </c>
      <c r="AV126" s="12" t="s">
        <v>81</v>
      </c>
      <c r="AW126" s="12" t="s">
        <v>6</v>
      </c>
      <c r="AX126" s="12" t="s">
        <v>76</v>
      </c>
      <c r="AY126" s="257" t="s">
        <v>114</v>
      </c>
    </row>
    <row r="127" s="1" customFormat="1" ht="25.5" customHeight="1">
      <c r="B127" s="46"/>
      <c r="C127" s="224" t="s">
        <v>206</v>
      </c>
      <c r="D127" s="224" t="s">
        <v>127</v>
      </c>
      <c r="E127" s="225" t="s">
        <v>207</v>
      </c>
      <c r="F127" s="226" t="s">
        <v>208</v>
      </c>
      <c r="G127" s="227" t="s">
        <v>197</v>
      </c>
      <c r="H127" s="228">
        <v>16</v>
      </c>
      <c r="I127" s="229"/>
      <c r="J127" s="230">
        <f>ROUND(I127*H127,2)</f>
        <v>0</v>
      </c>
      <c r="K127" s="226" t="s">
        <v>177</v>
      </c>
      <c r="L127" s="72"/>
      <c r="M127" s="231" t="s">
        <v>21</v>
      </c>
      <c r="N127" s="232" t="s">
        <v>42</v>
      </c>
      <c r="O127" s="47"/>
      <c r="P127" s="233">
        <f>O127*H127</f>
        <v>0</v>
      </c>
      <c r="Q127" s="233">
        <v>0</v>
      </c>
      <c r="R127" s="233">
        <f>Q127*H127</f>
        <v>0</v>
      </c>
      <c r="S127" s="233">
        <v>0</v>
      </c>
      <c r="T127" s="234">
        <f>S127*H127</f>
        <v>0</v>
      </c>
      <c r="AR127" s="24" t="s">
        <v>115</v>
      </c>
      <c r="AT127" s="24" t="s">
        <v>127</v>
      </c>
      <c r="AU127" s="24" t="s">
        <v>81</v>
      </c>
      <c r="AY127" s="24" t="s">
        <v>114</v>
      </c>
      <c r="BE127" s="235">
        <f>IF(N127="základní",J127,0)</f>
        <v>0</v>
      </c>
      <c r="BF127" s="235">
        <f>IF(N127="snížená",J127,0)</f>
        <v>0</v>
      </c>
      <c r="BG127" s="235">
        <f>IF(N127="zákl. přenesená",J127,0)</f>
        <v>0</v>
      </c>
      <c r="BH127" s="235">
        <f>IF(N127="sníž. přenesená",J127,0)</f>
        <v>0</v>
      </c>
      <c r="BI127" s="235">
        <f>IF(N127="nulová",J127,0)</f>
        <v>0</v>
      </c>
      <c r="BJ127" s="24" t="s">
        <v>76</v>
      </c>
      <c r="BK127" s="235">
        <f>ROUND(I127*H127,2)</f>
        <v>0</v>
      </c>
      <c r="BL127" s="24" t="s">
        <v>115</v>
      </c>
      <c r="BM127" s="24" t="s">
        <v>209</v>
      </c>
    </row>
    <row r="128" s="11" customFormat="1">
      <c r="B128" s="236"/>
      <c r="C128" s="237"/>
      <c r="D128" s="238" t="s">
        <v>133</v>
      </c>
      <c r="E128" s="239" t="s">
        <v>21</v>
      </c>
      <c r="F128" s="240" t="s">
        <v>134</v>
      </c>
      <c r="G128" s="237"/>
      <c r="H128" s="239" t="s">
        <v>21</v>
      </c>
      <c r="I128" s="241"/>
      <c r="J128" s="237"/>
      <c r="K128" s="237"/>
      <c r="L128" s="242"/>
      <c r="M128" s="243"/>
      <c r="N128" s="244"/>
      <c r="O128" s="244"/>
      <c r="P128" s="244"/>
      <c r="Q128" s="244"/>
      <c r="R128" s="244"/>
      <c r="S128" s="244"/>
      <c r="T128" s="245"/>
      <c r="AT128" s="246" t="s">
        <v>133</v>
      </c>
      <c r="AU128" s="246" t="s">
        <v>81</v>
      </c>
      <c r="AV128" s="11" t="s">
        <v>76</v>
      </c>
      <c r="AW128" s="11" t="s">
        <v>35</v>
      </c>
      <c r="AX128" s="11" t="s">
        <v>71</v>
      </c>
      <c r="AY128" s="246" t="s">
        <v>114</v>
      </c>
    </row>
    <row r="129" s="12" customFormat="1">
      <c r="B129" s="247"/>
      <c r="C129" s="248"/>
      <c r="D129" s="238" t="s">
        <v>133</v>
      </c>
      <c r="E129" s="249" t="s">
        <v>21</v>
      </c>
      <c r="F129" s="250" t="s">
        <v>210</v>
      </c>
      <c r="G129" s="248"/>
      <c r="H129" s="251">
        <v>16</v>
      </c>
      <c r="I129" s="252"/>
      <c r="J129" s="248"/>
      <c r="K129" s="248"/>
      <c r="L129" s="253"/>
      <c r="M129" s="254"/>
      <c r="N129" s="255"/>
      <c r="O129" s="255"/>
      <c r="P129" s="255"/>
      <c r="Q129" s="255"/>
      <c r="R129" s="255"/>
      <c r="S129" s="255"/>
      <c r="T129" s="256"/>
      <c r="AT129" s="257" t="s">
        <v>133</v>
      </c>
      <c r="AU129" s="257" t="s">
        <v>81</v>
      </c>
      <c r="AV129" s="12" t="s">
        <v>81</v>
      </c>
      <c r="AW129" s="12" t="s">
        <v>35</v>
      </c>
      <c r="AX129" s="12" t="s">
        <v>76</v>
      </c>
      <c r="AY129" s="257" t="s">
        <v>114</v>
      </c>
    </row>
    <row r="130" s="1" customFormat="1" ht="16.5" customHeight="1">
      <c r="B130" s="46"/>
      <c r="C130" s="271" t="s">
        <v>211</v>
      </c>
      <c r="D130" s="271" t="s">
        <v>189</v>
      </c>
      <c r="E130" s="272" t="s">
        <v>212</v>
      </c>
      <c r="F130" s="273" t="s">
        <v>213</v>
      </c>
      <c r="G130" s="274" t="s">
        <v>214</v>
      </c>
      <c r="H130" s="275">
        <v>0.23999999999999999</v>
      </c>
      <c r="I130" s="276"/>
      <c r="J130" s="277">
        <f>ROUND(I130*H130,2)</f>
        <v>0</v>
      </c>
      <c r="K130" s="273" t="s">
        <v>177</v>
      </c>
      <c r="L130" s="278"/>
      <c r="M130" s="279" t="s">
        <v>21</v>
      </c>
      <c r="N130" s="280" t="s">
        <v>42</v>
      </c>
      <c r="O130" s="47"/>
      <c r="P130" s="233">
        <f>O130*H130</f>
        <v>0</v>
      </c>
      <c r="Q130" s="233">
        <v>0.001</v>
      </c>
      <c r="R130" s="233">
        <f>Q130*H130</f>
        <v>0.00024000000000000001</v>
      </c>
      <c r="S130" s="233">
        <v>0</v>
      </c>
      <c r="T130" s="234">
        <f>S130*H130</f>
        <v>0</v>
      </c>
      <c r="AR130" s="24" t="s">
        <v>174</v>
      </c>
      <c r="AT130" s="24" t="s">
        <v>189</v>
      </c>
      <c r="AU130" s="24" t="s">
        <v>81</v>
      </c>
      <c r="AY130" s="24" t="s">
        <v>114</v>
      </c>
      <c r="BE130" s="235">
        <f>IF(N130="základní",J130,0)</f>
        <v>0</v>
      </c>
      <c r="BF130" s="235">
        <f>IF(N130="snížená",J130,0)</f>
        <v>0</v>
      </c>
      <c r="BG130" s="235">
        <f>IF(N130="zákl. přenesená",J130,0)</f>
        <v>0</v>
      </c>
      <c r="BH130" s="235">
        <f>IF(N130="sníž. přenesená",J130,0)</f>
        <v>0</v>
      </c>
      <c r="BI130" s="235">
        <f>IF(N130="nulová",J130,0)</f>
        <v>0</v>
      </c>
      <c r="BJ130" s="24" t="s">
        <v>76</v>
      </c>
      <c r="BK130" s="235">
        <f>ROUND(I130*H130,2)</f>
        <v>0</v>
      </c>
      <c r="BL130" s="24" t="s">
        <v>115</v>
      </c>
      <c r="BM130" s="24" t="s">
        <v>215</v>
      </c>
    </row>
    <row r="131" s="12" customFormat="1">
      <c r="B131" s="247"/>
      <c r="C131" s="248"/>
      <c r="D131" s="238" t="s">
        <v>133</v>
      </c>
      <c r="E131" s="248"/>
      <c r="F131" s="250" t="s">
        <v>216</v>
      </c>
      <c r="G131" s="248"/>
      <c r="H131" s="251">
        <v>0.23999999999999999</v>
      </c>
      <c r="I131" s="252"/>
      <c r="J131" s="248"/>
      <c r="K131" s="248"/>
      <c r="L131" s="253"/>
      <c r="M131" s="254"/>
      <c r="N131" s="255"/>
      <c r="O131" s="255"/>
      <c r="P131" s="255"/>
      <c r="Q131" s="255"/>
      <c r="R131" s="255"/>
      <c r="S131" s="255"/>
      <c r="T131" s="256"/>
      <c r="AT131" s="257" t="s">
        <v>133</v>
      </c>
      <c r="AU131" s="257" t="s">
        <v>81</v>
      </c>
      <c r="AV131" s="12" t="s">
        <v>81</v>
      </c>
      <c r="AW131" s="12" t="s">
        <v>6</v>
      </c>
      <c r="AX131" s="12" t="s">
        <v>76</v>
      </c>
      <c r="AY131" s="257" t="s">
        <v>114</v>
      </c>
    </row>
    <row r="132" s="1" customFormat="1" ht="25.5" customHeight="1">
      <c r="B132" s="46"/>
      <c r="C132" s="224" t="s">
        <v>10</v>
      </c>
      <c r="D132" s="224" t="s">
        <v>127</v>
      </c>
      <c r="E132" s="225" t="s">
        <v>217</v>
      </c>
      <c r="F132" s="226" t="s">
        <v>218</v>
      </c>
      <c r="G132" s="227" t="s">
        <v>197</v>
      </c>
      <c r="H132" s="228">
        <v>16</v>
      </c>
      <c r="I132" s="229"/>
      <c r="J132" s="230">
        <f>ROUND(I132*H132,2)</f>
        <v>0</v>
      </c>
      <c r="K132" s="226" t="s">
        <v>131</v>
      </c>
      <c r="L132" s="72"/>
      <c r="M132" s="231" t="s">
        <v>21</v>
      </c>
      <c r="N132" s="232" t="s">
        <v>42</v>
      </c>
      <c r="O132" s="47"/>
      <c r="P132" s="233">
        <f>O132*H132</f>
        <v>0</v>
      </c>
      <c r="Q132" s="233">
        <v>0</v>
      </c>
      <c r="R132" s="233">
        <f>Q132*H132</f>
        <v>0</v>
      </c>
      <c r="S132" s="233">
        <v>0</v>
      </c>
      <c r="T132" s="234">
        <f>S132*H132</f>
        <v>0</v>
      </c>
      <c r="AR132" s="24" t="s">
        <v>115</v>
      </c>
      <c r="AT132" s="24" t="s">
        <v>127</v>
      </c>
      <c r="AU132" s="24" t="s">
        <v>81</v>
      </c>
      <c r="AY132" s="24" t="s">
        <v>114</v>
      </c>
      <c r="BE132" s="235">
        <f>IF(N132="základní",J132,0)</f>
        <v>0</v>
      </c>
      <c r="BF132" s="235">
        <f>IF(N132="snížená",J132,0)</f>
        <v>0</v>
      </c>
      <c r="BG132" s="235">
        <f>IF(N132="zákl. přenesená",J132,0)</f>
        <v>0</v>
      </c>
      <c r="BH132" s="235">
        <f>IF(N132="sníž. přenesená",J132,0)</f>
        <v>0</v>
      </c>
      <c r="BI132" s="235">
        <f>IF(N132="nulová",J132,0)</f>
        <v>0</v>
      </c>
      <c r="BJ132" s="24" t="s">
        <v>76</v>
      </c>
      <c r="BK132" s="235">
        <f>ROUND(I132*H132,2)</f>
        <v>0</v>
      </c>
      <c r="BL132" s="24" t="s">
        <v>115</v>
      </c>
      <c r="BM132" s="24" t="s">
        <v>219</v>
      </c>
    </row>
    <row r="133" s="1" customFormat="1" ht="38.25" customHeight="1">
      <c r="B133" s="46"/>
      <c r="C133" s="224" t="s">
        <v>220</v>
      </c>
      <c r="D133" s="224" t="s">
        <v>127</v>
      </c>
      <c r="E133" s="225" t="s">
        <v>221</v>
      </c>
      <c r="F133" s="226" t="s">
        <v>222</v>
      </c>
      <c r="G133" s="227" t="s">
        <v>197</v>
      </c>
      <c r="H133" s="228">
        <v>16</v>
      </c>
      <c r="I133" s="229"/>
      <c r="J133" s="230">
        <f>ROUND(I133*H133,2)</f>
        <v>0</v>
      </c>
      <c r="K133" s="226" t="s">
        <v>131</v>
      </c>
      <c r="L133" s="72"/>
      <c r="M133" s="231" t="s">
        <v>21</v>
      </c>
      <c r="N133" s="232" t="s">
        <v>42</v>
      </c>
      <c r="O133" s="47"/>
      <c r="P133" s="233">
        <f>O133*H133</f>
        <v>0</v>
      </c>
      <c r="Q133" s="233">
        <v>0</v>
      </c>
      <c r="R133" s="233">
        <f>Q133*H133</f>
        <v>0</v>
      </c>
      <c r="S133" s="233">
        <v>0</v>
      </c>
      <c r="T133" s="234">
        <f>S133*H133</f>
        <v>0</v>
      </c>
      <c r="AR133" s="24" t="s">
        <v>115</v>
      </c>
      <c r="AT133" s="24" t="s">
        <v>127</v>
      </c>
      <c r="AU133" s="24" t="s">
        <v>81</v>
      </c>
      <c r="AY133" s="24" t="s">
        <v>114</v>
      </c>
      <c r="BE133" s="235">
        <f>IF(N133="základní",J133,0)</f>
        <v>0</v>
      </c>
      <c r="BF133" s="235">
        <f>IF(N133="snížená",J133,0)</f>
        <v>0</v>
      </c>
      <c r="BG133" s="235">
        <f>IF(N133="zákl. přenesená",J133,0)</f>
        <v>0</v>
      </c>
      <c r="BH133" s="235">
        <f>IF(N133="sníž. přenesená",J133,0)</f>
        <v>0</v>
      </c>
      <c r="BI133" s="235">
        <f>IF(N133="nulová",J133,0)</f>
        <v>0</v>
      </c>
      <c r="BJ133" s="24" t="s">
        <v>76</v>
      </c>
      <c r="BK133" s="235">
        <f>ROUND(I133*H133,2)</f>
        <v>0</v>
      </c>
      <c r="BL133" s="24" t="s">
        <v>115</v>
      </c>
      <c r="BM133" s="24" t="s">
        <v>223</v>
      </c>
    </row>
    <row r="134" s="1" customFormat="1" ht="16.5" customHeight="1">
      <c r="B134" s="46"/>
      <c r="C134" s="224" t="s">
        <v>224</v>
      </c>
      <c r="D134" s="224" t="s">
        <v>127</v>
      </c>
      <c r="E134" s="225" t="s">
        <v>225</v>
      </c>
      <c r="F134" s="226" t="s">
        <v>226</v>
      </c>
      <c r="G134" s="227" t="s">
        <v>130</v>
      </c>
      <c r="H134" s="228">
        <v>0.47999999999999998</v>
      </c>
      <c r="I134" s="229"/>
      <c r="J134" s="230">
        <f>ROUND(I134*H134,2)</f>
        <v>0</v>
      </c>
      <c r="K134" s="226" t="s">
        <v>131</v>
      </c>
      <c r="L134" s="72"/>
      <c r="M134" s="231" t="s">
        <v>21</v>
      </c>
      <c r="N134" s="232" t="s">
        <v>42</v>
      </c>
      <c r="O134" s="47"/>
      <c r="P134" s="233">
        <f>O134*H134</f>
        <v>0</v>
      </c>
      <c r="Q134" s="233">
        <v>0</v>
      </c>
      <c r="R134" s="233">
        <f>Q134*H134</f>
        <v>0</v>
      </c>
      <c r="S134" s="233">
        <v>0</v>
      </c>
      <c r="T134" s="234">
        <f>S134*H134</f>
        <v>0</v>
      </c>
      <c r="AR134" s="24" t="s">
        <v>115</v>
      </c>
      <c r="AT134" s="24" t="s">
        <v>127</v>
      </c>
      <c r="AU134" s="24" t="s">
        <v>81</v>
      </c>
      <c r="AY134" s="24" t="s">
        <v>114</v>
      </c>
      <c r="BE134" s="235">
        <f>IF(N134="základní",J134,0)</f>
        <v>0</v>
      </c>
      <c r="BF134" s="235">
        <f>IF(N134="snížená",J134,0)</f>
        <v>0</v>
      </c>
      <c r="BG134" s="235">
        <f>IF(N134="zákl. přenesená",J134,0)</f>
        <v>0</v>
      </c>
      <c r="BH134" s="235">
        <f>IF(N134="sníž. přenesená",J134,0)</f>
        <v>0</v>
      </c>
      <c r="BI134" s="235">
        <f>IF(N134="nulová",J134,0)</f>
        <v>0</v>
      </c>
      <c r="BJ134" s="24" t="s">
        <v>76</v>
      </c>
      <c r="BK134" s="235">
        <f>ROUND(I134*H134,2)</f>
        <v>0</v>
      </c>
      <c r="BL134" s="24" t="s">
        <v>115</v>
      </c>
      <c r="BM134" s="24" t="s">
        <v>227</v>
      </c>
    </row>
    <row r="135" s="11" customFormat="1">
      <c r="B135" s="236"/>
      <c r="C135" s="237"/>
      <c r="D135" s="238" t="s">
        <v>133</v>
      </c>
      <c r="E135" s="239" t="s">
        <v>21</v>
      </c>
      <c r="F135" s="240" t="s">
        <v>228</v>
      </c>
      <c r="G135" s="237"/>
      <c r="H135" s="239" t="s">
        <v>21</v>
      </c>
      <c r="I135" s="241"/>
      <c r="J135" s="237"/>
      <c r="K135" s="237"/>
      <c r="L135" s="242"/>
      <c r="M135" s="243"/>
      <c r="N135" s="244"/>
      <c r="O135" s="244"/>
      <c r="P135" s="244"/>
      <c r="Q135" s="244"/>
      <c r="R135" s="244"/>
      <c r="S135" s="244"/>
      <c r="T135" s="245"/>
      <c r="AT135" s="246" t="s">
        <v>133</v>
      </c>
      <c r="AU135" s="246" t="s">
        <v>81</v>
      </c>
      <c r="AV135" s="11" t="s">
        <v>76</v>
      </c>
      <c r="AW135" s="11" t="s">
        <v>35</v>
      </c>
      <c r="AX135" s="11" t="s">
        <v>71</v>
      </c>
      <c r="AY135" s="246" t="s">
        <v>114</v>
      </c>
    </row>
    <row r="136" s="12" customFormat="1">
      <c r="B136" s="247"/>
      <c r="C136" s="248"/>
      <c r="D136" s="238" t="s">
        <v>133</v>
      </c>
      <c r="E136" s="249" t="s">
        <v>21</v>
      </c>
      <c r="F136" s="250" t="s">
        <v>229</v>
      </c>
      <c r="G136" s="248"/>
      <c r="H136" s="251">
        <v>0.47999999999999998</v>
      </c>
      <c r="I136" s="252"/>
      <c r="J136" s="248"/>
      <c r="K136" s="248"/>
      <c r="L136" s="253"/>
      <c r="M136" s="254"/>
      <c r="N136" s="255"/>
      <c r="O136" s="255"/>
      <c r="P136" s="255"/>
      <c r="Q136" s="255"/>
      <c r="R136" s="255"/>
      <c r="S136" s="255"/>
      <c r="T136" s="256"/>
      <c r="AT136" s="257" t="s">
        <v>133</v>
      </c>
      <c r="AU136" s="257" t="s">
        <v>81</v>
      </c>
      <c r="AV136" s="12" t="s">
        <v>81</v>
      </c>
      <c r="AW136" s="12" t="s">
        <v>35</v>
      </c>
      <c r="AX136" s="12" t="s">
        <v>76</v>
      </c>
      <c r="AY136" s="257" t="s">
        <v>114</v>
      </c>
    </row>
    <row r="137" s="10" customFormat="1" ht="29.88" customHeight="1">
      <c r="B137" s="202"/>
      <c r="C137" s="203"/>
      <c r="D137" s="204" t="s">
        <v>70</v>
      </c>
      <c r="E137" s="216" t="s">
        <v>115</v>
      </c>
      <c r="F137" s="216" t="s">
        <v>116</v>
      </c>
      <c r="G137" s="203"/>
      <c r="H137" s="203"/>
      <c r="I137" s="206"/>
      <c r="J137" s="217">
        <f>BK137</f>
        <v>0</v>
      </c>
      <c r="K137" s="203"/>
      <c r="L137" s="208"/>
      <c r="M137" s="209"/>
      <c r="N137" s="210"/>
      <c r="O137" s="210"/>
      <c r="P137" s="211">
        <f>SUM(P138:P146)</f>
        <v>0</v>
      </c>
      <c r="Q137" s="210"/>
      <c r="R137" s="211">
        <f>SUM(R138:R146)</f>
        <v>0</v>
      </c>
      <c r="S137" s="210"/>
      <c r="T137" s="212">
        <f>SUM(T138:T146)</f>
        <v>0</v>
      </c>
      <c r="AR137" s="213" t="s">
        <v>76</v>
      </c>
      <c r="AT137" s="214" t="s">
        <v>70</v>
      </c>
      <c r="AU137" s="214" t="s">
        <v>76</v>
      </c>
      <c r="AY137" s="213" t="s">
        <v>114</v>
      </c>
      <c r="BK137" s="215">
        <f>SUM(BK138:BK146)</f>
        <v>0</v>
      </c>
    </row>
    <row r="138" s="1" customFormat="1" ht="16.5" customHeight="1">
      <c r="B138" s="46"/>
      <c r="C138" s="224" t="s">
        <v>230</v>
      </c>
      <c r="D138" s="224" t="s">
        <v>127</v>
      </c>
      <c r="E138" s="225" t="s">
        <v>231</v>
      </c>
      <c r="F138" s="226" t="s">
        <v>232</v>
      </c>
      <c r="G138" s="227" t="s">
        <v>130</v>
      </c>
      <c r="H138" s="228">
        <v>0.90000000000000002</v>
      </c>
      <c r="I138" s="229"/>
      <c r="J138" s="230">
        <f>ROUND(I138*H138,2)</f>
        <v>0</v>
      </c>
      <c r="K138" s="226" t="s">
        <v>177</v>
      </c>
      <c r="L138" s="72"/>
      <c r="M138" s="231" t="s">
        <v>21</v>
      </c>
      <c r="N138" s="232" t="s">
        <v>42</v>
      </c>
      <c r="O138" s="47"/>
      <c r="P138" s="233">
        <f>O138*H138</f>
        <v>0</v>
      </c>
      <c r="Q138" s="233">
        <v>0</v>
      </c>
      <c r="R138" s="233">
        <f>Q138*H138</f>
        <v>0</v>
      </c>
      <c r="S138" s="233">
        <v>0</v>
      </c>
      <c r="T138" s="234">
        <f>S138*H138</f>
        <v>0</v>
      </c>
      <c r="AR138" s="24" t="s">
        <v>115</v>
      </c>
      <c r="AT138" s="24" t="s">
        <v>127</v>
      </c>
      <c r="AU138" s="24" t="s">
        <v>81</v>
      </c>
      <c r="AY138" s="24" t="s">
        <v>114</v>
      </c>
      <c r="BE138" s="235">
        <f>IF(N138="základní",J138,0)</f>
        <v>0</v>
      </c>
      <c r="BF138" s="235">
        <f>IF(N138="snížená",J138,0)</f>
        <v>0</v>
      </c>
      <c r="BG138" s="235">
        <f>IF(N138="zákl. přenesená",J138,0)</f>
        <v>0</v>
      </c>
      <c r="BH138" s="235">
        <f>IF(N138="sníž. přenesená",J138,0)</f>
        <v>0</v>
      </c>
      <c r="BI138" s="235">
        <f>IF(N138="nulová",J138,0)</f>
        <v>0</v>
      </c>
      <c r="BJ138" s="24" t="s">
        <v>76</v>
      </c>
      <c r="BK138" s="235">
        <f>ROUND(I138*H138,2)</f>
        <v>0</v>
      </c>
      <c r="BL138" s="24" t="s">
        <v>115</v>
      </c>
      <c r="BM138" s="24" t="s">
        <v>233</v>
      </c>
    </row>
    <row r="139" s="11" customFormat="1">
      <c r="B139" s="236"/>
      <c r="C139" s="237"/>
      <c r="D139" s="238" t="s">
        <v>133</v>
      </c>
      <c r="E139" s="239" t="s">
        <v>21</v>
      </c>
      <c r="F139" s="240" t="s">
        <v>234</v>
      </c>
      <c r="G139" s="237"/>
      <c r="H139" s="239" t="s">
        <v>21</v>
      </c>
      <c r="I139" s="241"/>
      <c r="J139" s="237"/>
      <c r="K139" s="237"/>
      <c r="L139" s="242"/>
      <c r="M139" s="243"/>
      <c r="N139" s="244"/>
      <c r="O139" s="244"/>
      <c r="P139" s="244"/>
      <c r="Q139" s="244"/>
      <c r="R139" s="244"/>
      <c r="S139" s="244"/>
      <c r="T139" s="245"/>
      <c r="AT139" s="246" t="s">
        <v>133</v>
      </c>
      <c r="AU139" s="246" t="s">
        <v>81</v>
      </c>
      <c r="AV139" s="11" t="s">
        <v>76</v>
      </c>
      <c r="AW139" s="11" t="s">
        <v>35</v>
      </c>
      <c r="AX139" s="11" t="s">
        <v>71</v>
      </c>
      <c r="AY139" s="246" t="s">
        <v>114</v>
      </c>
    </row>
    <row r="140" s="12" customFormat="1">
      <c r="B140" s="247"/>
      <c r="C140" s="248"/>
      <c r="D140" s="238" t="s">
        <v>133</v>
      </c>
      <c r="E140" s="249" t="s">
        <v>21</v>
      </c>
      <c r="F140" s="250" t="s">
        <v>235</v>
      </c>
      <c r="G140" s="248"/>
      <c r="H140" s="251">
        <v>0.90000000000000002</v>
      </c>
      <c r="I140" s="252"/>
      <c r="J140" s="248"/>
      <c r="K140" s="248"/>
      <c r="L140" s="253"/>
      <c r="M140" s="254"/>
      <c r="N140" s="255"/>
      <c r="O140" s="255"/>
      <c r="P140" s="255"/>
      <c r="Q140" s="255"/>
      <c r="R140" s="255"/>
      <c r="S140" s="255"/>
      <c r="T140" s="256"/>
      <c r="AT140" s="257" t="s">
        <v>133</v>
      </c>
      <c r="AU140" s="257" t="s">
        <v>81</v>
      </c>
      <c r="AV140" s="12" t="s">
        <v>81</v>
      </c>
      <c r="AW140" s="12" t="s">
        <v>35</v>
      </c>
      <c r="AX140" s="12" t="s">
        <v>76</v>
      </c>
      <c r="AY140" s="257" t="s">
        <v>114</v>
      </c>
    </row>
    <row r="141" s="1" customFormat="1" ht="25.5" customHeight="1">
      <c r="B141" s="46"/>
      <c r="C141" s="224" t="s">
        <v>236</v>
      </c>
      <c r="D141" s="224" t="s">
        <v>127</v>
      </c>
      <c r="E141" s="225" t="s">
        <v>237</v>
      </c>
      <c r="F141" s="226" t="s">
        <v>238</v>
      </c>
      <c r="G141" s="227" t="s">
        <v>197</v>
      </c>
      <c r="H141" s="228">
        <v>98</v>
      </c>
      <c r="I141" s="229"/>
      <c r="J141" s="230">
        <f>ROUND(I141*H141,2)</f>
        <v>0</v>
      </c>
      <c r="K141" s="226" t="s">
        <v>147</v>
      </c>
      <c r="L141" s="72"/>
      <c r="M141" s="231" t="s">
        <v>21</v>
      </c>
      <c r="N141" s="232" t="s">
        <v>42</v>
      </c>
      <c r="O141" s="47"/>
      <c r="P141" s="233">
        <f>O141*H141</f>
        <v>0</v>
      </c>
      <c r="Q141" s="233">
        <v>0</v>
      </c>
      <c r="R141" s="233">
        <f>Q141*H141</f>
        <v>0</v>
      </c>
      <c r="S141" s="233">
        <v>0</v>
      </c>
      <c r="T141" s="234">
        <f>S141*H141</f>
        <v>0</v>
      </c>
      <c r="AR141" s="24" t="s">
        <v>115</v>
      </c>
      <c r="AT141" s="24" t="s">
        <v>127</v>
      </c>
      <c r="AU141" s="24" t="s">
        <v>81</v>
      </c>
      <c r="AY141" s="24" t="s">
        <v>114</v>
      </c>
      <c r="BE141" s="235">
        <f>IF(N141="základní",J141,0)</f>
        <v>0</v>
      </c>
      <c r="BF141" s="235">
        <f>IF(N141="snížená",J141,0)</f>
        <v>0</v>
      </c>
      <c r="BG141" s="235">
        <f>IF(N141="zákl. přenesená",J141,0)</f>
        <v>0</v>
      </c>
      <c r="BH141" s="235">
        <f>IF(N141="sníž. přenesená",J141,0)</f>
        <v>0</v>
      </c>
      <c r="BI141" s="235">
        <f>IF(N141="nulová",J141,0)</f>
        <v>0</v>
      </c>
      <c r="BJ141" s="24" t="s">
        <v>76</v>
      </c>
      <c r="BK141" s="235">
        <f>ROUND(I141*H141,2)</f>
        <v>0</v>
      </c>
      <c r="BL141" s="24" t="s">
        <v>115</v>
      </c>
      <c r="BM141" s="24" t="s">
        <v>239</v>
      </c>
    </row>
    <row r="142" s="12" customFormat="1">
      <c r="B142" s="247"/>
      <c r="C142" s="248"/>
      <c r="D142" s="238" t="s">
        <v>133</v>
      </c>
      <c r="E142" s="248"/>
      <c r="F142" s="250" t="s">
        <v>240</v>
      </c>
      <c r="G142" s="248"/>
      <c r="H142" s="251">
        <v>98</v>
      </c>
      <c r="I142" s="252"/>
      <c r="J142" s="248"/>
      <c r="K142" s="248"/>
      <c r="L142" s="253"/>
      <c r="M142" s="254"/>
      <c r="N142" s="255"/>
      <c r="O142" s="255"/>
      <c r="P142" s="255"/>
      <c r="Q142" s="255"/>
      <c r="R142" s="255"/>
      <c r="S142" s="255"/>
      <c r="T142" s="256"/>
      <c r="AT142" s="257" t="s">
        <v>133</v>
      </c>
      <c r="AU142" s="257" t="s">
        <v>81</v>
      </c>
      <c r="AV142" s="12" t="s">
        <v>81</v>
      </c>
      <c r="AW142" s="12" t="s">
        <v>6</v>
      </c>
      <c r="AX142" s="12" t="s">
        <v>76</v>
      </c>
      <c r="AY142" s="257" t="s">
        <v>114</v>
      </c>
    </row>
    <row r="143" s="1" customFormat="1" ht="38.25" customHeight="1">
      <c r="B143" s="46"/>
      <c r="C143" s="224" t="s">
        <v>241</v>
      </c>
      <c r="D143" s="224" t="s">
        <v>127</v>
      </c>
      <c r="E143" s="225" t="s">
        <v>242</v>
      </c>
      <c r="F143" s="226" t="s">
        <v>243</v>
      </c>
      <c r="G143" s="227" t="s">
        <v>197</v>
      </c>
      <c r="H143" s="228">
        <v>106.5</v>
      </c>
      <c r="I143" s="229"/>
      <c r="J143" s="230">
        <f>ROUND(I143*H143,2)</f>
        <v>0</v>
      </c>
      <c r="K143" s="226" t="s">
        <v>147</v>
      </c>
      <c r="L143" s="72"/>
      <c r="M143" s="231" t="s">
        <v>21</v>
      </c>
      <c r="N143" s="232" t="s">
        <v>42</v>
      </c>
      <c r="O143" s="47"/>
      <c r="P143" s="233">
        <f>O143*H143</f>
        <v>0</v>
      </c>
      <c r="Q143" s="233">
        <v>0</v>
      </c>
      <c r="R143" s="233">
        <f>Q143*H143</f>
        <v>0</v>
      </c>
      <c r="S143" s="233">
        <v>0</v>
      </c>
      <c r="T143" s="234">
        <f>S143*H143</f>
        <v>0</v>
      </c>
      <c r="AR143" s="24" t="s">
        <v>115</v>
      </c>
      <c r="AT143" s="24" t="s">
        <v>127</v>
      </c>
      <c r="AU143" s="24" t="s">
        <v>81</v>
      </c>
      <c r="AY143" s="24" t="s">
        <v>114</v>
      </c>
      <c r="BE143" s="235">
        <f>IF(N143="základní",J143,0)</f>
        <v>0</v>
      </c>
      <c r="BF143" s="235">
        <f>IF(N143="snížená",J143,0)</f>
        <v>0</v>
      </c>
      <c r="BG143" s="235">
        <f>IF(N143="zákl. přenesená",J143,0)</f>
        <v>0</v>
      </c>
      <c r="BH143" s="235">
        <f>IF(N143="sníž. přenesená",J143,0)</f>
        <v>0</v>
      </c>
      <c r="BI143" s="235">
        <f>IF(N143="nulová",J143,0)</f>
        <v>0</v>
      </c>
      <c r="BJ143" s="24" t="s">
        <v>76</v>
      </c>
      <c r="BK143" s="235">
        <f>ROUND(I143*H143,2)</f>
        <v>0</v>
      </c>
      <c r="BL143" s="24" t="s">
        <v>115</v>
      </c>
      <c r="BM143" s="24" t="s">
        <v>244</v>
      </c>
    </row>
    <row r="144" s="1" customFormat="1">
      <c r="B144" s="46"/>
      <c r="C144" s="74"/>
      <c r="D144" s="238" t="s">
        <v>149</v>
      </c>
      <c r="E144" s="74"/>
      <c r="F144" s="269" t="s">
        <v>245</v>
      </c>
      <c r="G144" s="74"/>
      <c r="H144" s="74"/>
      <c r="I144" s="189"/>
      <c r="J144" s="74"/>
      <c r="K144" s="74"/>
      <c r="L144" s="72"/>
      <c r="M144" s="270"/>
      <c r="N144" s="47"/>
      <c r="O144" s="47"/>
      <c r="P144" s="47"/>
      <c r="Q144" s="47"/>
      <c r="R144" s="47"/>
      <c r="S144" s="47"/>
      <c r="T144" s="95"/>
      <c r="AT144" s="24" t="s">
        <v>149</v>
      </c>
      <c r="AU144" s="24" t="s">
        <v>81</v>
      </c>
    </row>
    <row r="145" s="11" customFormat="1">
      <c r="B145" s="236"/>
      <c r="C145" s="237"/>
      <c r="D145" s="238" t="s">
        <v>133</v>
      </c>
      <c r="E145" s="239" t="s">
        <v>21</v>
      </c>
      <c r="F145" s="240" t="s">
        <v>246</v>
      </c>
      <c r="G145" s="237"/>
      <c r="H145" s="239" t="s">
        <v>21</v>
      </c>
      <c r="I145" s="241"/>
      <c r="J145" s="237"/>
      <c r="K145" s="237"/>
      <c r="L145" s="242"/>
      <c r="M145" s="243"/>
      <c r="N145" s="244"/>
      <c r="O145" s="244"/>
      <c r="P145" s="244"/>
      <c r="Q145" s="244"/>
      <c r="R145" s="244"/>
      <c r="S145" s="244"/>
      <c r="T145" s="245"/>
      <c r="AT145" s="246" t="s">
        <v>133</v>
      </c>
      <c r="AU145" s="246" t="s">
        <v>81</v>
      </c>
      <c r="AV145" s="11" t="s">
        <v>76</v>
      </c>
      <c r="AW145" s="11" t="s">
        <v>35</v>
      </c>
      <c r="AX145" s="11" t="s">
        <v>71</v>
      </c>
      <c r="AY145" s="246" t="s">
        <v>114</v>
      </c>
    </row>
    <row r="146" s="12" customFormat="1">
      <c r="B146" s="247"/>
      <c r="C146" s="248"/>
      <c r="D146" s="238" t="s">
        <v>133</v>
      </c>
      <c r="E146" s="249" t="s">
        <v>21</v>
      </c>
      <c r="F146" s="250" t="s">
        <v>247</v>
      </c>
      <c r="G146" s="248"/>
      <c r="H146" s="251">
        <v>106.5</v>
      </c>
      <c r="I146" s="252"/>
      <c r="J146" s="248"/>
      <c r="K146" s="248"/>
      <c r="L146" s="253"/>
      <c r="M146" s="254"/>
      <c r="N146" s="255"/>
      <c r="O146" s="255"/>
      <c r="P146" s="255"/>
      <c r="Q146" s="255"/>
      <c r="R146" s="255"/>
      <c r="S146" s="255"/>
      <c r="T146" s="256"/>
      <c r="AT146" s="257" t="s">
        <v>133</v>
      </c>
      <c r="AU146" s="257" t="s">
        <v>81</v>
      </c>
      <c r="AV146" s="12" t="s">
        <v>81</v>
      </c>
      <c r="AW146" s="12" t="s">
        <v>35</v>
      </c>
      <c r="AX146" s="12" t="s">
        <v>76</v>
      </c>
      <c r="AY146" s="257" t="s">
        <v>114</v>
      </c>
    </row>
    <row r="147" s="10" customFormat="1" ht="29.88" customHeight="1">
      <c r="B147" s="202"/>
      <c r="C147" s="203"/>
      <c r="D147" s="204" t="s">
        <v>70</v>
      </c>
      <c r="E147" s="216" t="s">
        <v>156</v>
      </c>
      <c r="F147" s="216" t="s">
        <v>248</v>
      </c>
      <c r="G147" s="203"/>
      <c r="H147" s="203"/>
      <c r="I147" s="206"/>
      <c r="J147" s="217">
        <f>BK147</f>
        <v>0</v>
      </c>
      <c r="K147" s="203"/>
      <c r="L147" s="208"/>
      <c r="M147" s="209"/>
      <c r="N147" s="210"/>
      <c r="O147" s="210"/>
      <c r="P147" s="211">
        <f>SUM(P148:P162)</f>
        <v>0</v>
      </c>
      <c r="Q147" s="210"/>
      <c r="R147" s="211">
        <f>SUM(R148:R162)</f>
        <v>24.064267000000001</v>
      </c>
      <c r="S147" s="210"/>
      <c r="T147" s="212">
        <f>SUM(T148:T162)</f>
        <v>0</v>
      </c>
      <c r="AR147" s="213" t="s">
        <v>76</v>
      </c>
      <c r="AT147" s="214" t="s">
        <v>70</v>
      </c>
      <c r="AU147" s="214" t="s">
        <v>76</v>
      </c>
      <c r="AY147" s="213" t="s">
        <v>114</v>
      </c>
      <c r="BK147" s="215">
        <f>SUM(BK148:BK162)</f>
        <v>0</v>
      </c>
    </row>
    <row r="148" s="1" customFormat="1" ht="25.5" customHeight="1">
      <c r="B148" s="46"/>
      <c r="C148" s="224" t="s">
        <v>9</v>
      </c>
      <c r="D148" s="224" t="s">
        <v>127</v>
      </c>
      <c r="E148" s="225" t="s">
        <v>249</v>
      </c>
      <c r="F148" s="226" t="s">
        <v>250</v>
      </c>
      <c r="G148" s="227" t="s">
        <v>197</v>
      </c>
      <c r="H148" s="228">
        <v>64.599999999999994</v>
      </c>
      <c r="I148" s="229"/>
      <c r="J148" s="230">
        <f>ROUND(I148*H148,2)</f>
        <v>0</v>
      </c>
      <c r="K148" s="226" t="s">
        <v>147</v>
      </c>
      <c r="L148" s="72"/>
      <c r="M148" s="231" t="s">
        <v>21</v>
      </c>
      <c r="N148" s="232" t="s">
        <v>42</v>
      </c>
      <c r="O148" s="47"/>
      <c r="P148" s="233">
        <f>O148*H148</f>
        <v>0</v>
      </c>
      <c r="Q148" s="233">
        <v>0</v>
      </c>
      <c r="R148" s="233">
        <f>Q148*H148</f>
        <v>0</v>
      </c>
      <c r="S148" s="233">
        <v>0</v>
      </c>
      <c r="T148" s="234">
        <f>S148*H148</f>
        <v>0</v>
      </c>
      <c r="AR148" s="24" t="s">
        <v>115</v>
      </c>
      <c r="AT148" s="24" t="s">
        <v>127</v>
      </c>
      <c r="AU148" s="24" t="s">
        <v>81</v>
      </c>
      <c r="AY148" s="24" t="s">
        <v>114</v>
      </c>
      <c r="BE148" s="235">
        <f>IF(N148="základní",J148,0)</f>
        <v>0</v>
      </c>
      <c r="BF148" s="235">
        <f>IF(N148="snížená",J148,0)</f>
        <v>0</v>
      </c>
      <c r="BG148" s="235">
        <f>IF(N148="zákl. přenesená",J148,0)</f>
        <v>0</v>
      </c>
      <c r="BH148" s="235">
        <f>IF(N148="sníž. přenesená",J148,0)</f>
        <v>0</v>
      </c>
      <c r="BI148" s="235">
        <f>IF(N148="nulová",J148,0)</f>
        <v>0</v>
      </c>
      <c r="BJ148" s="24" t="s">
        <v>76</v>
      </c>
      <c r="BK148" s="235">
        <f>ROUND(I148*H148,2)</f>
        <v>0</v>
      </c>
      <c r="BL148" s="24" t="s">
        <v>115</v>
      </c>
      <c r="BM148" s="24" t="s">
        <v>251</v>
      </c>
    </row>
    <row r="149" s="1" customFormat="1" ht="25.5" customHeight="1">
      <c r="B149" s="46"/>
      <c r="C149" s="224" t="s">
        <v>252</v>
      </c>
      <c r="D149" s="224" t="s">
        <v>127</v>
      </c>
      <c r="E149" s="225" t="s">
        <v>253</v>
      </c>
      <c r="F149" s="226" t="s">
        <v>254</v>
      </c>
      <c r="G149" s="227" t="s">
        <v>197</v>
      </c>
      <c r="H149" s="228">
        <v>64.599999999999994</v>
      </c>
      <c r="I149" s="229"/>
      <c r="J149" s="230">
        <f>ROUND(I149*H149,2)</f>
        <v>0</v>
      </c>
      <c r="K149" s="226" t="s">
        <v>147</v>
      </c>
      <c r="L149" s="72"/>
      <c r="M149" s="231" t="s">
        <v>21</v>
      </c>
      <c r="N149" s="232" t="s">
        <v>42</v>
      </c>
      <c r="O149" s="47"/>
      <c r="P149" s="233">
        <f>O149*H149</f>
        <v>0</v>
      </c>
      <c r="Q149" s="233">
        <v>0</v>
      </c>
      <c r="R149" s="233">
        <f>Q149*H149</f>
        <v>0</v>
      </c>
      <c r="S149" s="233">
        <v>0</v>
      </c>
      <c r="T149" s="234">
        <f>S149*H149</f>
        <v>0</v>
      </c>
      <c r="AR149" s="24" t="s">
        <v>115</v>
      </c>
      <c r="AT149" s="24" t="s">
        <v>127</v>
      </c>
      <c r="AU149" s="24" t="s">
        <v>81</v>
      </c>
      <c r="AY149" s="24" t="s">
        <v>114</v>
      </c>
      <c r="BE149" s="235">
        <f>IF(N149="základní",J149,0)</f>
        <v>0</v>
      </c>
      <c r="BF149" s="235">
        <f>IF(N149="snížená",J149,0)</f>
        <v>0</v>
      </c>
      <c r="BG149" s="235">
        <f>IF(N149="zákl. přenesená",J149,0)</f>
        <v>0</v>
      </c>
      <c r="BH149" s="235">
        <f>IF(N149="sníž. přenesená",J149,0)</f>
        <v>0</v>
      </c>
      <c r="BI149" s="235">
        <f>IF(N149="nulová",J149,0)</f>
        <v>0</v>
      </c>
      <c r="BJ149" s="24" t="s">
        <v>76</v>
      </c>
      <c r="BK149" s="235">
        <f>ROUND(I149*H149,2)</f>
        <v>0</v>
      </c>
      <c r="BL149" s="24" t="s">
        <v>115</v>
      </c>
      <c r="BM149" s="24" t="s">
        <v>255</v>
      </c>
    </row>
    <row r="150" s="1" customFormat="1">
      <c r="B150" s="46"/>
      <c r="C150" s="74"/>
      <c r="D150" s="238" t="s">
        <v>149</v>
      </c>
      <c r="E150" s="74"/>
      <c r="F150" s="269" t="s">
        <v>256</v>
      </c>
      <c r="G150" s="74"/>
      <c r="H150" s="74"/>
      <c r="I150" s="189"/>
      <c r="J150" s="74"/>
      <c r="K150" s="74"/>
      <c r="L150" s="72"/>
      <c r="M150" s="270"/>
      <c r="N150" s="47"/>
      <c r="O150" s="47"/>
      <c r="P150" s="47"/>
      <c r="Q150" s="47"/>
      <c r="R150" s="47"/>
      <c r="S150" s="47"/>
      <c r="T150" s="95"/>
      <c r="AT150" s="24" t="s">
        <v>149</v>
      </c>
      <c r="AU150" s="24" t="s">
        <v>81</v>
      </c>
    </row>
    <row r="151" s="1" customFormat="1" ht="51" customHeight="1">
      <c r="B151" s="46"/>
      <c r="C151" s="224" t="s">
        <v>257</v>
      </c>
      <c r="D151" s="224" t="s">
        <v>127</v>
      </c>
      <c r="E151" s="225" t="s">
        <v>258</v>
      </c>
      <c r="F151" s="226" t="s">
        <v>259</v>
      </c>
      <c r="G151" s="227" t="s">
        <v>197</v>
      </c>
      <c r="H151" s="228">
        <v>21.300000000000001</v>
      </c>
      <c r="I151" s="229"/>
      <c r="J151" s="230">
        <f>ROUND(I151*H151,2)</f>
        <v>0</v>
      </c>
      <c r="K151" s="226" t="s">
        <v>147</v>
      </c>
      <c r="L151" s="72"/>
      <c r="M151" s="231" t="s">
        <v>21</v>
      </c>
      <c r="N151" s="232" t="s">
        <v>42</v>
      </c>
      <c r="O151" s="47"/>
      <c r="P151" s="233">
        <f>O151*H151</f>
        <v>0</v>
      </c>
      <c r="Q151" s="233">
        <v>0.084250000000000005</v>
      </c>
      <c r="R151" s="233">
        <f>Q151*H151</f>
        <v>1.7945250000000002</v>
      </c>
      <c r="S151" s="233">
        <v>0</v>
      </c>
      <c r="T151" s="234">
        <f>S151*H151</f>
        <v>0</v>
      </c>
      <c r="AR151" s="24" t="s">
        <v>115</v>
      </c>
      <c r="AT151" s="24" t="s">
        <v>127</v>
      </c>
      <c r="AU151" s="24" t="s">
        <v>81</v>
      </c>
      <c r="AY151" s="24" t="s">
        <v>114</v>
      </c>
      <c r="BE151" s="235">
        <f>IF(N151="základní",J151,0)</f>
        <v>0</v>
      </c>
      <c r="BF151" s="235">
        <f>IF(N151="snížená",J151,0)</f>
        <v>0</v>
      </c>
      <c r="BG151" s="235">
        <f>IF(N151="zákl. přenesená",J151,0)</f>
        <v>0</v>
      </c>
      <c r="BH151" s="235">
        <f>IF(N151="sníž. přenesená",J151,0)</f>
        <v>0</v>
      </c>
      <c r="BI151" s="235">
        <f>IF(N151="nulová",J151,0)</f>
        <v>0</v>
      </c>
      <c r="BJ151" s="24" t="s">
        <v>76</v>
      </c>
      <c r="BK151" s="235">
        <f>ROUND(I151*H151,2)</f>
        <v>0</v>
      </c>
      <c r="BL151" s="24" t="s">
        <v>115</v>
      </c>
      <c r="BM151" s="24" t="s">
        <v>260</v>
      </c>
    </row>
    <row r="152" s="1" customFormat="1">
      <c r="B152" s="46"/>
      <c r="C152" s="74"/>
      <c r="D152" s="238" t="s">
        <v>149</v>
      </c>
      <c r="E152" s="74"/>
      <c r="F152" s="269" t="s">
        <v>261</v>
      </c>
      <c r="G152" s="74"/>
      <c r="H152" s="74"/>
      <c r="I152" s="189"/>
      <c r="J152" s="74"/>
      <c r="K152" s="74"/>
      <c r="L152" s="72"/>
      <c r="M152" s="270"/>
      <c r="N152" s="47"/>
      <c r="O152" s="47"/>
      <c r="P152" s="47"/>
      <c r="Q152" s="47"/>
      <c r="R152" s="47"/>
      <c r="S152" s="47"/>
      <c r="T152" s="95"/>
      <c r="AT152" s="24" t="s">
        <v>149</v>
      </c>
      <c r="AU152" s="24" t="s">
        <v>81</v>
      </c>
    </row>
    <row r="153" s="11" customFormat="1">
      <c r="B153" s="236"/>
      <c r="C153" s="237"/>
      <c r="D153" s="238" t="s">
        <v>133</v>
      </c>
      <c r="E153" s="239" t="s">
        <v>21</v>
      </c>
      <c r="F153" s="240" t="s">
        <v>138</v>
      </c>
      <c r="G153" s="237"/>
      <c r="H153" s="239" t="s">
        <v>21</v>
      </c>
      <c r="I153" s="241"/>
      <c r="J153" s="237"/>
      <c r="K153" s="237"/>
      <c r="L153" s="242"/>
      <c r="M153" s="243"/>
      <c r="N153" s="244"/>
      <c r="O153" s="244"/>
      <c r="P153" s="244"/>
      <c r="Q153" s="244"/>
      <c r="R153" s="244"/>
      <c r="S153" s="244"/>
      <c r="T153" s="245"/>
      <c r="AT153" s="246" t="s">
        <v>133</v>
      </c>
      <c r="AU153" s="246" t="s">
        <v>81</v>
      </c>
      <c r="AV153" s="11" t="s">
        <v>76</v>
      </c>
      <c r="AW153" s="11" t="s">
        <v>35</v>
      </c>
      <c r="AX153" s="11" t="s">
        <v>71</v>
      </c>
      <c r="AY153" s="246" t="s">
        <v>114</v>
      </c>
    </row>
    <row r="154" s="12" customFormat="1">
      <c r="B154" s="247"/>
      <c r="C154" s="248"/>
      <c r="D154" s="238" t="s">
        <v>133</v>
      </c>
      <c r="E154" s="249" t="s">
        <v>21</v>
      </c>
      <c r="F154" s="250" t="s">
        <v>262</v>
      </c>
      <c r="G154" s="248"/>
      <c r="H154" s="251">
        <v>21.300000000000001</v>
      </c>
      <c r="I154" s="252"/>
      <c r="J154" s="248"/>
      <c r="K154" s="248"/>
      <c r="L154" s="253"/>
      <c r="M154" s="254"/>
      <c r="N154" s="255"/>
      <c r="O154" s="255"/>
      <c r="P154" s="255"/>
      <c r="Q154" s="255"/>
      <c r="R154" s="255"/>
      <c r="S154" s="255"/>
      <c r="T154" s="256"/>
      <c r="AT154" s="257" t="s">
        <v>133</v>
      </c>
      <c r="AU154" s="257" t="s">
        <v>81</v>
      </c>
      <c r="AV154" s="12" t="s">
        <v>81</v>
      </c>
      <c r="AW154" s="12" t="s">
        <v>35</v>
      </c>
      <c r="AX154" s="12" t="s">
        <v>76</v>
      </c>
      <c r="AY154" s="257" t="s">
        <v>114</v>
      </c>
    </row>
    <row r="155" s="1" customFormat="1" ht="16.5" customHeight="1">
      <c r="B155" s="46"/>
      <c r="C155" s="271" t="s">
        <v>263</v>
      </c>
      <c r="D155" s="271" t="s">
        <v>189</v>
      </c>
      <c r="E155" s="272" t="s">
        <v>264</v>
      </c>
      <c r="F155" s="273" t="s">
        <v>265</v>
      </c>
      <c r="G155" s="274" t="s">
        <v>197</v>
      </c>
      <c r="H155" s="275">
        <v>23.43</v>
      </c>
      <c r="I155" s="276"/>
      <c r="J155" s="277">
        <f>ROUND(I155*H155,2)</f>
        <v>0</v>
      </c>
      <c r="K155" s="273" t="s">
        <v>147</v>
      </c>
      <c r="L155" s="278"/>
      <c r="M155" s="279" t="s">
        <v>21</v>
      </c>
      <c r="N155" s="280" t="s">
        <v>42</v>
      </c>
      <c r="O155" s="47"/>
      <c r="P155" s="233">
        <f>O155*H155</f>
        <v>0</v>
      </c>
      <c r="Q155" s="233">
        <v>0.13100000000000001</v>
      </c>
      <c r="R155" s="233">
        <f>Q155*H155</f>
        <v>3.0693299999999999</v>
      </c>
      <c r="S155" s="233">
        <v>0</v>
      </c>
      <c r="T155" s="234">
        <f>S155*H155</f>
        <v>0</v>
      </c>
      <c r="AR155" s="24" t="s">
        <v>174</v>
      </c>
      <c r="AT155" s="24" t="s">
        <v>189</v>
      </c>
      <c r="AU155" s="24" t="s">
        <v>81</v>
      </c>
      <c r="AY155" s="24" t="s">
        <v>114</v>
      </c>
      <c r="BE155" s="235">
        <f>IF(N155="základní",J155,0)</f>
        <v>0</v>
      </c>
      <c r="BF155" s="235">
        <f>IF(N155="snížená",J155,0)</f>
        <v>0</v>
      </c>
      <c r="BG155" s="235">
        <f>IF(N155="zákl. přenesená",J155,0)</f>
        <v>0</v>
      </c>
      <c r="BH155" s="235">
        <f>IF(N155="sníž. přenesená",J155,0)</f>
        <v>0</v>
      </c>
      <c r="BI155" s="235">
        <f>IF(N155="nulová",J155,0)</f>
        <v>0</v>
      </c>
      <c r="BJ155" s="24" t="s">
        <v>76</v>
      </c>
      <c r="BK155" s="235">
        <f>ROUND(I155*H155,2)</f>
        <v>0</v>
      </c>
      <c r="BL155" s="24" t="s">
        <v>115</v>
      </c>
      <c r="BM155" s="24" t="s">
        <v>266</v>
      </c>
    </row>
    <row r="156" s="12" customFormat="1">
      <c r="B156" s="247"/>
      <c r="C156" s="248"/>
      <c r="D156" s="238" t="s">
        <v>133</v>
      </c>
      <c r="E156" s="248"/>
      <c r="F156" s="250" t="s">
        <v>267</v>
      </c>
      <c r="G156" s="248"/>
      <c r="H156" s="251">
        <v>23.43</v>
      </c>
      <c r="I156" s="252"/>
      <c r="J156" s="248"/>
      <c r="K156" s="248"/>
      <c r="L156" s="253"/>
      <c r="M156" s="254"/>
      <c r="N156" s="255"/>
      <c r="O156" s="255"/>
      <c r="P156" s="255"/>
      <c r="Q156" s="255"/>
      <c r="R156" s="255"/>
      <c r="S156" s="255"/>
      <c r="T156" s="256"/>
      <c r="AT156" s="257" t="s">
        <v>133</v>
      </c>
      <c r="AU156" s="257" t="s">
        <v>81</v>
      </c>
      <c r="AV156" s="12" t="s">
        <v>81</v>
      </c>
      <c r="AW156" s="12" t="s">
        <v>6</v>
      </c>
      <c r="AX156" s="12" t="s">
        <v>76</v>
      </c>
      <c r="AY156" s="257" t="s">
        <v>114</v>
      </c>
    </row>
    <row r="157" s="1" customFormat="1" ht="51" customHeight="1">
      <c r="B157" s="46"/>
      <c r="C157" s="224" t="s">
        <v>268</v>
      </c>
      <c r="D157" s="224" t="s">
        <v>127</v>
      </c>
      <c r="E157" s="225" t="s">
        <v>269</v>
      </c>
      <c r="F157" s="226" t="s">
        <v>270</v>
      </c>
      <c r="G157" s="227" t="s">
        <v>197</v>
      </c>
      <c r="H157" s="228">
        <v>64.599999999999994</v>
      </c>
      <c r="I157" s="229"/>
      <c r="J157" s="230">
        <f>ROUND(I157*H157,2)</f>
        <v>0</v>
      </c>
      <c r="K157" s="226" t="s">
        <v>131</v>
      </c>
      <c r="L157" s="72"/>
      <c r="M157" s="231" t="s">
        <v>21</v>
      </c>
      <c r="N157" s="232" t="s">
        <v>42</v>
      </c>
      <c r="O157" s="47"/>
      <c r="P157" s="233">
        <f>O157*H157</f>
        <v>0</v>
      </c>
      <c r="Q157" s="233">
        <v>0.10362</v>
      </c>
      <c r="R157" s="233">
        <f>Q157*H157</f>
        <v>6.6938519999999997</v>
      </c>
      <c r="S157" s="233">
        <v>0</v>
      </c>
      <c r="T157" s="234">
        <f>S157*H157</f>
        <v>0</v>
      </c>
      <c r="AR157" s="24" t="s">
        <v>115</v>
      </c>
      <c r="AT157" s="24" t="s">
        <v>127</v>
      </c>
      <c r="AU157" s="24" t="s">
        <v>81</v>
      </c>
      <c r="AY157" s="24" t="s">
        <v>114</v>
      </c>
      <c r="BE157" s="235">
        <f>IF(N157="základní",J157,0)</f>
        <v>0</v>
      </c>
      <c r="BF157" s="235">
        <f>IF(N157="snížená",J157,0)</f>
        <v>0</v>
      </c>
      <c r="BG157" s="235">
        <f>IF(N157="zákl. přenesená",J157,0)</f>
        <v>0</v>
      </c>
      <c r="BH157" s="235">
        <f>IF(N157="sníž. přenesená",J157,0)</f>
        <v>0</v>
      </c>
      <c r="BI157" s="235">
        <f>IF(N157="nulová",J157,0)</f>
        <v>0</v>
      </c>
      <c r="BJ157" s="24" t="s">
        <v>76</v>
      </c>
      <c r="BK157" s="235">
        <f>ROUND(I157*H157,2)</f>
        <v>0</v>
      </c>
      <c r="BL157" s="24" t="s">
        <v>115</v>
      </c>
      <c r="BM157" s="24" t="s">
        <v>271</v>
      </c>
    </row>
    <row r="158" s="11" customFormat="1">
      <c r="B158" s="236"/>
      <c r="C158" s="237"/>
      <c r="D158" s="238" t="s">
        <v>133</v>
      </c>
      <c r="E158" s="239" t="s">
        <v>21</v>
      </c>
      <c r="F158" s="240" t="s">
        <v>136</v>
      </c>
      <c r="G158" s="237"/>
      <c r="H158" s="239" t="s">
        <v>21</v>
      </c>
      <c r="I158" s="241"/>
      <c r="J158" s="237"/>
      <c r="K158" s="237"/>
      <c r="L158" s="242"/>
      <c r="M158" s="243"/>
      <c r="N158" s="244"/>
      <c r="O158" s="244"/>
      <c r="P158" s="244"/>
      <c r="Q158" s="244"/>
      <c r="R158" s="244"/>
      <c r="S158" s="244"/>
      <c r="T158" s="245"/>
      <c r="AT158" s="246" t="s">
        <v>133</v>
      </c>
      <c r="AU158" s="246" t="s">
        <v>81</v>
      </c>
      <c r="AV158" s="11" t="s">
        <v>76</v>
      </c>
      <c r="AW158" s="11" t="s">
        <v>35</v>
      </c>
      <c r="AX158" s="11" t="s">
        <v>71</v>
      </c>
      <c r="AY158" s="246" t="s">
        <v>114</v>
      </c>
    </row>
    <row r="159" s="12" customFormat="1">
      <c r="B159" s="247"/>
      <c r="C159" s="248"/>
      <c r="D159" s="238" t="s">
        <v>133</v>
      </c>
      <c r="E159" s="249" t="s">
        <v>21</v>
      </c>
      <c r="F159" s="250" t="s">
        <v>272</v>
      </c>
      <c r="G159" s="248"/>
      <c r="H159" s="251">
        <v>64.599999999999994</v>
      </c>
      <c r="I159" s="252"/>
      <c r="J159" s="248"/>
      <c r="K159" s="248"/>
      <c r="L159" s="253"/>
      <c r="M159" s="254"/>
      <c r="N159" s="255"/>
      <c r="O159" s="255"/>
      <c r="P159" s="255"/>
      <c r="Q159" s="255"/>
      <c r="R159" s="255"/>
      <c r="S159" s="255"/>
      <c r="T159" s="256"/>
      <c r="AT159" s="257" t="s">
        <v>133</v>
      </c>
      <c r="AU159" s="257" t="s">
        <v>81</v>
      </c>
      <c r="AV159" s="12" t="s">
        <v>81</v>
      </c>
      <c r="AW159" s="12" t="s">
        <v>35</v>
      </c>
      <c r="AX159" s="12" t="s">
        <v>76</v>
      </c>
      <c r="AY159" s="257" t="s">
        <v>114</v>
      </c>
    </row>
    <row r="160" s="1" customFormat="1" ht="16.5" customHeight="1">
      <c r="B160" s="46"/>
      <c r="C160" s="271" t="s">
        <v>273</v>
      </c>
      <c r="D160" s="271" t="s">
        <v>189</v>
      </c>
      <c r="E160" s="272" t="s">
        <v>274</v>
      </c>
      <c r="F160" s="273" t="s">
        <v>275</v>
      </c>
      <c r="G160" s="274" t="s">
        <v>197</v>
      </c>
      <c r="H160" s="275">
        <v>71.060000000000002</v>
      </c>
      <c r="I160" s="276"/>
      <c r="J160" s="277">
        <f>ROUND(I160*H160,2)</f>
        <v>0</v>
      </c>
      <c r="K160" s="273" t="s">
        <v>147</v>
      </c>
      <c r="L160" s="278"/>
      <c r="M160" s="279" t="s">
        <v>21</v>
      </c>
      <c r="N160" s="280" t="s">
        <v>42</v>
      </c>
      <c r="O160" s="47"/>
      <c r="P160" s="233">
        <f>O160*H160</f>
        <v>0</v>
      </c>
      <c r="Q160" s="233">
        <v>0.17599999999999999</v>
      </c>
      <c r="R160" s="233">
        <f>Q160*H160</f>
        <v>12.50656</v>
      </c>
      <c r="S160" s="233">
        <v>0</v>
      </c>
      <c r="T160" s="234">
        <f>S160*H160</f>
        <v>0</v>
      </c>
      <c r="AR160" s="24" t="s">
        <v>174</v>
      </c>
      <c r="AT160" s="24" t="s">
        <v>189</v>
      </c>
      <c r="AU160" s="24" t="s">
        <v>81</v>
      </c>
      <c r="AY160" s="24" t="s">
        <v>114</v>
      </c>
      <c r="BE160" s="235">
        <f>IF(N160="základní",J160,0)</f>
        <v>0</v>
      </c>
      <c r="BF160" s="235">
        <f>IF(N160="snížená",J160,0)</f>
        <v>0</v>
      </c>
      <c r="BG160" s="235">
        <f>IF(N160="zákl. přenesená",J160,0)</f>
        <v>0</v>
      </c>
      <c r="BH160" s="235">
        <f>IF(N160="sníž. přenesená",J160,0)</f>
        <v>0</v>
      </c>
      <c r="BI160" s="235">
        <f>IF(N160="nulová",J160,0)</f>
        <v>0</v>
      </c>
      <c r="BJ160" s="24" t="s">
        <v>76</v>
      </c>
      <c r="BK160" s="235">
        <f>ROUND(I160*H160,2)</f>
        <v>0</v>
      </c>
      <c r="BL160" s="24" t="s">
        <v>115</v>
      </c>
      <c r="BM160" s="24" t="s">
        <v>276</v>
      </c>
    </row>
    <row r="161" s="1" customFormat="1">
      <c r="B161" s="46"/>
      <c r="C161" s="74"/>
      <c r="D161" s="238" t="s">
        <v>277</v>
      </c>
      <c r="E161" s="74"/>
      <c r="F161" s="269" t="s">
        <v>278</v>
      </c>
      <c r="G161" s="74"/>
      <c r="H161" s="74"/>
      <c r="I161" s="189"/>
      <c r="J161" s="74"/>
      <c r="K161" s="74"/>
      <c r="L161" s="72"/>
      <c r="M161" s="270"/>
      <c r="N161" s="47"/>
      <c r="O161" s="47"/>
      <c r="P161" s="47"/>
      <c r="Q161" s="47"/>
      <c r="R161" s="47"/>
      <c r="S161" s="47"/>
      <c r="T161" s="95"/>
      <c r="AT161" s="24" t="s">
        <v>277</v>
      </c>
      <c r="AU161" s="24" t="s">
        <v>81</v>
      </c>
    </row>
    <row r="162" s="12" customFormat="1">
      <c r="B162" s="247"/>
      <c r="C162" s="248"/>
      <c r="D162" s="238" t="s">
        <v>133</v>
      </c>
      <c r="E162" s="248"/>
      <c r="F162" s="250" t="s">
        <v>279</v>
      </c>
      <c r="G162" s="248"/>
      <c r="H162" s="251">
        <v>71.060000000000002</v>
      </c>
      <c r="I162" s="252"/>
      <c r="J162" s="248"/>
      <c r="K162" s="248"/>
      <c r="L162" s="253"/>
      <c r="M162" s="254"/>
      <c r="N162" s="255"/>
      <c r="O162" s="255"/>
      <c r="P162" s="255"/>
      <c r="Q162" s="255"/>
      <c r="R162" s="255"/>
      <c r="S162" s="255"/>
      <c r="T162" s="256"/>
      <c r="AT162" s="257" t="s">
        <v>133</v>
      </c>
      <c r="AU162" s="257" t="s">
        <v>81</v>
      </c>
      <c r="AV162" s="12" t="s">
        <v>81</v>
      </c>
      <c r="AW162" s="12" t="s">
        <v>6</v>
      </c>
      <c r="AX162" s="12" t="s">
        <v>76</v>
      </c>
      <c r="AY162" s="257" t="s">
        <v>114</v>
      </c>
    </row>
    <row r="163" s="10" customFormat="1" ht="29.88" customHeight="1">
      <c r="B163" s="202"/>
      <c r="C163" s="203"/>
      <c r="D163" s="204" t="s">
        <v>70</v>
      </c>
      <c r="E163" s="216" t="s">
        <v>174</v>
      </c>
      <c r="F163" s="216" t="s">
        <v>280</v>
      </c>
      <c r="G163" s="203"/>
      <c r="H163" s="203"/>
      <c r="I163" s="206"/>
      <c r="J163" s="217">
        <f>BK163</f>
        <v>0</v>
      </c>
      <c r="K163" s="203"/>
      <c r="L163" s="208"/>
      <c r="M163" s="209"/>
      <c r="N163" s="210"/>
      <c r="O163" s="210"/>
      <c r="P163" s="211">
        <f>SUM(P164:P166)</f>
        <v>0</v>
      </c>
      <c r="Q163" s="210"/>
      <c r="R163" s="211">
        <f>SUM(R164:R166)</f>
        <v>3.01119</v>
      </c>
      <c r="S163" s="210"/>
      <c r="T163" s="212">
        <f>SUM(T164:T166)</f>
        <v>0</v>
      </c>
      <c r="AR163" s="213" t="s">
        <v>76</v>
      </c>
      <c r="AT163" s="214" t="s">
        <v>70</v>
      </c>
      <c r="AU163" s="214" t="s">
        <v>76</v>
      </c>
      <c r="AY163" s="213" t="s">
        <v>114</v>
      </c>
      <c r="BK163" s="215">
        <f>SUM(BK164:BK166)</f>
        <v>0</v>
      </c>
    </row>
    <row r="164" s="1" customFormat="1" ht="25.5" customHeight="1">
      <c r="B164" s="46"/>
      <c r="C164" s="224" t="s">
        <v>281</v>
      </c>
      <c r="D164" s="224" t="s">
        <v>127</v>
      </c>
      <c r="E164" s="225" t="s">
        <v>282</v>
      </c>
      <c r="F164" s="226" t="s">
        <v>283</v>
      </c>
      <c r="G164" s="227" t="s">
        <v>284</v>
      </c>
      <c r="H164" s="228">
        <v>15</v>
      </c>
      <c r="I164" s="229"/>
      <c r="J164" s="230">
        <f>ROUND(I164*H164,2)</f>
        <v>0</v>
      </c>
      <c r="K164" s="226" t="s">
        <v>147</v>
      </c>
      <c r="L164" s="72"/>
      <c r="M164" s="231" t="s">
        <v>21</v>
      </c>
      <c r="N164" s="232" t="s">
        <v>42</v>
      </c>
      <c r="O164" s="47"/>
      <c r="P164" s="233">
        <f>O164*H164</f>
        <v>0</v>
      </c>
      <c r="Q164" s="233">
        <v>0.0026800000000000001</v>
      </c>
      <c r="R164" s="233">
        <f>Q164*H164</f>
        <v>0.0402</v>
      </c>
      <c r="S164" s="233">
        <v>0</v>
      </c>
      <c r="T164" s="234">
        <f>S164*H164</f>
        <v>0</v>
      </c>
      <c r="AR164" s="24" t="s">
        <v>115</v>
      </c>
      <c r="AT164" s="24" t="s">
        <v>127</v>
      </c>
      <c r="AU164" s="24" t="s">
        <v>81</v>
      </c>
      <c r="AY164" s="24" t="s">
        <v>114</v>
      </c>
      <c r="BE164" s="235">
        <f>IF(N164="základní",J164,0)</f>
        <v>0</v>
      </c>
      <c r="BF164" s="235">
        <f>IF(N164="snížená",J164,0)</f>
        <v>0</v>
      </c>
      <c r="BG164" s="235">
        <f>IF(N164="zákl. přenesená",J164,0)</f>
        <v>0</v>
      </c>
      <c r="BH164" s="235">
        <f>IF(N164="sníž. přenesená",J164,0)</f>
        <v>0</v>
      </c>
      <c r="BI164" s="235">
        <f>IF(N164="nulová",J164,0)</f>
        <v>0</v>
      </c>
      <c r="BJ164" s="24" t="s">
        <v>76</v>
      </c>
      <c r="BK164" s="235">
        <f>ROUND(I164*H164,2)</f>
        <v>0</v>
      </c>
      <c r="BL164" s="24" t="s">
        <v>115</v>
      </c>
      <c r="BM164" s="24" t="s">
        <v>285</v>
      </c>
    </row>
    <row r="165" s="1" customFormat="1" ht="25.5" customHeight="1">
      <c r="B165" s="46"/>
      <c r="C165" s="224" t="s">
        <v>286</v>
      </c>
      <c r="D165" s="224" t="s">
        <v>127</v>
      </c>
      <c r="E165" s="225" t="s">
        <v>287</v>
      </c>
      <c r="F165" s="226" t="s">
        <v>288</v>
      </c>
      <c r="G165" s="227" t="s">
        <v>289</v>
      </c>
      <c r="H165" s="228">
        <v>1</v>
      </c>
      <c r="I165" s="229"/>
      <c r="J165" s="230">
        <f>ROUND(I165*H165,2)</f>
        <v>0</v>
      </c>
      <c r="K165" s="226" t="s">
        <v>21</v>
      </c>
      <c r="L165" s="72"/>
      <c r="M165" s="231" t="s">
        <v>21</v>
      </c>
      <c r="N165" s="232" t="s">
        <v>42</v>
      </c>
      <c r="O165" s="47"/>
      <c r="P165" s="233">
        <f>O165*H165</f>
        <v>0</v>
      </c>
      <c r="Q165" s="233">
        <v>2.97099</v>
      </c>
      <c r="R165" s="233">
        <f>Q165*H165</f>
        <v>2.97099</v>
      </c>
      <c r="S165" s="233">
        <v>0</v>
      </c>
      <c r="T165" s="234">
        <f>S165*H165</f>
        <v>0</v>
      </c>
      <c r="AR165" s="24" t="s">
        <v>115</v>
      </c>
      <c r="AT165" s="24" t="s">
        <v>127</v>
      </c>
      <c r="AU165" s="24" t="s">
        <v>81</v>
      </c>
      <c r="AY165" s="24" t="s">
        <v>114</v>
      </c>
      <c r="BE165" s="235">
        <f>IF(N165="základní",J165,0)</f>
        <v>0</v>
      </c>
      <c r="BF165" s="235">
        <f>IF(N165="snížená",J165,0)</f>
        <v>0</v>
      </c>
      <c r="BG165" s="235">
        <f>IF(N165="zákl. přenesená",J165,0)</f>
        <v>0</v>
      </c>
      <c r="BH165" s="235">
        <f>IF(N165="sníž. přenesená",J165,0)</f>
        <v>0</v>
      </c>
      <c r="BI165" s="235">
        <f>IF(N165="nulová",J165,0)</f>
        <v>0</v>
      </c>
      <c r="BJ165" s="24" t="s">
        <v>76</v>
      </c>
      <c r="BK165" s="235">
        <f>ROUND(I165*H165,2)</f>
        <v>0</v>
      </c>
      <c r="BL165" s="24" t="s">
        <v>115</v>
      </c>
      <c r="BM165" s="24" t="s">
        <v>290</v>
      </c>
    </row>
    <row r="166" s="1" customFormat="1">
      <c r="B166" s="46"/>
      <c r="C166" s="74"/>
      <c r="D166" s="238" t="s">
        <v>149</v>
      </c>
      <c r="E166" s="74"/>
      <c r="F166" s="269" t="s">
        <v>291</v>
      </c>
      <c r="G166" s="74"/>
      <c r="H166" s="74"/>
      <c r="I166" s="189"/>
      <c r="J166" s="74"/>
      <c r="K166" s="74"/>
      <c r="L166" s="72"/>
      <c r="M166" s="270"/>
      <c r="N166" s="47"/>
      <c r="O166" s="47"/>
      <c r="P166" s="47"/>
      <c r="Q166" s="47"/>
      <c r="R166" s="47"/>
      <c r="S166" s="47"/>
      <c r="T166" s="95"/>
      <c r="AT166" s="24" t="s">
        <v>149</v>
      </c>
      <c r="AU166" s="24" t="s">
        <v>81</v>
      </c>
    </row>
    <row r="167" s="10" customFormat="1" ht="29.88" customHeight="1">
      <c r="B167" s="202"/>
      <c r="C167" s="203"/>
      <c r="D167" s="204" t="s">
        <v>70</v>
      </c>
      <c r="E167" s="216" t="s">
        <v>183</v>
      </c>
      <c r="F167" s="216" t="s">
        <v>292</v>
      </c>
      <c r="G167" s="203"/>
      <c r="H167" s="203"/>
      <c r="I167" s="206"/>
      <c r="J167" s="217">
        <f>BK167</f>
        <v>0</v>
      </c>
      <c r="K167" s="203"/>
      <c r="L167" s="208"/>
      <c r="M167" s="209"/>
      <c r="N167" s="210"/>
      <c r="O167" s="210"/>
      <c r="P167" s="211">
        <f>SUM(P168:P188)</f>
        <v>0</v>
      </c>
      <c r="Q167" s="210"/>
      <c r="R167" s="211">
        <f>SUM(R168:R188)</f>
        <v>12.798221</v>
      </c>
      <c r="S167" s="210"/>
      <c r="T167" s="212">
        <f>SUM(T168:T188)</f>
        <v>0</v>
      </c>
      <c r="AR167" s="213" t="s">
        <v>76</v>
      </c>
      <c r="AT167" s="214" t="s">
        <v>70</v>
      </c>
      <c r="AU167" s="214" t="s">
        <v>76</v>
      </c>
      <c r="AY167" s="213" t="s">
        <v>114</v>
      </c>
      <c r="BK167" s="215">
        <f>SUM(BK168:BK188)</f>
        <v>0</v>
      </c>
    </row>
    <row r="168" s="1" customFormat="1" ht="38.25" customHeight="1">
      <c r="B168" s="46"/>
      <c r="C168" s="224" t="s">
        <v>293</v>
      </c>
      <c r="D168" s="224" t="s">
        <v>127</v>
      </c>
      <c r="E168" s="225" t="s">
        <v>294</v>
      </c>
      <c r="F168" s="226" t="s">
        <v>295</v>
      </c>
      <c r="G168" s="227" t="s">
        <v>284</v>
      </c>
      <c r="H168" s="228">
        <v>15.5</v>
      </c>
      <c r="I168" s="229"/>
      <c r="J168" s="230">
        <f>ROUND(I168*H168,2)</f>
        <v>0</v>
      </c>
      <c r="K168" s="226" t="s">
        <v>131</v>
      </c>
      <c r="L168" s="72"/>
      <c r="M168" s="231" t="s">
        <v>21</v>
      </c>
      <c r="N168" s="232" t="s">
        <v>42</v>
      </c>
      <c r="O168" s="47"/>
      <c r="P168" s="233">
        <f>O168*H168</f>
        <v>0</v>
      </c>
      <c r="Q168" s="233">
        <v>0.15540000000000001</v>
      </c>
      <c r="R168" s="233">
        <f>Q168*H168</f>
        <v>2.4087000000000001</v>
      </c>
      <c r="S168" s="233">
        <v>0</v>
      </c>
      <c r="T168" s="234">
        <f>S168*H168</f>
        <v>0</v>
      </c>
      <c r="AR168" s="24" t="s">
        <v>115</v>
      </c>
      <c r="AT168" s="24" t="s">
        <v>127</v>
      </c>
      <c r="AU168" s="24" t="s">
        <v>81</v>
      </c>
      <c r="AY168" s="24" t="s">
        <v>114</v>
      </c>
      <c r="BE168" s="235">
        <f>IF(N168="základní",J168,0)</f>
        <v>0</v>
      </c>
      <c r="BF168" s="235">
        <f>IF(N168="snížená",J168,0)</f>
        <v>0</v>
      </c>
      <c r="BG168" s="235">
        <f>IF(N168="zákl. přenesená",J168,0)</f>
        <v>0</v>
      </c>
      <c r="BH168" s="235">
        <f>IF(N168="sníž. přenesená",J168,0)</f>
        <v>0</v>
      </c>
      <c r="BI168" s="235">
        <f>IF(N168="nulová",J168,0)</f>
        <v>0</v>
      </c>
      <c r="BJ168" s="24" t="s">
        <v>76</v>
      </c>
      <c r="BK168" s="235">
        <f>ROUND(I168*H168,2)</f>
        <v>0</v>
      </c>
      <c r="BL168" s="24" t="s">
        <v>115</v>
      </c>
      <c r="BM168" s="24" t="s">
        <v>296</v>
      </c>
    </row>
    <row r="169" s="12" customFormat="1">
      <c r="B169" s="247"/>
      <c r="C169" s="248"/>
      <c r="D169" s="238" t="s">
        <v>133</v>
      </c>
      <c r="E169" s="249" t="s">
        <v>21</v>
      </c>
      <c r="F169" s="250" t="s">
        <v>297</v>
      </c>
      <c r="G169" s="248"/>
      <c r="H169" s="251">
        <v>4.0999999999999996</v>
      </c>
      <c r="I169" s="252"/>
      <c r="J169" s="248"/>
      <c r="K169" s="248"/>
      <c r="L169" s="253"/>
      <c r="M169" s="254"/>
      <c r="N169" s="255"/>
      <c r="O169" s="255"/>
      <c r="P169" s="255"/>
      <c r="Q169" s="255"/>
      <c r="R169" s="255"/>
      <c r="S169" s="255"/>
      <c r="T169" s="256"/>
      <c r="AT169" s="257" t="s">
        <v>133</v>
      </c>
      <c r="AU169" s="257" t="s">
        <v>81</v>
      </c>
      <c r="AV169" s="12" t="s">
        <v>81</v>
      </c>
      <c r="AW169" s="12" t="s">
        <v>35</v>
      </c>
      <c r="AX169" s="12" t="s">
        <v>71</v>
      </c>
      <c r="AY169" s="257" t="s">
        <v>114</v>
      </c>
    </row>
    <row r="170" s="11" customFormat="1">
      <c r="B170" s="236"/>
      <c r="C170" s="237"/>
      <c r="D170" s="238" t="s">
        <v>133</v>
      </c>
      <c r="E170" s="239" t="s">
        <v>21</v>
      </c>
      <c r="F170" s="240" t="s">
        <v>298</v>
      </c>
      <c r="G170" s="237"/>
      <c r="H170" s="239" t="s">
        <v>21</v>
      </c>
      <c r="I170" s="241"/>
      <c r="J170" s="237"/>
      <c r="K170" s="237"/>
      <c r="L170" s="242"/>
      <c r="M170" s="243"/>
      <c r="N170" s="244"/>
      <c r="O170" s="244"/>
      <c r="P170" s="244"/>
      <c r="Q170" s="244"/>
      <c r="R170" s="244"/>
      <c r="S170" s="244"/>
      <c r="T170" s="245"/>
      <c r="AT170" s="246" t="s">
        <v>133</v>
      </c>
      <c r="AU170" s="246" t="s">
        <v>81</v>
      </c>
      <c r="AV170" s="11" t="s">
        <v>76</v>
      </c>
      <c r="AW170" s="11" t="s">
        <v>35</v>
      </c>
      <c r="AX170" s="11" t="s">
        <v>71</v>
      </c>
      <c r="AY170" s="246" t="s">
        <v>114</v>
      </c>
    </row>
    <row r="171" s="12" customFormat="1">
      <c r="B171" s="247"/>
      <c r="C171" s="248"/>
      <c r="D171" s="238" t="s">
        <v>133</v>
      </c>
      <c r="E171" s="249" t="s">
        <v>21</v>
      </c>
      <c r="F171" s="250" t="s">
        <v>299</v>
      </c>
      <c r="G171" s="248"/>
      <c r="H171" s="251">
        <v>11.4</v>
      </c>
      <c r="I171" s="252"/>
      <c r="J171" s="248"/>
      <c r="K171" s="248"/>
      <c r="L171" s="253"/>
      <c r="M171" s="254"/>
      <c r="N171" s="255"/>
      <c r="O171" s="255"/>
      <c r="P171" s="255"/>
      <c r="Q171" s="255"/>
      <c r="R171" s="255"/>
      <c r="S171" s="255"/>
      <c r="T171" s="256"/>
      <c r="AT171" s="257" t="s">
        <v>133</v>
      </c>
      <c r="AU171" s="257" t="s">
        <v>81</v>
      </c>
      <c r="AV171" s="12" t="s">
        <v>81</v>
      </c>
      <c r="AW171" s="12" t="s">
        <v>35</v>
      </c>
      <c r="AX171" s="12" t="s">
        <v>71</v>
      </c>
      <c r="AY171" s="257" t="s">
        <v>114</v>
      </c>
    </row>
    <row r="172" s="13" customFormat="1">
      <c r="B172" s="258"/>
      <c r="C172" s="259"/>
      <c r="D172" s="238" t="s">
        <v>133</v>
      </c>
      <c r="E172" s="260" t="s">
        <v>21</v>
      </c>
      <c r="F172" s="261" t="s">
        <v>140</v>
      </c>
      <c r="G172" s="259"/>
      <c r="H172" s="262">
        <v>15.5</v>
      </c>
      <c r="I172" s="263"/>
      <c r="J172" s="259"/>
      <c r="K172" s="259"/>
      <c r="L172" s="264"/>
      <c r="M172" s="265"/>
      <c r="N172" s="266"/>
      <c r="O172" s="266"/>
      <c r="P172" s="266"/>
      <c r="Q172" s="266"/>
      <c r="R172" s="266"/>
      <c r="S172" s="266"/>
      <c r="T172" s="267"/>
      <c r="AT172" s="268" t="s">
        <v>133</v>
      </c>
      <c r="AU172" s="268" t="s">
        <v>81</v>
      </c>
      <c r="AV172" s="13" t="s">
        <v>115</v>
      </c>
      <c r="AW172" s="13" t="s">
        <v>35</v>
      </c>
      <c r="AX172" s="13" t="s">
        <v>76</v>
      </c>
      <c r="AY172" s="268" t="s">
        <v>114</v>
      </c>
    </row>
    <row r="173" s="1" customFormat="1" ht="16.5" customHeight="1">
      <c r="B173" s="46"/>
      <c r="C173" s="271" t="s">
        <v>300</v>
      </c>
      <c r="D173" s="271" t="s">
        <v>189</v>
      </c>
      <c r="E173" s="272" t="s">
        <v>301</v>
      </c>
      <c r="F173" s="273" t="s">
        <v>302</v>
      </c>
      <c r="G173" s="274" t="s">
        <v>284</v>
      </c>
      <c r="H173" s="275">
        <v>4.141</v>
      </c>
      <c r="I173" s="276"/>
      <c r="J173" s="277">
        <f>ROUND(I173*H173,2)</f>
        <v>0</v>
      </c>
      <c r="K173" s="273" t="s">
        <v>147</v>
      </c>
      <c r="L173" s="278"/>
      <c r="M173" s="279" t="s">
        <v>21</v>
      </c>
      <c r="N173" s="280" t="s">
        <v>42</v>
      </c>
      <c r="O173" s="47"/>
      <c r="P173" s="233">
        <f>O173*H173</f>
        <v>0</v>
      </c>
      <c r="Q173" s="233">
        <v>0.10199999999999999</v>
      </c>
      <c r="R173" s="233">
        <f>Q173*H173</f>
        <v>0.42238199999999998</v>
      </c>
      <c r="S173" s="233">
        <v>0</v>
      </c>
      <c r="T173" s="234">
        <f>S173*H173</f>
        <v>0</v>
      </c>
      <c r="AR173" s="24" t="s">
        <v>174</v>
      </c>
      <c r="AT173" s="24" t="s">
        <v>189</v>
      </c>
      <c r="AU173" s="24" t="s">
        <v>81</v>
      </c>
      <c r="AY173" s="24" t="s">
        <v>114</v>
      </c>
      <c r="BE173" s="235">
        <f>IF(N173="základní",J173,0)</f>
        <v>0</v>
      </c>
      <c r="BF173" s="235">
        <f>IF(N173="snížená",J173,0)</f>
        <v>0</v>
      </c>
      <c r="BG173" s="235">
        <f>IF(N173="zákl. přenesená",J173,0)</f>
        <v>0</v>
      </c>
      <c r="BH173" s="235">
        <f>IF(N173="sníž. přenesená",J173,0)</f>
        <v>0</v>
      </c>
      <c r="BI173" s="235">
        <f>IF(N173="nulová",J173,0)</f>
        <v>0</v>
      </c>
      <c r="BJ173" s="24" t="s">
        <v>76</v>
      </c>
      <c r="BK173" s="235">
        <f>ROUND(I173*H173,2)</f>
        <v>0</v>
      </c>
      <c r="BL173" s="24" t="s">
        <v>115</v>
      </c>
      <c r="BM173" s="24" t="s">
        <v>303</v>
      </c>
    </row>
    <row r="174" s="12" customFormat="1">
      <c r="B174" s="247"/>
      <c r="C174" s="248"/>
      <c r="D174" s="238" t="s">
        <v>133</v>
      </c>
      <c r="E174" s="248"/>
      <c r="F174" s="250" t="s">
        <v>304</v>
      </c>
      <c r="G174" s="248"/>
      <c r="H174" s="251">
        <v>4.141</v>
      </c>
      <c r="I174" s="252"/>
      <c r="J174" s="248"/>
      <c r="K174" s="248"/>
      <c r="L174" s="253"/>
      <c r="M174" s="254"/>
      <c r="N174" s="255"/>
      <c r="O174" s="255"/>
      <c r="P174" s="255"/>
      <c r="Q174" s="255"/>
      <c r="R174" s="255"/>
      <c r="S174" s="255"/>
      <c r="T174" s="256"/>
      <c r="AT174" s="257" t="s">
        <v>133</v>
      </c>
      <c r="AU174" s="257" t="s">
        <v>81</v>
      </c>
      <c r="AV174" s="12" t="s">
        <v>81</v>
      </c>
      <c r="AW174" s="12" t="s">
        <v>6</v>
      </c>
      <c r="AX174" s="12" t="s">
        <v>76</v>
      </c>
      <c r="AY174" s="257" t="s">
        <v>114</v>
      </c>
    </row>
    <row r="175" s="1" customFormat="1" ht="16.5" customHeight="1">
      <c r="B175" s="46"/>
      <c r="C175" s="271" t="s">
        <v>305</v>
      </c>
      <c r="D175" s="271" t="s">
        <v>189</v>
      </c>
      <c r="E175" s="272" t="s">
        <v>306</v>
      </c>
      <c r="F175" s="273" t="s">
        <v>307</v>
      </c>
      <c r="G175" s="274" t="s">
        <v>284</v>
      </c>
      <c r="H175" s="275">
        <v>11.4</v>
      </c>
      <c r="I175" s="276"/>
      <c r="J175" s="277">
        <f>ROUND(I175*H175,2)</f>
        <v>0</v>
      </c>
      <c r="K175" s="273" t="s">
        <v>147</v>
      </c>
      <c r="L175" s="278"/>
      <c r="M175" s="279" t="s">
        <v>21</v>
      </c>
      <c r="N175" s="280" t="s">
        <v>42</v>
      </c>
      <c r="O175" s="47"/>
      <c r="P175" s="233">
        <f>O175*H175</f>
        <v>0</v>
      </c>
      <c r="Q175" s="233">
        <v>0.048300000000000003</v>
      </c>
      <c r="R175" s="233">
        <f>Q175*H175</f>
        <v>0.55062</v>
      </c>
      <c r="S175" s="233">
        <v>0</v>
      </c>
      <c r="T175" s="234">
        <f>S175*H175</f>
        <v>0</v>
      </c>
      <c r="AR175" s="24" t="s">
        <v>174</v>
      </c>
      <c r="AT175" s="24" t="s">
        <v>189</v>
      </c>
      <c r="AU175" s="24" t="s">
        <v>81</v>
      </c>
      <c r="AY175" s="24" t="s">
        <v>114</v>
      </c>
      <c r="BE175" s="235">
        <f>IF(N175="základní",J175,0)</f>
        <v>0</v>
      </c>
      <c r="BF175" s="235">
        <f>IF(N175="snížená",J175,0)</f>
        <v>0</v>
      </c>
      <c r="BG175" s="235">
        <f>IF(N175="zákl. přenesená",J175,0)</f>
        <v>0</v>
      </c>
      <c r="BH175" s="235">
        <f>IF(N175="sníž. přenesená",J175,0)</f>
        <v>0</v>
      </c>
      <c r="BI175" s="235">
        <f>IF(N175="nulová",J175,0)</f>
        <v>0</v>
      </c>
      <c r="BJ175" s="24" t="s">
        <v>76</v>
      </c>
      <c r="BK175" s="235">
        <f>ROUND(I175*H175,2)</f>
        <v>0</v>
      </c>
      <c r="BL175" s="24" t="s">
        <v>115</v>
      </c>
      <c r="BM175" s="24" t="s">
        <v>308</v>
      </c>
    </row>
    <row r="176" s="1" customFormat="1" ht="38.25" customHeight="1">
      <c r="B176" s="46"/>
      <c r="C176" s="224" t="s">
        <v>309</v>
      </c>
      <c r="D176" s="224" t="s">
        <v>127</v>
      </c>
      <c r="E176" s="225" t="s">
        <v>310</v>
      </c>
      <c r="F176" s="226" t="s">
        <v>311</v>
      </c>
      <c r="G176" s="227" t="s">
        <v>284</v>
      </c>
      <c r="H176" s="228">
        <v>13.199999999999999</v>
      </c>
      <c r="I176" s="229"/>
      <c r="J176" s="230">
        <f>ROUND(I176*H176,2)</f>
        <v>0</v>
      </c>
      <c r="K176" s="226" t="s">
        <v>147</v>
      </c>
      <c r="L176" s="72"/>
      <c r="M176" s="231" t="s">
        <v>21</v>
      </c>
      <c r="N176" s="232" t="s">
        <v>42</v>
      </c>
      <c r="O176" s="47"/>
      <c r="P176" s="233">
        <f>O176*H176</f>
        <v>0</v>
      </c>
      <c r="Q176" s="233">
        <v>0.10095</v>
      </c>
      <c r="R176" s="233">
        <f>Q176*H176</f>
        <v>1.3325399999999998</v>
      </c>
      <c r="S176" s="233">
        <v>0</v>
      </c>
      <c r="T176" s="234">
        <f>S176*H176</f>
        <v>0</v>
      </c>
      <c r="AR176" s="24" t="s">
        <v>115</v>
      </c>
      <c r="AT176" s="24" t="s">
        <v>127</v>
      </c>
      <c r="AU176" s="24" t="s">
        <v>81</v>
      </c>
      <c r="AY176" s="24" t="s">
        <v>114</v>
      </c>
      <c r="BE176" s="235">
        <f>IF(N176="základní",J176,0)</f>
        <v>0</v>
      </c>
      <c r="BF176" s="235">
        <f>IF(N176="snížená",J176,0)</f>
        <v>0</v>
      </c>
      <c r="BG176" s="235">
        <f>IF(N176="zákl. přenesená",J176,0)</f>
        <v>0</v>
      </c>
      <c r="BH176" s="235">
        <f>IF(N176="sníž. přenesená",J176,0)</f>
        <v>0</v>
      </c>
      <c r="BI176" s="235">
        <f>IF(N176="nulová",J176,0)</f>
        <v>0</v>
      </c>
      <c r="BJ176" s="24" t="s">
        <v>76</v>
      </c>
      <c r="BK176" s="235">
        <f>ROUND(I176*H176,2)</f>
        <v>0</v>
      </c>
      <c r="BL176" s="24" t="s">
        <v>115</v>
      </c>
      <c r="BM176" s="24" t="s">
        <v>312</v>
      </c>
    </row>
    <row r="177" s="1" customFormat="1">
      <c r="B177" s="46"/>
      <c r="C177" s="74"/>
      <c r="D177" s="238" t="s">
        <v>149</v>
      </c>
      <c r="E177" s="74"/>
      <c r="F177" s="269" t="s">
        <v>313</v>
      </c>
      <c r="G177" s="74"/>
      <c r="H177" s="74"/>
      <c r="I177" s="189"/>
      <c r="J177" s="74"/>
      <c r="K177" s="74"/>
      <c r="L177" s="72"/>
      <c r="M177" s="270"/>
      <c r="N177" s="47"/>
      <c r="O177" s="47"/>
      <c r="P177" s="47"/>
      <c r="Q177" s="47"/>
      <c r="R177" s="47"/>
      <c r="S177" s="47"/>
      <c r="T177" s="95"/>
      <c r="AT177" s="24" t="s">
        <v>149</v>
      </c>
      <c r="AU177" s="24" t="s">
        <v>81</v>
      </c>
    </row>
    <row r="178" s="12" customFormat="1">
      <c r="B178" s="247"/>
      <c r="C178" s="248"/>
      <c r="D178" s="238" t="s">
        <v>133</v>
      </c>
      <c r="E178" s="249" t="s">
        <v>21</v>
      </c>
      <c r="F178" s="250" t="s">
        <v>314</v>
      </c>
      <c r="G178" s="248"/>
      <c r="H178" s="251">
        <v>13.199999999999999</v>
      </c>
      <c r="I178" s="252"/>
      <c r="J178" s="248"/>
      <c r="K178" s="248"/>
      <c r="L178" s="253"/>
      <c r="M178" s="254"/>
      <c r="N178" s="255"/>
      <c r="O178" s="255"/>
      <c r="P178" s="255"/>
      <c r="Q178" s="255"/>
      <c r="R178" s="255"/>
      <c r="S178" s="255"/>
      <c r="T178" s="256"/>
      <c r="AT178" s="257" t="s">
        <v>133</v>
      </c>
      <c r="AU178" s="257" t="s">
        <v>81</v>
      </c>
      <c r="AV178" s="12" t="s">
        <v>81</v>
      </c>
      <c r="AW178" s="12" t="s">
        <v>35</v>
      </c>
      <c r="AX178" s="12" t="s">
        <v>76</v>
      </c>
      <c r="AY178" s="257" t="s">
        <v>114</v>
      </c>
    </row>
    <row r="179" s="1" customFormat="1" ht="16.5" customHeight="1">
      <c r="B179" s="46"/>
      <c r="C179" s="271" t="s">
        <v>315</v>
      </c>
      <c r="D179" s="271" t="s">
        <v>189</v>
      </c>
      <c r="E179" s="272" t="s">
        <v>316</v>
      </c>
      <c r="F179" s="273" t="s">
        <v>317</v>
      </c>
      <c r="G179" s="274" t="s">
        <v>284</v>
      </c>
      <c r="H179" s="275">
        <v>13.199999999999999</v>
      </c>
      <c r="I179" s="276"/>
      <c r="J179" s="277">
        <f>ROUND(I179*H179,2)</f>
        <v>0</v>
      </c>
      <c r="K179" s="273" t="s">
        <v>147</v>
      </c>
      <c r="L179" s="278"/>
      <c r="M179" s="279" t="s">
        <v>21</v>
      </c>
      <c r="N179" s="280" t="s">
        <v>42</v>
      </c>
      <c r="O179" s="47"/>
      <c r="P179" s="233">
        <f>O179*H179</f>
        <v>0</v>
      </c>
      <c r="Q179" s="233">
        <v>0.028000000000000001</v>
      </c>
      <c r="R179" s="233">
        <f>Q179*H179</f>
        <v>0.36959999999999998</v>
      </c>
      <c r="S179" s="233">
        <v>0</v>
      </c>
      <c r="T179" s="234">
        <f>S179*H179</f>
        <v>0</v>
      </c>
      <c r="AR179" s="24" t="s">
        <v>174</v>
      </c>
      <c r="AT179" s="24" t="s">
        <v>189</v>
      </c>
      <c r="AU179" s="24" t="s">
        <v>81</v>
      </c>
      <c r="AY179" s="24" t="s">
        <v>114</v>
      </c>
      <c r="BE179" s="235">
        <f>IF(N179="základní",J179,0)</f>
        <v>0</v>
      </c>
      <c r="BF179" s="235">
        <f>IF(N179="snížená",J179,0)</f>
        <v>0</v>
      </c>
      <c r="BG179" s="235">
        <f>IF(N179="zákl. přenesená",J179,0)</f>
        <v>0</v>
      </c>
      <c r="BH179" s="235">
        <f>IF(N179="sníž. přenesená",J179,0)</f>
        <v>0</v>
      </c>
      <c r="BI179" s="235">
        <f>IF(N179="nulová",J179,0)</f>
        <v>0</v>
      </c>
      <c r="BJ179" s="24" t="s">
        <v>76</v>
      </c>
      <c r="BK179" s="235">
        <f>ROUND(I179*H179,2)</f>
        <v>0</v>
      </c>
      <c r="BL179" s="24" t="s">
        <v>115</v>
      </c>
      <c r="BM179" s="24" t="s">
        <v>318</v>
      </c>
    </row>
    <row r="180" s="1" customFormat="1" ht="25.5" customHeight="1">
      <c r="B180" s="46"/>
      <c r="C180" s="224" t="s">
        <v>319</v>
      </c>
      <c r="D180" s="224" t="s">
        <v>127</v>
      </c>
      <c r="E180" s="225" t="s">
        <v>320</v>
      </c>
      <c r="F180" s="226" t="s">
        <v>321</v>
      </c>
      <c r="G180" s="227" t="s">
        <v>130</v>
      </c>
      <c r="H180" s="228">
        <v>0.77500000000000002</v>
      </c>
      <c r="I180" s="229"/>
      <c r="J180" s="230">
        <f>ROUND(I180*H180,2)</f>
        <v>0</v>
      </c>
      <c r="K180" s="226" t="s">
        <v>131</v>
      </c>
      <c r="L180" s="72"/>
      <c r="M180" s="231" t="s">
        <v>21</v>
      </c>
      <c r="N180" s="232" t="s">
        <v>42</v>
      </c>
      <c r="O180" s="47"/>
      <c r="P180" s="233">
        <f>O180*H180</f>
        <v>0</v>
      </c>
      <c r="Q180" s="233">
        <v>2.2563399999999998</v>
      </c>
      <c r="R180" s="233">
        <f>Q180*H180</f>
        <v>1.7486634999999999</v>
      </c>
      <c r="S180" s="233">
        <v>0</v>
      </c>
      <c r="T180" s="234">
        <f>S180*H180</f>
        <v>0</v>
      </c>
      <c r="AR180" s="24" t="s">
        <v>115</v>
      </c>
      <c r="AT180" s="24" t="s">
        <v>127</v>
      </c>
      <c r="AU180" s="24" t="s">
        <v>81</v>
      </c>
      <c r="AY180" s="24" t="s">
        <v>114</v>
      </c>
      <c r="BE180" s="235">
        <f>IF(N180="základní",J180,0)</f>
        <v>0</v>
      </c>
      <c r="BF180" s="235">
        <f>IF(N180="snížená",J180,0)</f>
        <v>0</v>
      </c>
      <c r="BG180" s="235">
        <f>IF(N180="zákl. přenesená",J180,0)</f>
        <v>0</v>
      </c>
      <c r="BH180" s="235">
        <f>IF(N180="sníž. přenesená",J180,0)</f>
        <v>0</v>
      </c>
      <c r="BI180" s="235">
        <f>IF(N180="nulová",J180,0)</f>
        <v>0</v>
      </c>
      <c r="BJ180" s="24" t="s">
        <v>76</v>
      </c>
      <c r="BK180" s="235">
        <f>ROUND(I180*H180,2)</f>
        <v>0</v>
      </c>
      <c r="BL180" s="24" t="s">
        <v>115</v>
      </c>
      <c r="BM180" s="24" t="s">
        <v>322</v>
      </c>
    </row>
    <row r="181" s="12" customFormat="1">
      <c r="B181" s="247"/>
      <c r="C181" s="248"/>
      <c r="D181" s="238" t="s">
        <v>133</v>
      </c>
      <c r="E181" s="249" t="s">
        <v>21</v>
      </c>
      <c r="F181" s="250" t="s">
        <v>323</v>
      </c>
      <c r="G181" s="248"/>
      <c r="H181" s="251">
        <v>0.77500000000000002</v>
      </c>
      <c r="I181" s="252"/>
      <c r="J181" s="248"/>
      <c r="K181" s="248"/>
      <c r="L181" s="253"/>
      <c r="M181" s="254"/>
      <c r="N181" s="255"/>
      <c r="O181" s="255"/>
      <c r="P181" s="255"/>
      <c r="Q181" s="255"/>
      <c r="R181" s="255"/>
      <c r="S181" s="255"/>
      <c r="T181" s="256"/>
      <c r="AT181" s="257" t="s">
        <v>133</v>
      </c>
      <c r="AU181" s="257" t="s">
        <v>81</v>
      </c>
      <c r="AV181" s="12" t="s">
        <v>81</v>
      </c>
      <c r="AW181" s="12" t="s">
        <v>35</v>
      </c>
      <c r="AX181" s="12" t="s">
        <v>76</v>
      </c>
      <c r="AY181" s="257" t="s">
        <v>114</v>
      </c>
    </row>
    <row r="182" s="1" customFormat="1" ht="25.5" customHeight="1">
      <c r="B182" s="46"/>
      <c r="C182" s="224" t="s">
        <v>324</v>
      </c>
      <c r="D182" s="224" t="s">
        <v>127</v>
      </c>
      <c r="E182" s="225" t="s">
        <v>325</v>
      </c>
      <c r="F182" s="226" t="s">
        <v>326</v>
      </c>
      <c r="G182" s="227" t="s">
        <v>197</v>
      </c>
      <c r="H182" s="228">
        <v>85.900000000000006</v>
      </c>
      <c r="I182" s="229"/>
      <c r="J182" s="230">
        <f>ROUND(I182*H182,2)</f>
        <v>0</v>
      </c>
      <c r="K182" s="226" t="s">
        <v>147</v>
      </c>
      <c r="L182" s="72"/>
      <c r="M182" s="231" t="s">
        <v>21</v>
      </c>
      <c r="N182" s="232" t="s">
        <v>42</v>
      </c>
      <c r="O182" s="47"/>
      <c r="P182" s="233">
        <f>O182*H182</f>
        <v>0</v>
      </c>
      <c r="Q182" s="233">
        <v>0.00046999999999999999</v>
      </c>
      <c r="R182" s="233">
        <f>Q182*H182</f>
        <v>0.040372999999999999</v>
      </c>
      <c r="S182" s="233">
        <v>0</v>
      </c>
      <c r="T182" s="234">
        <f>S182*H182</f>
        <v>0</v>
      </c>
      <c r="AR182" s="24" t="s">
        <v>115</v>
      </c>
      <c r="AT182" s="24" t="s">
        <v>127</v>
      </c>
      <c r="AU182" s="24" t="s">
        <v>81</v>
      </c>
      <c r="AY182" s="24" t="s">
        <v>114</v>
      </c>
      <c r="BE182" s="235">
        <f>IF(N182="základní",J182,0)</f>
        <v>0</v>
      </c>
      <c r="BF182" s="235">
        <f>IF(N182="snížená",J182,0)</f>
        <v>0</v>
      </c>
      <c r="BG182" s="235">
        <f>IF(N182="zákl. přenesená",J182,0)</f>
        <v>0</v>
      </c>
      <c r="BH182" s="235">
        <f>IF(N182="sníž. přenesená",J182,0)</f>
        <v>0</v>
      </c>
      <c r="BI182" s="235">
        <f>IF(N182="nulová",J182,0)</f>
        <v>0</v>
      </c>
      <c r="BJ182" s="24" t="s">
        <v>76</v>
      </c>
      <c r="BK182" s="235">
        <f>ROUND(I182*H182,2)</f>
        <v>0</v>
      </c>
      <c r="BL182" s="24" t="s">
        <v>115</v>
      </c>
      <c r="BM182" s="24" t="s">
        <v>327</v>
      </c>
    </row>
    <row r="183" s="1" customFormat="1">
      <c r="B183" s="46"/>
      <c r="C183" s="74"/>
      <c r="D183" s="238" t="s">
        <v>149</v>
      </c>
      <c r="E183" s="74"/>
      <c r="F183" s="269" t="s">
        <v>328</v>
      </c>
      <c r="G183" s="74"/>
      <c r="H183" s="74"/>
      <c r="I183" s="189"/>
      <c r="J183" s="74"/>
      <c r="K183" s="74"/>
      <c r="L183" s="72"/>
      <c r="M183" s="270"/>
      <c r="N183" s="47"/>
      <c r="O183" s="47"/>
      <c r="P183" s="47"/>
      <c r="Q183" s="47"/>
      <c r="R183" s="47"/>
      <c r="S183" s="47"/>
      <c r="T183" s="95"/>
      <c r="AT183" s="24" t="s">
        <v>149</v>
      </c>
      <c r="AU183" s="24" t="s">
        <v>81</v>
      </c>
    </row>
    <row r="184" s="12" customFormat="1">
      <c r="B184" s="247"/>
      <c r="C184" s="248"/>
      <c r="D184" s="238" t="s">
        <v>133</v>
      </c>
      <c r="E184" s="249" t="s">
        <v>21</v>
      </c>
      <c r="F184" s="250" t="s">
        <v>329</v>
      </c>
      <c r="G184" s="248"/>
      <c r="H184" s="251">
        <v>85.900000000000006</v>
      </c>
      <c r="I184" s="252"/>
      <c r="J184" s="248"/>
      <c r="K184" s="248"/>
      <c r="L184" s="253"/>
      <c r="M184" s="254"/>
      <c r="N184" s="255"/>
      <c r="O184" s="255"/>
      <c r="P184" s="255"/>
      <c r="Q184" s="255"/>
      <c r="R184" s="255"/>
      <c r="S184" s="255"/>
      <c r="T184" s="256"/>
      <c r="AT184" s="257" t="s">
        <v>133</v>
      </c>
      <c r="AU184" s="257" t="s">
        <v>81</v>
      </c>
      <c r="AV184" s="12" t="s">
        <v>81</v>
      </c>
      <c r="AW184" s="12" t="s">
        <v>35</v>
      </c>
      <c r="AX184" s="12" t="s">
        <v>76</v>
      </c>
      <c r="AY184" s="257" t="s">
        <v>114</v>
      </c>
    </row>
    <row r="185" s="1" customFormat="1" ht="25.5" customHeight="1">
      <c r="B185" s="46"/>
      <c r="C185" s="224" t="s">
        <v>330</v>
      </c>
      <c r="D185" s="224" t="s">
        <v>127</v>
      </c>
      <c r="E185" s="225" t="s">
        <v>331</v>
      </c>
      <c r="F185" s="226" t="s">
        <v>332</v>
      </c>
      <c r="G185" s="227" t="s">
        <v>284</v>
      </c>
      <c r="H185" s="228">
        <v>19.25</v>
      </c>
      <c r="I185" s="229"/>
      <c r="J185" s="230">
        <f>ROUND(I185*H185,2)</f>
        <v>0</v>
      </c>
      <c r="K185" s="226" t="s">
        <v>21</v>
      </c>
      <c r="L185" s="72"/>
      <c r="M185" s="231" t="s">
        <v>21</v>
      </c>
      <c r="N185" s="232" t="s">
        <v>42</v>
      </c>
      <c r="O185" s="47"/>
      <c r="P185" s="233">
        <f>O185*H185</f>
        <v>0</v>
      </c>
      <c r="Q185" s="233">
        <v>0.29221000000000003</v>
      </c>
      <c r="R185" s="233">
        <f>Q185*H185</f>
        <v>5.6250425000000002</v>
      </c>
      <c r="S185" s="233">
        <v>0</v>
      </c>
      <c r="T185" s="234">
        <f>S185*H185</f>
        <v>0</v>
      </c>
      <c r="AR185" s="24" t="s">
        <v>115</v>
      </c>
      <c r="AT185" s="24" t="s">
        <v>127</v>
      </c>
      <c r="AU185" s="24" t="s">
        <v>81</v>
      </c>
      <c r="AY185" s="24" t="s">
        <v>114</v>
      </c>
      <c r="BE185" s="235">
        <f>IF(N185="základní",J185,0)</f>
        <v>0</v>
      </c>
      <c r="BF185" s="235">
        <f>IF(N185="snížená",J185,0)</f>
        <v>0</v>
      </c>
      <c r="BG185" s="235">
        <f>IF(N185="zákl. přenesená",J185,0)</f>
        <v>0</v>
      </c>
      <c r="BH185" s="235">
        <f>IF(N185="sníž. přenesená",J185,0)</f>
        <v>0</v>
      </c>
      <c r="BI185" s="235">
        <f>IF(N185="nulová",J185,0)</f>
        <v>0</v>
      </c>
      <c r="BJ185" s="24" t="s">
        <v>76</v>
      </c>
      <c r="BK185" s="235">
        <f>ROUND(I185*H185,2)</f>
        <v>0</v>
      </c>
      <c r="BL185" s="24" t="s">
        <v>115</v>
      </c>
      <c r="BM185" s="24" t="s">
        <v>333</v>
      </c>
    </row>
    <row r="186" s="1" customFormat="1">
      <c r="B186" s="46"/>
      <c r="C186" s="74"/>
      <c r="D186" s="238" t="s">
        <v>149</v>
      </c>
      <c r="E186" s="74"/>
      <c r="F186" s="269" t="s">
        <v>334</v>
      </c>
      <c r="G186" s="74"/>
      <c r="H186" s="74"/>
      <c r="I186" s="189"/>
      <c r="J186" s="74"/>
      <c r="K186" s="74"/>
      <c r="L186" s="72"/>
      <c r="M186" s="270"/>
      <c r="N186" s="47"/>
      <c r="O186" s="47"/>
      <c r="P186" s="47"/>
      <c r="Q186" s="47"/>
      <c r="R186" s="47"/>
      <c r="S186" s="47"/>
      <c r="T186" s="95"/>
      <c r="AT186" s="24" t="s">
        <v>149</v>
      </c>
      <c r="AU186" s="24" t="s">
        <v>81</v>
      </c>
    </row>
    <row r="187" s="12" customFormat="1">
      <c r="B187" s="247"/>
      <c r="C187" s="248"/>
      <c r="D187" s="238" t="s">
        <v>133</v>
      </c>
      <c r="E187" s="249" t="s">
        <v>21</v>
      </c>
      <c r="F187" s="250" t="s">
        <v>335</v>
      </c>
      <c r="G187" s="248"/>
      <c r="H187" s="251">
        <v>19.25</v>
      </c>
      <c r="I187" s="252"/>
      <c r="J187" s="248"/>
      <c r="K187" s="248"/>
      <c r="L187" s="253"/>
      <c r="M187" s="254"/>
      <c r="N187" s="255"/>
      <c r="O187" s="255"/>
      <c r="P187" s="255"/>
      <c r="Q187" s="255"/>
      <c r="R187" s="255"/>
      <c r="S187" s="255"/>
      <c r="T187" s="256"/>
      <c r="AT187" s="257" t="s">
        <v>133</v>
      </c>
      <c r="AU187" s="257" t="s">
        <v>81</v>
      </c>
      <c r="AV187" s="12" t="s">
        <v>81</v>
      </c>
      <c r="AW187" s="12" t="s">
        <v>35</v>
      </c>
      <c r="AX187" s="12" t="s">
        <v>76</v>
      </c>
      <c r="AY187" s="257" t="s">
        <v>114</v>
      </c>
    </row>
    <row r="188" s="1" customFormat="1" ht="25.5" customHeight="1">
      <c r="B188" s="46"/>
      <c r="C188" s="271" t="s">
        <v>336</v>
      </c>
      <c r="D188" s="271" t="s">
        <v>189</v>
      </c>
      <c r="E188" s="272" t="s">
        <v>337</v>
      </c>
      <c r="F188" s="273" t="s">
        <v>338</v>
      </c>
      <c r="G188" s="274" t="s">
        <v>284</v>
      </c>
      <c r="H188" s="275">
        <v>19.25</v>
      </c>
      <c r="I188" s="276"/>
      <c r="J188" s="277">
        <f>ROUND(I188*H188,2)</f>
        <v>0</v>
      </c>
      <c r="K188" s="273" t="s">
        <v>21</v>
      </c>
      <c r="L188" s="278"/>
      <c r="M188" s="279" t="s">
        <v>21</v>
      </c>
      <c r="N188" s="280" t="s">
        <v>42</v>
      </c>
      <c r="O188" s="47"/>
      <c r="P188" s="233">
        <f>O188*H188</f>
        <v>0</v>
      </c>
      <c r="Q188" s="233">
        <v>0.015599999999999999</v>
      </c>
      <c r="R188" s="233">
        <f>Q188*H188</f>
        <v>0.30030000000000001</v>
      </c>
      <c r="S188" s="233">
        <v>0</v>
      </c>
      <c r="T188" s="234">
        <f>S188*H188</f>
        <v>0</v>
      </c>
      <c r="AR188" s="24" t="s">
        <v>174</v>
      </c>
      <c r="AT188" s="24" t="s">
        <v>189</v>
      </c>
      <c r="AU188" s="24" t="s">
        <v>81</v>
      </c>
      <c r="AY188" s="24" t="s">
        <v>114</v>
      </c>
      <c r="BE188" s="235">
        <f>IF(N188="základní",J188,0)</f>
        <v>0</v>
      </c>
      <c r="BF188" s="235">
        <f>IF(N188="snížená",J188,0)</f>
        <v>0</v>
      </c>
      <c r="BG188" s="235">
        <f>IF(N188="zákl. přenesená",J188,0)</f>
        <v>0</v>
      </c>
      <c r="BH188" s="235">
        <f>IF(N188="sníž. přenesená",J188,0)</f>
        <v>0</v>
      </c>
      <c r="BI188" s="235">
        <f>IF(N188="nulová",J188,0)</f>
        <v>0</v>
      </c>
      <c r="BJ188" s="24" t="s">
        <v>76</v>
      </c>
      <c r="BK188" s="235">
        <f>ROUND(I188*H188,2)</f>
        <v>0</v>
      </c>
      <c r="BL188" s="24" t="s">
        <v>115</v>
      </c>
      <c r="BM188" s="24" t="s">
        <v>339</v>
      </c>
    </row>
    <row r="189" s="10" customFormat="1" ht="29.88" customHeight="1">
      <c r="B189" s="202"/>
      <c r="C189" s="203"/>
      <c r="D189" s="204" t="s">
        <v>70</v>
      </c>
      <c r="E189" s="216" t="s">
        <v>340</v>
      </c>
      <c r="F189" s="216" t="s">
        <v>341</v>
      </c>
      <c r="G189" s="203"/>
      <c r="H189" s="203"/>
      <c r="I189" s="206"/>
      <c r="J189" s="217">
        <f>BK189</f>
        <v>0</v>
      </c>
      <c r="K189" s="203"/>
      <c r="L189" s="208"/>
      <c r="M189" s="209"/>
      <c r="N189" s="210"/>
      <c r="O189" s="210"/>
      <c r="P189" s="211">
        <f>P190</f>
        <v>0</v>
      </c>
      <c r="Q189" s="210"/>
      <c r="R189" s="211">
        <f>R190</f>
        <v>0</v>
      </c>
      <c r="S189" s="210"/>
      <c r="T189" s="212">
        <f>T190</f>
        <v>0</v>
      </c>
      <c r="AR189" s="213" t="s">
        <v>76</v>
      </c>
      <c r="AT189" s="214" t="s">
        <v>70</v>
      </c>
      <c r="AU189" s="214" t="s">
        <v>76</v>
      </c>
      <c r="AY189" s="213" t="s">
        <v>114</v>
      </c>
      <c r="BK189" s="215">
        <f>BK190</f>
        <v>0</v>
      </c>
    </row>
    <row r="190" s="1" customFormat="1" ht="25.5" customHeight="1">
      <c r="B190" s="46"/>
      <c r="C190" s="224" t="s">
        <v>342</v>
      </c>
      <c r="D190" s="224" t="s">
        <v>127</v>
      </c>
      <c r="E190" s="225" t="s">
        <v>343</v>
      </c>
      <c r="F190" s="226" t="s">
        <v>344</v>
      </c>
      <c r="G190" s="227" t="s">
        <v>171</v>
      </c>
      <c r="H190" s="228">
        <v>50.262</v>
      </c>
      <c r="I190" s="229"/>
      <c r="J190" s="230">
        <f>ROUND(I190*H190,2)</f>
        <v>0</v>
      </c>
      <c r="K190" s="226" t="s">
        <v>147</v>
      </c>
      <c r="L190" s="72"/>
      <c r="M190" s="231" t="s">
        <v>21</v>
      </c>
      <c r="N190" s="232" t="s">
        <v>42</v>
      </c>
      <c r="O190" s="47"/>
      <c r="P190" s="233">
        <f>O190*H190</f>
        <v>0</v>
      </c>
      <c r="Q190" s="233">
        <v>0</v>
      </c>
      <c r="R190" s="233">
        <f>Q190*H190</f>
        <v>0</v>
      </c>
      <c r="S190" s="233">
        <v>0</v>
      </c>
      <c r="T190" s="234">
        <f>S190*H190</f>
        <v>0</v>
      </c>
      <c r="AR190" s="24" t="s">
        <v>115</v>
      </c>
      <c r="AT190" s="24" t="s">
        <v>127</v>
      </c>
      <c r="AU190" s="24" t="s">
        <v>81</v>
      </c>
      <c r="AY190" s="24" t="s">
        <v>114</v>
      </c>
      <c r="BE190" s="235">
        <f>IF(N190="základní",J190,0)</f>
        <v>0</v>
      </c>
      <c r="BF190" s="235">
        <f>IF(N190="snížená",J190,0)</f>
        <v>0</v>
      </c>
      <c r="BG190" s="235">
        <f>IF(N190="zákl. přenesená",J190,0)</f>
        <v>0</v>
      </c>
      <c r="BH190" s="235">
        <f>IF(N190="sníž. přenesená",J190,0)</f>
        <v>0</v>
      </c>
      <c r="BI190" s="235">
        <f>IF(N190="nulová",J190,0)</f>
        <v>0</v>
      </c>
      <c r="BJ190" s="24" t="s">
        <v>76</v>
      </c>
      <c r="BK190" s="235">
        <f>ROUND(I190*H190,2)</f>
        <v>0</v>
      </c>
      <c r="BL190" s="24" t="s">
        <v>115</v>
      </c>
      <c r="BM190" s="24" t="s">
        <v>345</v>
      </c>
    </row>
    <row r="191" s="10" customFormat="1" ht="37.44" customHeight="1">
      <c r="B191" s="202"/>
      <c r="C191" s="203"/>
      <c r="D191" s="204" t="s">
        <v>70</v>
      </c>
      <c r="E191" s="205" t="s">
        <v>346</v>
      </c>
      <c r="F191" s="205" t="s">
        <v>347</v>
      </c>
      <c r="G191" s="203"/>
      <c r="H191" s="203"/>
      <c r="I191" s="206"/>
      <c r="J191" s="207">
        <f>BK191</f>
        <v>0</v>
      </c>
      <c r="K191" s="203"/>
      <c r="L191" s="208"/>
      <c r="M191" s="209"/>
      <c r="N191" s="210"/>
      <c r="O191" s="210"/>
      <c r="P191" s="211">
        <f>P192</f>
        <v>0</v>
      </c>
      <c r="Q191" s="210"/>
      <c r="R191" s="211">
        <f>R192</f>
        <v>0</v>
      </c>
      <c r="S191" s="210"/>
      <c r="T191" s="212">
        <f>T192</f>
        <v>0</v>
      </c>
      <c r="AR191" s="213" t="s">
        <v>156</v>
      </c>
      <c r="AT191" s="214" t="s">
        <v>70</v>
      </c>
      <c r="AU191" s="214" t="s">
        <v>71</v>
      </c>
      <c r="AY191" s="213" t="s">
        <v>114</v>
      </c>
      <c r="BK191" s="215">
        <f>BK192</f>
        <v>0</v>
      </c>
    </row>
    <row r="192" s="10" customFormat="1" ht="19.92" customHeight="1">
      <c r="B192" s="202"/>
      <c r="C192" s="203"/>
      <c r="D192" s="204" t="s">
        <v>70</v>
      </c>
      <c r="E192" s="216" t="s">
        <v>348</v>
      </c>
      <c r="F192" s="216" t="s">
        <v>349</v>
      </c>
      <c r="G192" s="203"/>
      <c r="H192" s="203"/>
      <c r="I192" s="206"/>
      <c r="J192" s="217">
        <f>BK192</f>
        <v>0</v>
      </c>
      <c r="K192" s="203"/>
      <c r="L192" s="208"/>
      <c r="M192" s="209"/>
      <c r="N192" s="210"/>
      <c r="O192" s="210"/>
      <c r="P192" s="211">
        <f>P193</f>
        <v>0</v>
      </c>
      <c r="Q192" s="210"/>
      <c r="R192" s="211">
        <f>R193</f>
        <v>0</v>
      </c>
      <c r="S192" s="210"/>
      <c r="T192" s="212">
        <f>T193</f>
        <v>0</v>
      </c>
      <c r="AR192" s="213" t="s">
        <v>156</v>
      </c>
      <c r="AT192" s="214" t="s">
        <v>70</v>
      </c>
      <c r="AU192" s="214" t="s">
        <v>76</v>
      </c>
      <c r="AY192" s="213" t="s">
        <v>114</v>
      </c>
      <c r="BK192" s="215">
        <f>BK193</f>
        <v>0</v>
      </c>
    </row>
    <row r="193" s="1" customFormat="1" ht="16.5" customHeight="1">
      <c r="B193" s="46"/>
      <c r="C193" s="224" t="s">
        <v>350</v>
      </c>
      <c r="D193" s="224" t="s">
        <v>127</v>
      </c>
      <c r="E193" s="225" t="s">
        <v>351</v>
      </c>
      <c r="F193" s="226" t="s">
        <v>349</v>
      </c>
      <c r="G193" s="227" t="s">
        <v>352</v>
      </c>
      <c r="H193" s="228">
        <v>1</v>
      </c>
      <c r="I193" s="229"/>
      <c r="J193" s="230">
        <f>ROUND(I193*H193,2)</f>
        <v>0</v>
      </c>
      <c r="K193" s="226" t="s">
        <v>147</v>
      </c>
      <c r="L193" s="72"/>
      <c r="M193" s="231" t="s">
        <v>21</v>
      </c>
      <c r="N193" s="281" t="s">
        <v>42</v>
      </c>
      <c r="O193" s="282"/>
      <c r="P193" s="283">
        <f>O193*H193</f>
        <v>0</v>
      </c>
      <c r="Q193" s="283">
        <v>0</v>
      </c>
      <c r="R193" s="283">
        <f>Q193*H193</f>
        <v>0</v>
      </c>
      <c r="S193" s="283">
        <v>0</v>
      </c>
      <c r="T193" s="284">
        <f>S193*H193</f>
        <v>0</v>
      </c>
      <c r="AR193" s="24" t="s">
        <v>353</v>
      </c>
      <c r="AT193" s="24" t="s">
        <v>127</v>
      </c>
      <c r="AU193" s="24" t="s">
        <v>81</v>
      </c>
      <c r="AY193" s="24" t="s">
        <v>114</v>
      </c>
      <c r="BE193" s="235">
        <f>IF(N193="základní",J193,0)</f>
        <v>0</v>
      </c>
      <c r="BF193" s="235">
        <f>IF(N193="snížená",J193,0)</f>
        <v>0</v>
      </c>
      <c r="BG193" s="235">
        <f>IF(N193="zákl. přenesená",J193,0)</f>
        <v>0</v>
      </c>
      <c r="BH193" s="235">
        <f>IF(N193="sníž. přenesená",J193,0)</f>
        <v>0</v>
      </c>
      <c r="BI193" s="235">
        <f>IF(N193="nulová",J193,0)</f>
        <v>0</v>
      </c>
      <c r="BJ193" s="24" t="s">
        <v>76</v>
      </c>
      <c r="BK193" s="235">
        <f>ROUND(I193*H193,2)</f>
        <v>0</v>
      </c>
      <c r="BL193" s="24" t="s">
        <v>353</v>
      </c>
      <c r="BM193" s="24" t="s">
        <v>354</v>
      </c>
    </row>
    <row r="194" s="1" customFormat="1" ht="6.96" customHeight="1">
      <c r="B194" s="67"/>
      <c r="C194" s="68"/>
      <c r="D194" s="68"/>
      <c r="E194" s="68"/>
      <c r="F194" s="68"/>
      <c r="G194" s="68"/>
      <c r="H194" s="68"/>
      <c r="I194" s="164"/>
      <c r="J194" s="68"/>
      <c r="K194" s="68"/>
      <c r="L194" s="72"/>
    </row>
  </sheetData>
  <sheetProtection sheet="1" autoFilter="0" formatColumns="0" formatRows="0" objects="1" scenarios="1" spinCount="100000" saltValue="G7lvpEr9w0RjATWxCRL+3H0Zp+T+A87wYCCg4EPvsXyluBM9bKOVNTw1qhJfXBBB3Lu9xLi/2Ug5Y0SZbf26FQ==" hashValue="M7uStdOWY4pEJIMZBMIigQWjVlPP5JCp2hvrBgwMAkiWdUUYeErL5IhbbgcvEnXmDgoYVGlLNteW3wG7QfGcOQ==" algorithmName="SHA-512" password="CC35"/>
  <autoFilter ref="C84:K193"/>
  <mergeCells count="10">
    <mergeCell ref="E7:H7"/>
    <mergeCell ref="E9:H9"/>
    <mergeCell ref="E24:H24"/>
    <mergeCell ref="E45:H45"/>
    <mergeCell ref="E47:H47"/>
    <mergeCell ref="J51:J52"/>
    <mergeCell ref="E75:H75"/>
    <mergeCell ref="E77:H77"/>
    <mergeCell ref="G1:H1"/>
    <mergeCell ref="L2:V2"/>
  </mergeCells>
  <hyperlinks>
    <hyperlink ref="F1:G1" location="C2" display="1) Krycí list soupisu"/>
    <hyperlink ref="G1:H1" location="C54" display="2) Rekapitulace"/>
    <hyperlink ref="J1" location="C84" display="3) Soupis prací"/>
    <hyperlink ref="L1:V1" location="'Rekapitulace stavby'!C2" display="Rekapitulace stavby"/>
  </hyperlinks>
  <pageMargins left="0.5833333" right="0.5833333" top="0.5833333" bottom="0.5833333" header="0" footer="0"/>
  <pageSetup paperSize="9" orientation="landscape" blackAndWhite="1" fitToHeight="100"/>
  <headerFooter>
    <oddFooter>&amp;CStrana &amp;P z &amp;N</oddFooter>
  </headerFooter>
  <drawing r:id="rId1"/>
</worksheet>
</file>

<file path=xl/worksheets/sheet4.xml><?xml version="1.0" encoding="utf-8"?>
<worksheet xmlns:r="http://schemas.openxmlformats.org/officeDocument/2006/relationships" xmlns="http://schemas.openxmlformats.org/spreadsheetml/2006/main">
  <sheetPr>
    <pageSetUpPr fitToPage="1"/>
  </sheetPr>
  <sheetViews>
    <sheetView showGridLines="0" workbookViewId="0">
      <pane activePane="bottomLeft" state="frozen" topLeftCell="A2" ySplit="1"/>
    </sheetView>
  </sheetViews>
  <cols>
    <col min="1" max="1" width="8.33" customWidth="1"/>
    <col min="2" max="2" width="1.67" customWidth="1"/>
    <col min="3" max="3" width="4.17" customWidth="1"/>
    <col min="4" max="4" width="4.33" customWidth="1"/>
    <col min="5" max="5" width="17.17" customWidth="1"/>
    <col min="6" max="6" width="75" customWidth="1"/>
    <col min="7" max="7" width="8.67" customWidth="1"/>
    <col min="8" max="8" width="11.17" customWidth="1"/>
    <col min="9" max="9" width="12.67" style="135" customWidth="1"/>
    <col min="10" max="10" width="23.5" customWidth="1"/>
    <col min="11" max="11" width="15.5" customWidth="1"/>
    <col min="13" max="13" width="9.33" hidden="1"/>
    <col min="14" max="14" width="9.33" hidden="1"/>
    <col min="15" max="15" width="9.33" hidden="1"/>
    <col min="16" max="16" width="9.33" hidden="1"/>
    <col min="17" max="17" width="9.33" hidden="1"/>
    <col min="18" max="18" width="9.33" hidden="1"/>
    <col min="19" max="19" width="8.17" hidden="1" customWidth="1"/>
    <col min="20" max="20" width="29.67" hidden="1" customWidth="1"/>
    <col min="21" max="21" width="16.33" hidden="1" customWidth="1"/>
    <col min="22" max="22" width="12.33" customWidth="1"/>
    <col min="23" max="23" width="16.33" customWidth="1"/>
    <col min="24" max="24" width="12.33" customWidth="1"/>
    <col min="25" max="25" width="15" customWidth="1"/>
    <col min="26" max="26" width="11" customWidth="1"/>
    <col min="27" max="27" width="15" customWidth="1"/>
    <col min="28" max="28" width="16.33" customWidth="1"/>
    <col min="29" max="29" width="11" customWidth="1"/>
    <col min="30" max="30" width="15" customWidth="1"/>
    <col min="31" max="31" width="16.33" customWidth="1"/>
    <col min="44" max="44" width="9.33" hidden="1"/>
    <col min="45" max="45" width="9.33" hidden="1"/>
    <col min="46" max="46" width="9.33" hidden="1"/>
    <col min="47" max="47" width="9.33" hidden="1"/>
    <col min="48" max="48" width="9.33" hidden="1"/>
    <col min="49" max="49" width="9.33" hidden="1"/>
    <col min="50" max="50" width="9.33" hidden="1"/>
    <col min="51" max="51" width="9.33" hidden="1"/>
    <col min="52" max="52" width="9.33" hidden="1"/>
    <col min="53" max="53" width="9.33" hidden="1"/>
    <col min="54" max="54" width="9.33" hidden="1"/>
    <col min="55" max="55" width="9.33" hidden="1"/>
    <col min="56" max="56" width="9.33" hidden="1"/>
    <col min="57" max="57" width="9.33" hidden="1"/>
    <col min="58" max="58" width="9.33" hidden="1"/>
    <col min="59" max="59" width="9.33" hidden="1"/>
    <col min="60" max="60" width="9.33" hidden="1"/>
    <col min="61" max="61" width="9.33" hidden="1"/>
    <col min="62" max="62" width="9.33" hidden="1"/>
    <col min="63" max="63" width="9.33" hidden="1"/>
    <col min="64" max="64" width="9.33" hidden="1"/>
    <col min="65" max="65" width="9.33" hidden="1"/>
  </cols>
  <sheetData>
    <row r="1" ht="21.84" customHeight="1">
      <c r="A1" s="21"/>
      <c r="B1" s="136"/>
      <c r="C1" s="136"/>
      <c r="D1" s="137" t="s">
        <v>1</v>
      </c>
      <c r="E1" s="136"/>
      <c r="F1" s="138" t="s">
        <v>85</v>
      </c>
      <c r="G1" s="138" t="s">
        <v>86</v>
      </c>
      <c r="H1" s="138"/>
      <c r="I1" s="139"/>
      <c r="J1" s="138" t="s">
        <v>87</v>
      </c>
      <c r="K1" s="137" t="s">
        <v>88</v>
      </c>
      <c r="L1" s="138" t="s">
        <v>89</v>
      </c>
      <c r="M1" s="138"/>
      <c r="N1" s="138"/>
      <c r="O1" s="138"/>
      <c r="P1" s="138"/>
      <c r="Q1" s="138"/>
      <c r="R1" s="138"/>
      <c r="S1" s="138"/>
      <c r="T1" s="138"/>
      <c r="U1" s="20"/>
      <c r="V1" s="20"/>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c r="BE1" s="21"/>
      <c r="BF1" s="21"/>
      <c r="BG1" s="21"/>
      <c r="BH1" s="21"/>
      <c r="BI1" s="21"/>
      <c r="BJ1" s="21"/>
      <c r="BK1" s="21"/>
      <c r="BL1" s="21"/>
      <c r="BM1" s="21"/>
      <c r="BN1" s="21"/>
      <c r="BO1" s="21"/>
      <c r="BP1" s="21"/>
      <c r="BQ1" s="21"/>
      <c r="BR1" s="21"/>
    </row>
    <row r="2" ht="36.96" customHeight="1">
      <c r="L2"/>
      <c r="AT2" s="24" t="s">
        <v>84</v>
      </c>
    </row>
    <row r="3" ht="6.96" customHeight="1">
      <c r="B3" s="25"/>
      <c r="C3" s="26"/>
      <c r="D3" s="26"/>
      <c r="E3" s="26"/>
      <c r="F3" s="26"/>
      <c r="G3" s="26"/>
      <c r="H3" s="26"/>
      <c r="I3" s="140"/>
      <c r="J3" s="26"/>
      <c r="K3" s="27"/>
      <c r="AT3" s="24" t="s">
        <v>76</v>
      </c>
    </row>
    <row r="4" ht="36.96" customHeight="1">
      <c r="B4" s="28"/>
      <c r="C4" s="29"/>
      <c r="D4" s="30" t="s">
        <v>90</v>
      </c>
      <c r="E4" s="29"/>
      <c r="F4" s="29"/>
      <c r="G4" s="29"/>
      <c r="H4" s="29"/>
      <c r="I4" s="141"/>
      <c r="J4" s="29"/>
      <c r="K4" s="31"/>
      <c r="M4" s="32" t="s">
        <v>12</v>
      </c>
      <c r="AT4" s="24" t="s">
        <v>6</v>
      </c>
    </row>
    <row r="5" ht="6.96" customHeight="1">
      <c r="B5" s="28"/>
      <c r="C5" s="29"/>
      <c r="D5" s="29"/>
      <c r="E5" s="29"/>
      <c r="F5" s="29"/>
      <c r="G5" s="29"/>
      <c r="H5" s="29"/>
      <c r="I5" s="141"/>
      <c r="J5" s="29"/>
      <c r="K5" s="31"/>
    </row>
    <row r="6">
      <c r="B6" s="28"/>
      <c r="C6" s="29"/>
      <c r="D6" s="40" t="s">
        <v>18</v>
      </c>
      <c r="E6" s="29"/>
      <c r="F6" s="29"/>
      <c r="G6" s="29"/>
      <c r="H6" s="29"/>
      <c r="I6" s="141"/>
      <c r="J6" s="29"/>
      <c r="K6" s="31"/>
    </row>
    <row r="7" ht="16.5" customHeight="1">
      <c r="B7" s="28"/>
      <c r="C7" s="29"/>
      <c r="D7" s="29"/>
      <c r="E7" s="222" t="str">
        <f>'Rekapitulace stavby'!K6</f>
        <v>Rekonstrukce a přístavba objektu náboženské obce</v>
      </c>
      <c r="F7" s="40"/>
      <c r="G7" s="40"/>
      <c r="H7" s="40"/>
      <c r="I7" s="141"/>
      <c r="J7" s="29"/>
      <c r="K7" s="31"/>
    </row>
    <row r="8" s="1" customFormat="1">
      <c r="B8" s="46"/>
      <c r="C8" s="47"/>
      <c r="D8" s="40" t="s">
        <v>117</v>
      </c>
      <c r="E8" s="47"/>
      <c r="F8" s="47"/>
      <c r="G8" s="47"/>
      <c r="H8" s="47"/>
      <c r="I8" s="142"/>
      <c r="J8" s="47"/>
      <c r="K8" s="51"/>
    </row>
    <row r="9" s="1" customFormat="1" ht="36.96" customHeight="1">
      <c r="B9" s="46"/>
      <c r="C9" s="47"/>
      <c r="D9" s="47"/>
      <c r="E9" s="143" t="s">
        <v>355</v>
      </c>
      <c r="F9" s="47"/>
      <c r="G9" s="47"/>
      <c r="H9" s="47"/>
      <c r="I9" s="142"/>
      <c r="J9" s="47"/>
      <c r="K9" s="51"/>
    </row>
    <row r="10" s="1" customFormat="1">
      <c r="B10" s="46"/>
      <c r="C10" s="47"/>
      <c r="D10" s="47"/>
      <c r="E10" s="47"/>
      <c r="F10" s="47"/>
      <c r="G10" s="47"/>
      <c r="H10" s="47"/>
      <c r="I10" s="142"/>
      <c r="J10" s="47"/>
      <c r="K10" s="51"/>
    </row>
    <row r="11" s="1" customFormat="1" ht="14.4" customHeight="1">
      <c r="B11" s="46"/>
      <c r="C11" s="47"/>
      <c r="D11" s="40" t="s">
        <v>20</v>
      </c>
      <c r="E11" s="47"/>
      <c r="F11" s="35" t="s">
        <v>21</v>
      </c>
      <c r="G11" s="47"/>
      <c r="H11" s="47"/>
      <c r="I11" s="144" t="s">
        <v>22</v>
      </c>
      <c r="J11" s="35" t="s">
        <v>21</v>
      </c>
      <c r="K11" s="51"/>
    </row>
    <row r="12" s="1" customFormat="1" ht="14.4" customHeight="1">
      <c r="B12" s="46"/>
      <c r="C12" s="47"/>
      <c r="D12" s="40" t="s">
        <v>23</v>
      </c>
      <c r="E12" s="47"/>
      <c r="F12" s="35" t="s">
        <v>24</v>
      </c>
      <c r="G12" s="47"/>
      <c r="H12" s="47"/>
      <c r="I12" s="144" t="s">
        <v>25</v>
      </c>
      <c r="J12" s="145" t="str">
        <f>'Rekapitulace stavby'!AN8</f>
        <v>13. 7. 2018</v>
      </c>
      <c r="K12" s="51"/>
    </row>
    <row r="13" s="1" customFormat="1" ht="10.8" customHeight="1">
      <c r="B13" s="46"/>
      <c r="C13" s="47"/>
      <c r="D13" s="47"/>
      <c r="E13" s="47"/>
      <c r="F13" s="47"/>
      <c r="G13" s="47"/>
      <c r="H13" s="47"/>
      <c r="I13" s="142"/>
      <c r="J13" s="47"/>
      <c r="K13" s="51"/>
    </row>
    <row r="14" s="1" customFormat="1" ht="14.4" customHeight="1">
      <c r="B14" s="46"/>
      <c r="C14" s="47"/>
      <c r="D14" s="40" t="s">
        <v>27</v>
      </c>
      <c r="E14" s="47"/>
      <c r="F14" s="47"/>
      <c r="G14" s="47"/>
      <c r="H14" s="47"/>
      <c r="I14" s="144" t="s">
        <v>28</v>
      </c>
      <c r="J14" s="35" t="str">
        <f>IF('Rekapitulace stavby'!AN10="","",'Rekapitulace stavby'!AN10)</f>
        <v/>
      </c>
      <c r="K14" s="51"/>
    </row>
    <row r="15" s="1" customFormat="1" ht="18" customHeight="1">
      <c r="B15" s="46"/>
      <c r="C15" s="47"/>
      <c r="D15" s="47"/>
      <c r="E15" s="35" t="str">
        <f>IF('Rekapitulace stavby'!E11="","",'Rekapitulace stavby'!E11)</f>
        <v xml:space="preserve"> </v>
      </c>
      <c r="F15" s="47"/>
      <c r="G15" s="47"/>
      <c r="H15" s="47"/>
      <c r="I15" s="144" t="s">
        <v>30</v>
      </c>
      <c r="J15" s="35" t="str">
        <f>IF('Rekapitulace stavby'!AN11="","",'Rekapitulace stavby'!AN11)</f>
        <v/>
      </c>
      <c r="K15" s="51"/>
    </row>
    <row r="16" s="1" customFormat="1" ht="6.96" customHeight="1">
      <c r="B16" s="46"/>
      <c r="C16" s="47"/>
      <c r="D16" s="47"/>
      <c r="E16" s="47"/>
      <c r="F16" s="47"/>
      <c r="G16" s="47"/>
      <c r="H16" s="47"/>
      <c r="I16" s="142"/>
      <c r="J16" s="47"/>
      <c r="K16" s="51"/>
    </row>
    <row r="17" s="1" customFormat="1" ht="14.4" customHeight="1">
      <c r="B17" s="46"/>
      <c r="C17" s="47"/>
      <c r="D17" s="40" t="s">
        <v>31</v>
      </c>
      <c r="E17" s="47"/>
      <c r="F17" s="47"/>
      <c r="G17" s="47"/>
      <c r="H17" s="47"/>
      <c r="I17" s="144" t="s">
        <v>28</v>
      </c>
      <c r="J17" s="35" t="str">
        <f>IF('Rekapitulace stavby'!AN13="Vyplň údaj","",IF('Rekapitulace stavby'!AN13="","",'Rekapitulace stavby'!AN13))</f>
        <v/>
      </c>
      <c r="K17" s="51"/>
    </row>
    <row r="18" s="1" customFormat="1" ht="18" customHeight="1">
      <c r="B18" s="46"/>
      <c r="C18" s="47"/>
      <c r="D18" s="47"/>
      <c r="E18" s="35" t="str">
        <f>IF('Rekapitulace stavby'!E14="Vyplň údaj","",IF('Rekapitulace stavby'!E14="","",'Rekapitulace stavby'!E14))</f>
        <v/>
      </c>
      <c r="F18" s="47"/>
      <c r="G18" s="47"/>
      <c r="H18" s="47"/>
      <c r="I18" s="144" t="s">
        <v>30</v>
      </c>
      <c r="J18" s="35" t="str">
        <f>IF('Rekapitulace stavby'!AN14="Vyplň údaj","",IF('Rekapitulace stavby'!AN14="","",'Rekapitulace stavby'!AN14))</f>
        <v/>
      </c>
      <c r="K18" s="51"/>
    </row>
    <row r="19" s="1" customFormat="1" ht="6.96" customHeight="1">
      <c r="B19" s="46"/>
      <c r="C19" s="47"/>
      <c r="D19" s="47"/>
      <c r="E19" s="47"/>
      <c r="F19" s="47"/>
      <c r="G19" s="47"/>
      <c r="H19" s="47"/>
      <c r="I19" s="142"/>
      <c r="J19" s="47"/>
      <c r="K19" s="51"/>
    </row>
    <row r="20" s="1" customFormat="1" ht="14.4" customHeight="1">
      <c r="B20" s="46"/>
      <c r="C20" s="47"/>
      <c r="D20" s="40" t="s">
        <v>33</v>
      </c>
      <c r="E20" s="47"/>
      <c r="F20" s="47"/>
      <c r="G20" s="47"/>
      <c r="H20" s="47"/>
      <c r="I20" s="144" t="s">
        <v>28</v>
      </c>
      <c r="J20" s="35" t="s">
        <v>21</v>
      </c>
      <c r="K20" s="51"/>
    </row>
    <row r="21" s="1" customFormat="1" ht="18" customHeight="1">
      <c r="B21" s="46"/>
      <c r="C21" s="47"/>
      <c r="D21" s="47"/>
      <c r="E21" s="35" t="s">
        <v>34</v>
      </c>
      <c r="F21" s="47"/>
      <c r="G21" s="47"/>
      <c r="H21" s="47"/>
      <c r="I21" s="144" t="s">
        <v>30</v>
      </c>
      <c r="J21" s="35" t="s">
        <v>21</v>
      </c>
      <c r="K21" s="51"/>
    </row>
    <row r="22" s="1" customFormat="1" ht="6.96" customHeight="1">
      <c r="B22" s="46"/>
      <c r="C22" s="47"/>
      <c r="D22" s="47"/>
      <c r="E22" s="47"/>
      <c r="F22" s="47"/>
      <c r="G22" s="47"/>
      <c r="H22" s="47"/>
      <c r="I22" s="142"/>
      <c r="J22" s="47"/>
      <c r="K22" s="51"/>
    </row>
    <row r="23" s="1" customFormat="1" ht="14.4" customHeight="1">
      <c r="B23" s="46"/>
      <c r="C23" s="47"/>
      <c r="D23" s="40" t="s">
        <v>36</v>
      </c>
      <c r="E23" s="47"/>
      <c r="F23" s="47"/>
      <c r="G23" s="47"/>
      <c r="H23" s="47"/>
      <c r="I23" s="142"/>
      <c r="J23" s="47"/>
      <c r="K23" s="51"/>
    </row>
    <row r="24" s="6" customFormat="1" ht="16.5" customHeight="1">
      <c r="B24" s="146"/>
      <c r="C24" s="147"/>
      <c r="D24" s="147"/>
      <c r="E24" s="44" t="s">
        <v>21</v>
      </c>
      <c r="F24" s="44"/>
      <c r="G24" s="44"/>
      <c r="H24" s="44"/>
      <c r="I24" s="148"/>
      <c r="J24" s="147"/>
      <c r="K24" s="149"/>
    </row>
    <row r="25" s="1" customFormat="1" ht="6.96" customHeight="1">
      <c r="B25" s="46"/>
      <c r="C25" s="47"/>
      <c r="D25" s="47"/>
      <c r="E25" s="47"/>
      <c r="F25" s="47"/>
      <c r="G25" s="47"/>
      <c r="H25" s="47"/>
      <c r="I25" s="142"/>
      <c r="J25" s="47"/>
      <c r="K25" s="51"/>
    </row>
    <row r="26" s="1" customFormat="1" ht="6.96" customHeight="1">
      <c r="B26" s="46"/>
      <c r="C26" s="47"/>
      <c r="D26" s="106"/>
      <c r="E26" s="106"/>
      <c r="F26" s="106"/>
      <c r="G26" s="106"/>
      <c r="H26" s="106"/>
      <c r="I26" s="150"/>
      <c r="J26" s="106"/>
      <c r="K26" s="151"/>
    </row>
    <row r="27" s="1" customFormat="1" ht="25.44" customHeight="1">
      <c r="B27" s="46"/>
      <c r="C27" s="47"/>
      <c r="D27" s="152" t="s">
        <v>37</v>
      </c>
      <c r="E27" s="47"/>
      <c r="F27" s="47"/>
      <c r="G27" s="47"/>
      <c r="H27" s="47"/>
      <c r="I27" s="142"/>
      <c r="J27" s="153">
        <f>ROUND(J117,2)</f>
        <v>0</v>
      </c>
      <c r="K27" s="51"/>
    </row>
    <row r="28" s="1" customFormat="1" ht="6.96" customHeight="1">
      <c r="B28" s="46"/>
      <c r="C28" s="47"/>
      <c r="D28" s="106"/>
      <c r="E28" s="106"/>
      <c r="F28" s="106"/>
      <c r="G28" s="106"/>
      <c r="H28" s="106"/>
      <c r="I28" s="150"/>
      <c r="J28" s="106"/>
      <c r="K28" s="151"/>
    </row>
    <row r="29" s="1" customFormat="1" ht="14.4" customHeight="1">
      <c r="B29" s="46"/>
      <c r="C29" s="47"/>
      <c r="D29" s="47"/>
      <c r="E29" s="47"/>
      <c r="F29" s="52" t="s">
        <v>39</v>
      </c>
      <c r="G29" s="47"/>
      <c r="H29" s="47"/>
      <c r="I29" s="154" t="s">
        <v>38</v>
      </c>
      <c r="J29" s="52" t="s">
        <v>40</v>
      </c>
      <c r="K29" s="51"/>
    </row>
    <row r="30" s="1" customFormat="1" ht="14.4" customHeight="1">
      <c r="B30" s="46"/>
      <c r="C30" s="47"/>
      <c r="D30" s="55" t="s">
        <v>41</v>
      </c>
      <c r="E30" s="55" t="s">
        <v>42</v>
      </c>
      <c r="F30" s="155">
        <f>ROUND(SUM(BE117:BE1461), 2)</f>
        <v>0</v>
      </c>
      <c r="G30" s="47"/>
      <c r="H30" s="47"/>
      <c r="I30" s="156">
        <v>0.20999999999999999</v>
      </c>
      <c r="J30" s="155">
        <f>ROUND(ROUND((SUM(BE117:BE1461)), 2)*I30, 2)</f>
        <v>0</v>
      </c>
      <c r="K30" s="51"/>
    </row>
    <row r="31" s="1" customFormat="1" ht="14.4" customHeight="1">
      <c r="B31" s="46"/>
      <c r="C31" s="47"/>
      <c r="D31" s="47"/>
      <c r="E31" s="55" t="s">
        <v>43</v>
      </c>
      <c r="F31" s="155">
        <f>ROUND(SUM(BF117:BF1461), 2)</f>
        <v>0</v>
      </c>
      <c r="G31" s="47"/>
      <c r="H31" s="47"/>
      <c r="I31" s="156">
        <v>0.14999999999999999</v>
      </c>
      <c r="J31" s="155">
        <f>ROUND(ROUND((SUM(BF117:BF1461)), 2)*I31, 2)</f>
        <v>0</v>
      </c>
      <c r="K31" s="51"/>
    </row>
    <row r="32" hidden="1" s="1" customFormat="1" ht="14.4" customHeight="1">
      <c r="B32" s="46"/>
      <c r="C32" s="47"/>
      <c r="D32" s="47"/>
      <c r="E32" s="55" t="s">
        <v>44</v>
      </c>
      <c r="F32" s="155">
        <f>ROUND(SUM(BG117:BG1461), 2)</f>
        <v>0</v>
      </c>
      <c r="G32" s="47"/>
      <c r="H32" s="47"/>
      <c r="I32" s="156">
        <v>0.20999999999999999</v>
      </c>
      <c r="J32" s="155">
        <v>0</v>
      </c>
      <c r="K32" s="51"/>
    </row>
    <row r="33" hidden="1" s="1" customFormat="1" ht="14.4" customHeight="1">
      <c r="B33" s="46"/>
      <c r="C33" s="47"/>
      <c r="D33" s="47"/>
      <c r="E33" s="55" t="s">
        <v>45</v>
      </c>
      <c r="F33" s="155">
        <f>ROUND(SUM(BH117:BH1461), 2)</f>
        <v>0</v>
      </c>
      <c r="G33" s="47"/>
      <c r="H33" s="47"/>
      <c r="I33" s="156">
        <v>0.14999999999999999</v>
      </c>
      <c r="J33" s="155">
        <v>0</v>
      </c>
      <c r="K33" s="51"/>
    </row>
    <row r="34" hidden="1" s="1" customFormat="1" ht="14.4" customHeight="1">
      <c r="B34" s="46"/>
      <c r="C34" s="47"/>
      <c r="D34" s="47"/>
      <c r="E34" s="55" t="s">
        <v>46</v>
      </c>
      <c r="F34" s="155">
        <f>ROUND(SUM(BI117:BI1461), 2)</f>
        <v>0</v>
      </c>
      <c r="G34" s="47"/>
      <c r="H34" s="47"/>
      <c r="I34" s="156">
        <v>0</v>
      </c>
      <c r="J34" s="155">
        <v>0</v>
      </c>
      <c r="K34" s="51"/>
    </row>
    <row r="35" s="1" customFormat="1" ht="6.96" customHeight="1">
      <c r="B35" s="46"/>
      <c r="C35" s="47"/>
      <c r="D35" s="47"/>
      <c r="E35" s="47"/>
      <c r="F35" s="47"/>
      <c r="G35" s="47"/>
      <c r="H35" s="47"/>
      <c r="I35" s="142"/>
      <c r="J35" s="47"/>
      <c r="K35" s="51"/>
    </row>
    <row r="36" s="1" customFormat="1" ht="25.44" customHeight="1">
      <c r="B36" s="46"/>
      <c r="C36" s="157"/>
      <c r="D36" s="158" t="s">
        <v>47</v>
      </c>
      <c r="E36" s="98"/>
      <c r="F36" s="98"/>
      <c r="G36" s="159" t="s">
        <v>48</v>
      </c>
      <c r="H36" s="160" t="s">
        <v>49</v>
      </c>
      <c r="I36" s="161"/>
      <c r="J36" s="162">
        <f>SUM(J27:J34)</f>
        <v>0</v>
      </c>
      <c r="K36" s="163"/>
    </row>
    <row r="37" s="1" customFormat="1" ht="14.4" customHeight="1">
      <c r="B37" s="67"/>
      <c r="C37" s="68"/>
      <c r="D37" s="68"/>
      <c r="E37" s="68"/>
      <c r="F37" s="68"/>
      <c r="G37" s="68"/>
      <c r="H37" s="68"/>
      <c r="I37" s="164"/>
      <c r="J37" s="68"/>
      <c r="K37" s="69"/>
    </row>
    <row r="41" s="1" customFormat="1" ht="6.96" customHeight="1">
      <c r="B41" s="165"/>
      <c r="C41" s="166"/>
      <c r="D41" s="166"/>
      <c r="E41" s="166"/>
      <c r="F41" s="166"/>
      <c r="G41" s="166"/>
      <c r="H41" s="166"/>
      <c r="I41" s="167"/>
      <c r="J41" s="166"/>
      <c r="K41" s="168"/>
    </row>
    <row r="42" s="1" customFormat="1" ht="36.96" customHeight="1">
      <c r="B42" s="46"/>
      <c r="C42" s="30" t="s">
        <v>91</v>
      </c>
      <c r="D42" s="47"/>
      <c r="E42" s="47"/>
      <c r="F42" s="47"/>
      <c r="G42" s="47"/>
      <c r="H42" s="47"/>
      <c r="I42" s="142"/>
      <c r="J42" s="47"/>
      <c r="K42" s="51"/>
    </row>
    <row r="43" s="1" customFormat="1" ht="6.96" customHeight="1">
      <c r="B43" s="46"/>
      <c r="C43" s="47"/>
      <c r="D43" s="47"/>
      <c r="E43" s="47"/>
      <c r="F43" s="47"/>
      <c r="G43" s="47"/>
      <c r="H43" s="47"/>
      <c r="I43" s="142"/>
      <c r="J43" s="47"/>
      <c r="K43" s="51"/>
    </row>
    <row r="44" s="1" customFormat="1" ht="14.4" customHeight="1">
      <c r="B44" s="46"/>
      <c r="C44" s="40" t="s">
        <v>18</v>
      </c>
      <c r="D44" s="47"/>
      <c r="E44" s="47"/>
      <c r="F44" s="47"/>
      <c r="G44" s="47"/>
      <c r="H44" s="47"/>
      <c r="I44" s="142"/>
      <c r="J44" s="47"/>
      <c r="K44" s="51"/>
    </row>
    <row r="45" s="1" customFormat="1" ht="16.5" customHeight="1">
      <c r="B45" s="46"/>
      <c r="C45" s="47"/>
      <c r="D45" s="47"/>
      <c r="E45" s="222" t="str">
        <f>E7</f>
        <v>Rekonstrukce a přístavba objektu náboženské obce</v>
      </c>
      <c r="F45" s="40"/>
      <c r="G45" s="40"/>
      <c r="H45" s="40"/>
      <c r="I45" s="142"/>
      <c r="J45" s="47"/>
      <c r="K45" s="51"/>
    </row>
    <row r="46" s="1" customFormat="1" ht="14.4" customHeight="1">
      <c r="B46" s="46"/>
      <c r="C46" s="40" t="s">
        <v>117</v>
      </c>
      <c r="D46" s="47"/>
      <c r="E46" s="47"/>
      <c r="F46" s="47"/>
      <c r="G46" s="47"/>
      <c r="H46" s="47"/>
      <c r="I46" s="142"/>
      <c r="J46" s="47"/>
      <c r="K46" s="51"/>
    </row>
    <row r="47" s="1" customFormat="1" ht="17.25" customHeight="1">
      <c r="B47" s="46"/>
      <c r="C47" s="47"/>
      <c r="D47" s="47"/>
      <c r="E47" s="143" t="str">
        <f>E9</f>
        <v xml:space="preserve">180701Ra1 - HLAVNÍ OBJEKT  ( hlavní aktivita)</v>
      </c>
      <c r="F47" s="47"/>
      <c r="G47" s="47"/>
      <c r="H47" s="47"/>
      <c r="I47" s="142"/>
      <c r="J47" s="47"/>
      <c r="K47" s="51"/>
    </row>
    <row r="48" s="1" customFormat="1" ht="6.96" customHeight="1">
      <c r="B48" s="46"/>
      <c r="C48" s="47"/>
      <c r="D48" s="47"/>
      <c r="E48" s="47"/>
      <c r="F48" s="47"/>
      <c r="G48" s="47"/>
      <c r="H48" s="47"/>
      <c r="I48" s="142"/>
      <c r="J48" s="47"/>
      <c r="K48" s="51"/>
    </row>
    <row r="49" s="1" customFormat="1" ht="18" customHeight="1">
      <c r="B49" s="46"/>
      <c r="C49" s="40" t="s">
        <v>23</v>
      </c>
      <c r="D49" s="47"/>
      <c r="E49" s="47"/>
      <c r="F49" s="35" t="str">
        <f>F12</f>
        <v xml:space="preserve">STŘELICE  u Brna</v>
      </c>
      <c r="G49" s="47"/>
      <c r="H49" s="47"/>
      <c r="I49" s="144" t="s">
        <v>25</v>
      </c>
      <c r="J49" s="145" t="str">
        <f>IF(J12="","",J12)</f>
        <v>13. 7. 2018</v>
      </c>
      <c r="K49" s="51"/>
    </row>
    <row r="50" s="1" customFormat="1" ht="6.96" customHeight="1">
      <c r="B50" s="46"/>
      <c r="C50" s="47"/>
      <c r="D50" s="47"/>
      <c r="E50" s="47"/>
      <c r="F50" s="47"/>
      <c r="G50" s="47"/>
      <c r="H50" s="47"/>
      <c r="I50" s="142"/>
      <c r="J50" s="47"/>
      <c r="K50" s="51"/>
    </row>
    <row r="51" s="1" customFormat="1">
      <c r="B51" s="46"/>
      <c r="C51" s="40" t="s">
        <v>27</v>
      </c>
      <c r="D51" s="47"/>
      <c r="E51" s="47"/>
      <c r="F51" s="35" t="str">
        <f>E15</f>
        <v xml:space="preserve"> </v>
      </c>
      <c r="G51" s="47"/>
      <c r="H51" s="47"/>
      <c r="I51" s="144" t="s">
        <v>33</v>
      </c>
      <c r="J51" s="44" t="str">
        <f>E21</f>
        <v>ing.arch.Skála, ing. Muroň</v>
      </c>
      <c r="K51" s="51"/>
    </row>
    <row r="52" s="1" customFormat="1" ht="14.4" customHeight="1">
      <c r="B52" s="46"/>
      <c r="C52" s="40" t="s">
        <v>31</v>
      </c>
      <c r="D52" s="47"/>
      <c r="E52" s="47"/>
      <c r="F52" s="35" t="str">
        <f>IF(E18="","",E18)</f>
        <v/>
      </c>
      <c r="G52" s="47"/>
      <c r="H52" s="47"/>
      <c r="I52" s="142"/>
      <c r="J52" s="169"/>
      <c r="K52" s="51"/>
    </row>
    <row r="53" s="1" customFormat="1" ht="10.32" customHeight="1">
      <c r="B53" s="46"/>
      <c r="C53" s="47"/>
      <c r="D53" s="47"/>
      <c r="E53" s="47"/>
      <c r="F53" s="47"/>
      <c r="G53" s="47"/>
      <c r="H53" s="47"/>
      <c r="I53" s="142"/>
      <c r="J53" s="47"/>
      <c r="K53" s="51"/>
    </row>
    <row r="54" s="1" customFormat="1" ht="29.28" customHeight="1">
      <c r="B54" s="46"/>
      <c r="C54" s="170" t="s">
        <v>92</v>
      </c>
      <c r="D54" s="157"/>
      <c r="E54" s="157"/>
      <c r="F54" s="157"/>
      <c r="G54" s="157"/>
      <c r="H54" s="157"/>
      <c r="I54" s="171"/>
      <c r="J54" s="172" t="s">
        <v>93</v>
      </c>
      <c r="K54" s="173"/>
    </row>
    <row r="55" s="1" customFormat="1" ht="10.32" customHeight="1">
      <c r="B55" s="46"/>
      <c r="C55" s="47"/>
      <c r="D55" s="47"/>
      <c r="E55" s="47"/>
      <c r="F55" s="47"/>
      <c r="G55" s="47"/>
      <c r="H55" s="47"/>
      <c r="I55" s="142"/>
      <c r="J55" s="47"/>
      <c r="K55" s="51"/>
    </row>
    <row r="56" s="1" customFormat="1" ht="29.28" customHeight="1">
      <c r="B56" s="46"/>
      <c r="C56" s="174" t="s">
        <v>94</v>
      </c>
      <c r="D56" s="47"/>
      <c r="E56" s="47"/>
      <c r="F56" s="47"/>
      <c r="G56" s="47"/>
      <c r="H56" s="47"/>
      <c r="I56" s="142"/>
      <c r="J56" s="153">
        <f>J117</f>
        <v>0</v>
      </c>
      <c r="K56" s="51"/>
      <c r="AU56" s="24" t="s">
        <v>95</v>
      </c>
    </row>
    <row r="57" s="7" customFormat="1" ht="24.96" customHeight="1">
      <c r="B57" s="175"/>
      <c r="C57" s="176"/>
      <c r="D57" s="177" t="s">
        <v>96</v>
      </c>
      <c r="E57" s="178"/>
      <c r="F57" s="178"/>
      <c r="G57" s="178"/>
      <c r="H57" s="178"/>
      <c r="I57" s="179"/>
      <c r="J57" s="180">
        <f>J118</f>
        <v>0</v>
      </c>
      <c r="K57" s="181"/>
    </row>
    <row r="58" s="8" customFormat="1" ht="19.92" customHeight="1">
      <c r="B58" s="182"/>
      <c r="C58" s="183"/>
      <c r="D58" s="184" t="s">
        <v>119</v>
      </c>
      <c r="E58" s="185"/>
      <c r="F58" s="185"/>
      <c r="G58" s="185"/>
      <c r="H58" s="185"/>
      <c r="I58" s="186"/>
      <c r="J58" s="187">
        <f>J119</f>
        <v>0</v>
      </c>
      <c r="K58" s="188"/>
    </row>
    <row r="59" s="8" customFormat="1" ht="19.92" customHeight="1">
      <c r="B59" s="182"/>
      <c r="C59" s="183"/>
      <c r="D59" s="184" t="s">
        <v>356</v>
      </c>
      <c r="E59" s="185"/>
      <c r="F59" s="185"/>
      <c r="G59" s="185"/>
      <c r="H59" s="185"/>
      <c r="I59" s="186"/>
      <c r="J59" s="187">
        <f>J146</f>
        <v>0</v>
      </c>
      <c r="K59" s="188"/>
    </row>
    <row r="60" s="8" customFormat="1" ht="19.92" customHeight="1">
      <c r="B60" s="182"/>
      <c r="C60" s="183"/>
      <c r="D60" s="184" t="s">
        <v>357</v>
      </c>
      <c r="E60" s="185"/>
      <c r="F60" s="185"/>
      <c r="G60" s="185"/>
      <c r="H60" s="185"/>
      <c r="I60" s="186"/>
      <c r="J60" s="187">
        <f>J200</f>
        <v>0</v>
      </c>
      <c r="K60" s="188"/>
    </row>
    <row r="61" s="8" customFormat="1" ht="19.92" customHeight="1">
      <c r="B61" s="182"/>
      <c r="C61" s="183"/>
      <c r="D61" s="184" t="s">
        <v>97</v>
      </c>
      <c r="E61" s="185"/>
      <c r="F61" s="185"/>
      <c r="G61" s="185"/>
      <c r="H61" s="185"/>
      <c r="I61" s="186"/>
      <c r="J61" s="187">
        <f>J292</f>
        <v>0</v>
      </c>
      <c r="K61" s="188"/>
    </row>
    <row r="62" s="8" customFormat="1" ht="19.92" customHeight="1">
      <c r="B62" s="182"/>
      <c r="C62" s="183"/>
      <c r="D62" s="184" t="s">
        <v>120</v>
      </c>
      <c r="E62" s="185"/>
      <c r="F62" s="185"/>
      <c r="G62" s="185"/>
      <c r="H62" s="185"/>
      <c r="I62" s="186"/>
      <c r="J62" s="187">
        <f>J356</f>
        <v>0</v>
      </c>
      <c r="K62" s="188"/>
    </row>
    <row r="63" s="8" customFormat="1" ht="19.92" customHeight="1">
      <c r="B63" s="182"/>
      <c r="C63" s="183"/>
      <c r="D63" s="184" t="s">
        <v>358</v>
      </c>
      <c r="E63" s="185"/>
      <c r="F63" s="185"/>
      <c r="G63" s="185"/>
      <c r="H63" s="185"/>
      <c r="I63" s="186"/>
      <c r="J63" s="187">
        <f>J361</f>
        <v>0</v>
      </c>
      <c r="K63" s="188"/>
    </row>
    <row r="64" s="8" customFormat="1" ht="19.92" customHeight="1">
      <c r="B64" s="182"/>
      <c r="C64" s="183"/>
      <c r="D64" s="184" t="s">
        <v>359</v>
      </c>
      <c r="E64" s="185"/>
      <c r="F64" s="185"/>
      <c r="G64" s="185"/>
      <c r="H64" s="185"/>
      <c r="I64" s="186"/>
      <c r="J64" s="187">
        <f>J473</f>
        <v>0</v>
      </c>
      <c r="K64" s="188"/>
    </row>
    <row r="65" s="8" customFormat="1" ht="19.92" customHeight="1">
      <c r="B65" s="182"/>
      <c r="C65" s="183"/>
      <c r="D65" s="184" t="s">
        <v>360</v>
      </c>
      <c r="E65" s="185"/>
      <c r="F65" s="185"/>
      <c r="G65" s="185"/>
      <c r="H65" s="185"/>
      <c r="I65" s="186"/>
      <c r="J65" s="187">
        <f>J541</f>
        <v>0</v>
      </c>
      <c r="K65" s="188"/>
    </row>
    <row r="66" s="8" customFormat="1" ht="19.92" customHeight="1">
      <c r="B66" s="182"/>
      <c r="C66" s="183"/>
      <c r="D66" s="184" t="s">
        <v>123</v>
      </c>
      <c r="E66" s="185"/>
      <c r="F66" s="185"/>
      <c r="G66" s="185"/>
      <c r="H66" s="185"/>
      <c r="I66" s="186"/>
      <c r="J66" s="187">
        <f>J555</f>
        <v>0</v>
      </c>
      <c r="K66" s="188"/>
    </row>
    <row r="67" s="7" customFormat="1" ht="24.96" customHeight="1">
      <c r="B67" s="175"/>
      <c r="C67" s="176"/>
      <c r="D67" s="177" t="s">
        <v>361</v>
      </c>
      <c r="E67" s="178"/>
      <c r="F67" s="178"/>
      <c r="G67" s="178"/>
      <c r="H67" s="178"/>
      <c r="I67" s="179"/>
      <c r="J67" s="180">
        <f>J558</f>
        <v>0</v>
      </c>
      <c r="K67" s="181"/>
    </row>
    <row r="68" s="8" customFormat="1" ht="19.92" customHeight="1">
      <c r="B68" s="182"/>
      <c r="C68" s="183"/>
      <c r="D68" s="184" t="s">
        <v>362</v>
      </c>
      <c r="E68" s="185"/>
      <c r="F68" s="185"/>
      <c r="G68" s="185"/>
      <c r="H68" s="185"/>
      <c r="I68" s="186"/>
      <c r="J68" s="187">
        <f>J559</f>
        <v>0</v>
      </c>
      <c r="K68" s="188"/>
    </row>
    <row r="69" s="8" customFormat="1" ht="19.92" customHeight="1">
      <c r="B69" s="182"/>
      <c r="C69" s="183"/>
      <c r="D69" s="184" t="s">
        <v>363</v>
      </c>
      <c r="E69" s="185"/>
      <c r="F69" s="185"/>
      <c r="G69" s="185"/>
      <c r="H69" s="185"/>
      <c r="I69" s="186"/>
      <c r="J69" s="187">
        <f>J586</f>
        <v>0</v>
      </c>
      <c r="K69" s="188"/>
    </row>
    <row r="70" s="8" customFormat="1" ht="19.92" customHeight="1">
      <c r="B70" s="182"/>
      <c r="C70" s="183"/>
      <c r="D70" s="184" t="s">
        <v>364</v>
      </c>
      <c r="E70" s="185"/>
      <c r="F70" s="185"/>
      <c r="G70" s="185"/>
      <c r="H70" s="185"/>
      <c r="I70" s="186"/>
      <c r="J70" s="187">
        <f>J605</f>
        <v>0</v>
      </c>
      <c r="K70" s="188"/>
    </row>
    <row r="71" s="8" customFormat="1" ht="19.92" customHeight="1">
      <c r="B71" s="182"/>
      <c r="C71" s="183"/>
      <c r="D71" s="184" t="s">
        <v>365</v>
      </c>
      <c r="E71" s="185"/>
      <c r="F71" s="185"/>
      <c r="G71" s="185"/>
      <c r="H71" s="185"/>
      <c r="I71" s="186"/>
      <c r="J71" s="187">
        <f>J691</f>
        <v>0</v>
      </c>
      <c r="K71" s="188"/>
    </row>
    <row r="72" s="8" customFormat="1" ht="19.92" customHeight="1">
      <c r="B72" s="182"/>
      <c r="C72" s="183"/>
      <c r="D72" s="184" t="s">
        <v>366</v>
      </c>
      <c r="E72" s="185"/>
      <c r="F72" s="185"/>
      <c r="G72" s="185"/>
      <c r="H72" s="185"/>
      <c r="I72" s="186"/>
      <c r="J72" s="187">
        <f>J816</f>
        <v>0</v>
      </c>
      <c r="K72" s="188"/>
    </row>
    <row r="73" s="8" customFormat="1" ht="19.92" customHeight="1">
      <c r="B73" s="182"/>
      <c r="C73" s="183"/>
      <c r="D73" s="184" t="s">
        <v>367</v>
      </c>
      <c r="E73" s="185"/>
      <c r="F73" s="185"/>
      <c r="G73" s="185"/>
      <c r="H73" s="185"/>
      <c r="I73" s="186"/>
      <c r="J73" s="187">
        <f>J823</f>
        <v>0</v>
      </c>
      <c r="K73" s="188"/>
    </row>
    <row r="74" s="8" customFormat="1" ht="19.92" customHeight="1">
      <c r="B74" s="182"/>
      <c r="C74" s="183"/>
      <c r="D74" s="184" t="s">
        <v>368</v>
      </c>
      <c r="E74" s="185"/>
      <c r="F74" s="185"/>
      <c r="G74" s="185"/>
      <c r="H74" s="185"/>
      <c r="I74" s="186"/>
      <c r="J74" s="187">
        <f>J825</f>
        <v>0</v>
      </c>
      <c r="K74" s="188"/>
    </row>
    <row r="75" s="8" customFormat="1" ht="19.92" customHeight="1">
      <c r="B75" s="182"/>
      <c r="C75" s="183"/>
      <c r="D75" s="184" t="s">
        <v>369</v>
      </c>
      <c r="E75" s="185"/>
      <c r="F75" s="185"/>
      <c r="G75" s="185"/>
      <c r="H75" s="185"/>
      <c r="I75" s="186"/>
      <c r="J75" s="187">
        <f>J829</f>
        <v>0</v>
      </c>
      <c r="K75" s="188"/>
    </row>
    <row r="76" s="8" customFormat="1" ht="19.92" customHeight="1">
      <c r="B76" s="182"/>
      <c r="C76" s="183"/>
      <c r="D76" s="184" t="s">
        <v>370</v>
      </c>
      <c r="E76" s="185"/>
      <c r="F76" s="185"/>
      <c r="G76" s="185"/>
      <c r="H76" s="185"/>
      <c r="I76" s="186"/>
      <c r="J76" s="187">
        <f>J850</f>
        <v>0</v>
      </c>
      <c r="K76" s="188"/>
    </row>
    <row r="77" s="8" customFormat="1" ht="19.92" customHeight="1">
      <c r="B77" s="182"/>
      <c r="C77" s="183"/>
      <c r="D77" s="184" t="s">
        <v>371</v>
      </c>
      <c r="E77" s="185"/>
      <c r="F77" s="185"/>
      <c r="G77" s="185"/>
      <c r="H77" s="185"/>
      <c r="I77" s="186"/>
      <c r="J77" s="187">
        <f>J914</f>
        <v>0</v>
      </c>
      <c r="K77" s="188"/>
    </row>
    <row r="78" s="8" customFormat="1" ht="19.92" customHeight="1">
      <c r="B78" s="182"/>
      <c r="C78" s="183"/>
      <c r="D78" s="184" t="s">
        <v>372</v>
      </c>
      <c r="E78" s="185"/>
      <c r="F78" s="185"/>
      <c r="G78" s="185"/>
      <c r="H78" s="185"/>
      <c r="I78" s="186"/>
      <c r="J78" s="187">
        <f>J917</f>
        <v>0</v>
      </c>
      <c r="K78" s="188"/>
    </row>
    <row r="79" s="8" customFormat="1" ht="19.92" customHeight="1">
      <c r="B79" s="182"/>
      <c r="C79" s="183"/>
      <c r="D79" s="184" t="s">
        <v>373</v>
      </c>
      <c r="E79" s="185"/>
      <c r="F79" s="185"/>
      <c r="G79" s="185"/>
      <c r="H79" s="185"/>
      <c r="I79" s="186"/>
      <c r="J79" s="187">
        <f>J924</f>
        <v>0</v>
      </c>
      <c r="K79" s="188"/>
    </row>
    <row r="80" s="8" customFormat="1" ht="19.92" customHeight="1">
      <c r="B80" s="182"/>
      <c r="C80" s="183"/>
      <c r="D80" s="184" t="s">
        <v>374</v>
      </c>
      <c r="E80" s="185"/>
      <c r="F80" s="185"/>
      <c r="G80" s="185"/>
      <c r="H80" s="185"/>
      <c r="I80" s="186"/>
      <c r="J80" s="187">
        <f>J1078</f>
        <v>0</v>
      </c>
      <c r="K80" s="188"/>
    </row>
    <row r="81" s="8" customFormat="1" ht="19.92" customHeight="1">
      <c r="B81" s="182"/>
      <c r="C81" s="183"/>
      <c r="D81" s="184" t="s">
        <v>375</v>
      </c>
      <c r="E81" s="185"/>
      <c r="F81" s="185"/>
      <c r="G81" s="185"/>
      <c r="H81" s="185"/>
      <c r="I81" s="186"/>
      <c r="J81" s="187">
        <f>J1105</f>
        <v>0</v>
      </c>
      <c r="K81" s="188"/>
    </row>
    <row r="82" s="8" customFormat="1" ht="19.92" customHeight="1">
      <c r="B82" s="182"/>
      <c r="C82" s="183"/>
      <c r="D82" s="184" t="s">
        <v>376</v>
      </c>
      <c r="E82" s="185"/>
      <c r="F82" s="185"/>
      <c r="G82" s="185"/>
      <c r="H82" s="185"/>
      <c r="I82" s="186"/>
      <c r="J82" s="187">
        <f>J1123</f>
        <v>0</v>
      </c>
      <c r="K82" s="188"/>
    </row>
    <row r="83" s="8" customFormat="1" ht="19.92" customHeight="1">
      <c r="B83" s="182"/>
      <c r="C83" s="183"/>
      <c r="D83" s="184" t="s">
        <v>377</v>
      </c>
      <c r="E83" s="185"/>
      <c r="F83" s="185"/>
      <c r="G83" s="185"/>
      <c r="H83" s="185"/>
      <c r="I83" s="186"/>
      <c r="J83" s="187">
        <f>J1159</f>
        <v>0</v>
      </c>
      <c r="K83" s="188"/>
    </row>
    <row r="84" s="8" customFormat="1" ht="19.92" customHeight="1">
      <c r="B84" s="182"/>
      <c r="C84" s="183"/>
      <c r="D84" s="184" t="s">
        <v>378</v>
      </c>
      <c r="E84" s="185"/>
      <c r="F84" s="185"/>
      <c r="G84" s="185"/>
      <c r="H84" s="185"/>
      <c r="I84" s="186"/>
      <c r="J84" s="187">
        <f>J1192</f>
        <v>0</v>
      </c>
      <c r="K84" s="188"/>
    </row>
    <row r="85" s="8" customFormat="1" ht="19.92" customHeight="1">
      <c r="B85" s="182"/>
      <c r="C85" s="183"/>
      <c r="D85" s="184" t="s">
        <v>379</v>
      </c>
      <c r="E85" s="185"/>
      <c r="F85" s="185"/>
      <c r="G85" s="185"/>
      <c r="H85" s="185"/>
      <c r="I85" s="186"/>
      <c r="J85" s="187">
        <f>J1291</f>
        <v>0</v>
      </c>
      <c r="K85" s="188"/>
    </row>
    <row r="86" s="8" customFormat="1" ht="19.92" customHeight="1">
      <c r="B86" s="182"/>
      <c r="C86" s="183"/>
      <c r="D86" s="184" t="s">
        <v>380</v>
      </c>
      <c r="E86" s="185"/>
      <c r="F86" s="185"/>
      <c r="G86" s="185"/>
      <c r="H86" s="185"/>
      <c r="I86" s="186"/>
      <c r="J86" s="187">
        <f>J1299</f>
        <v>0</v>
      </c>
      <c r="K86" s="188"/>
    </row>
    <row r="87" s="8" customFormat="1" ht="19.92" customHeight="1">
      <c r="B87" s="182"/>
      <c r="C87" s="183"/>
      <c r="D87" s="184" t="s">
        <v>381</v>
      </c>
      <c r="E87" s="185"/>
      <c r="F87" s="185"/>
      <c r="G87" s="185"/>
      <c r="H87" s="185"/>
      <c r="I87" s="186"/>
      <c r="J87" s="187">
        <f>J1338</f>
        <v>0</v>
      </c>
      <c r="K87" s="188"/>
    </row>
    <row r="88" s="8" customFormat="1" ht="14.88" customHeight="1">
      <c r="B88" s="182"/>
      <c r="C88" s="183"/>
      <c r="D88" s="184" t="s">
        <v>382</v>
      </c>
      <c r="E88" s="185"/>
      <c r="F88" s="185"/>
      <c r="G88" s="185"/>
      <c r="H88" s="185"/>
      <c r="I88" s="186"/>
      <c r="J88" s="187">
        <f>J1357</f>
        <v>0</v>
      </c>
      <c r="K88" s="188"/>
    </row>
    <row r="89" s="8" customFormat="1" ht="19.92" customHeight="1">
      <c r="B89" s="182"/>
      <c r="C89" s="183"/>
      <c r="D89" s="184" t="s">
        <v>383</v>
      </c>
      <c r="E89" s="185"/>
      <c r="F89" s="185"/>
      <c r="G89" s="185"/>
      <c r="H89" s="185"/>
      <c r="I89" s="186"/>
      <c r="J89" s="187">
        <f>J1371</f>
        <v>0</v>
      </c>
      <c r="K89" s="188"/>
    </row>
    <row r="90" s="8" customFormat="1" ht="19.92" customHeight="1">
      <c r="B90" s="182"/>
      <c r="C90" s="183"/>
      <c r="D90" s="184" t="s">
        <v>384</v>
      </c>
      <c r="E90" s="185"/>
      <c r="F90" s="185"/>
      <c r="G90" s="185"/>
      <c r="H90" s="185"/>
      <c r="I90" s="186"/>
      <c r="J90" s="187">
        <f>J1395</f>
        <v>0</v>
      </c>
      <c r="K90" s="188"/>
    </row>
    <row r="91" s="8" customFormat="1" ht="19.92" customHeight="1">
      <c r="B91" s="182"/>
      <c r="C91" s="183"/>
      <c r="D91" s="184" t="s">
        <v>385</v>
      </c>
      <c r="E91" s="185"/>
      <c r="F91" s="185"/>
      <c r="G91" s="185"/>
      <c r="H91" s="185"/>
      <c r="I91" s="186"/>
      <c r="J91" s="187">
        <f>J1414</f>
        <v>0</v>
      </c>
      <c r="K91" s="188"/>
    </row>
    <row r="92" s="8" customFormat="1" ht="14.88" customHeight="1">
      <c r="B92" s="182"/>
      <c r="C92" s="183"/>
      <c r="D92" s="184" t="s">
        <v>386</v>
      </c>
      <c r="E92" s="185"/>
      <c r="F92" s="185"/>
      <c r="G92" s="185"/>
      <c r="H92" s="185"/>
      <c r="I92" s="186"/>
      <c r="J92" s="187">
        <f>J1435</f>
        <v>0</v>
      </c>
      <c r="K92" s="188"/>
    </row>
    <row r="93" s="8" customFormat="1" ht="19.92" customHeight="1">
      <c r="B93" s="182"/>
      <c r="C93" s="183"/>
      <c r="D93" s="184" t="s">
        <v>387</v>
      </c>
      <c r="E93" s="185"/>
      <c r="F93" s="185"/>
      <c r="G93" s="185"/>
      <c r="H93" s="185"/>
      <c r="I93" s="186"/>
      <c r="J93" s="187">
        <f>J1442</f>
        <v>0</v>
      </c>
      <c r="K93" s="188"/>
    </row>
    <row r="94" s="7" customFormat="1" ht="24.96" customHeight="1">
      <c r="B94" s="175"/>
      <c r="C94" s="176"/>
      <c r="D94" s="177" t="s">
        <v>124</v>
      </c>
      <c r="E94" s="178"/>
      <c r="F94" s="178"/>
      <c r="G94" s="178"/>
      <c r="H94" s="178"/>
      <c r="I94" s="179"/>
      <c r="J94" s="180">
        <f>J1447</f>
        <v>0</v>
      </c>
      <c r="K94" s="181"/>
    </row>
    <row r="95" s="8" customFormat="1" ht="19.92" customHeight="1">
      <c r="B95" s="182"/>
      <c r="C95" s="183"/>
      <c r="D95" s="184" t="s">
        <v>125</v>
      </c>
      <c r="E95" s="185"/>
      <c r="F95" s="185"/>
      <c r="G95" s="185"/>
      <c r="H95" s="185"/>
      <c r="I95" s="186"/>
      <c r="J95" s="187">
        <f>J1448</f>
        <v>0</v>
      </c>
      <c r="K95" s="188"/>
    </row>
    <row r="96" s="8" customFormat="1" ht="19.92" customHeight="1">
      <c r="B96" s="182"/>
      <c r="C96" s="183"/>
      <c r="D96" s="184" t="s">
        <v>388</v>
      </c>
      <c r="E96" s="185"/>
      <c r="F96" s="185"/>
      <c r="G96" s="185"/>
      <c r="H96" s="185"/>
      <c r="I96" s="186"/>
      <c r="J96" s="187">
        <f>J1450</f>
        <v>0</v>
      </c>
      <c r="K96" s="188"/>
    </row>
    <row r="97" s="8" customFormat="1" ht="19.92" customHeight="1">
      <c r="B97" s="182"/>
      <c r="C97" s="183"/>
      <c r="D97" s="184" t="s">
        <v>389</v>
      </c>
      <c r="E97" s="185"/>
      <c r="F97" s="185"/>
      <c r="G97" s="185"/>
      <c r="H97" s="185"/>
      <c r="I97" s="186"/>
      <c r="J97" s="187">
        <f>J1458</f>
        <v>0</v>
      </c>
      <c r="K97" s="188"/>
    </row>
    <row r="98" s="1" customFormat="1" ht="21.84" customHeight="1">
      <c r="B98" s="46"/>
      <c r="C98" s="47"/>
      <c r="D98" s="47"/>
      <c r="E98" s="47"/>
      <c r="F98" s="47"/>
      <c r="G98" s="47"/>
      <c r="H98" s="47"/>
      <c r="I98" s="142"/>
      <c r="J98" s="47"/>
      <c r="K98" s="51"/>
    </row>
    <row r="99" s="1" customFormat="1" ht="6.96" customHeight="1">
      <c r="B99" s="67"/>
      <c r="C99" s="68"/>
      <c r="D99" s="68"/>
      <c r="E99" s="68"/>
      <c r="F99" s="68"/>
      <c r="G99" s="68"/>
      <c r="H99" s="68"/>
      <c r="I99" s="164"/>
      <c r="J99" s="68"/>
      <c r="K99" s="69"/>
    </row>
    <row r="103" s="1" customFormat="1" ht="6.96" customHeight="1">
      <c r="B103" s="70"/>
      <c r="C103" s="71"/>
      <c r="D103" s="71"/>
      <c r="E103" s="71"/>
      <c r="F103" s="71"/>
      <c r="G103" s="71"/>
      <c r="H103" s="71"/>
      <c r="I103" s="167"/>
      <c r="J103" s="71"/>
      <c r="K103" s="71"/>
      <c r="L103" s="72"/>
    </row>
    <row r="104" s="1" customFormat="1" ht="36.96" customHeight="1">
      <c r="B104" s="46"/>
      <c r="C104" s="73" t="s">
        <v>98</v>
      </c>
      <c r="D104" s="74"/>
      <c r="E104" s="74"/>
      <c r="F104" s="74"/>
      <c r="G104" s="74"/>
      <c r="H104" s="74"/>
      <c r="I104" s="189"/>
      <c r="J104" s="74"/>
      <c r="K104" s="74"/>
      <c r="L104" s="72"/>
    </row>
    <row r="105" s="1" customFormat="1" ht="6.96" customHeight="1">
      <c r="B105" s="46"/>
      <c r="C105" s="74"/>
      <c r="D105" s="74"/>
      <c r="E105" s="74"/>
      <c r="F105" s="74"/>
      <c r="G105" s="74"/>
      <c r="H105" s="74"/>
      <c r="I105" s="189"/>
      <c r="J105" s="74"/>
      <c r="K105" s="74"/>
      <c r="L105" s="72"/>
    </row>
    <row r="106" s="1" customFormat="1" ht="14.4" customHeight="1">
      <c r="B106" s="46"/>
      <c r="C106" s="76" t="s">
        <v>18</v>
      </c>
      <c r="D106" s="74"/>
      <c r="E106" s="74"/>
      <c r="F106" s="74"/>
      <c r="G106" s="74"/>
      <c r="H106" s="74"/>
      <c r="I106" s="189"/>
      <c r="J106" s="74"/>
      <c r="K106" s="74"/>
      <c r="L106" s="72"/>
    </row>
    <row r="107" s="1" customFormat="1" ht="16.5" customHeight="1">
      <c r="B107" s="46"/>
      <c r="C107" s="74"/>
      <c r="D107" s="74"/>
      <c r="E107" s="223" t="str">
        <f>E7</f>
        <v>Rekonstrukce a přístavba objektu náboženské obce</v>
      </c>
      <c r="F107" s="76"/>
      <c r="G107" s="76"/>
      <c r="H107" s="76"/>
      <c r="I107" s="189"/>
      <c r="J107" s="74"/>
      <c r="K107" s="74"/>
      <c r="L107" s="72"/>
    </row>
    <row r="108" s="1" customFormat="1" ht="14.4" customHeight="1">
      <c r="B108" s="46"/>
      <c r="C108" s="76" t="s">
        <v>117</v>
      </c>
      <c r="D108" s="74"/>
      <c r="E108" s="74"/>
      <c r="F108" s="74"/>
      <c r="G108" s="74"/>
      <c r="H108" s="74"/>
      <c r="I108" s="189"/>
      <c r="J108" s="74"/>
      <c r="K108" s="74"/>
      <c r="L108" s="72"/>
    </row>
    <row r="109" s="1" customFormat="1" ht="17.25" customHeight="1">
      <c r="B109" s="46"/>
      <c r="C109" s="74"/>
      <c r="D109" s="74"/>
      <c r="E109" s="82" t="str">
        <f>E9</f>
        <v xml:space="preserve">180701Ra1 - HLAVNÍ OBJEKT  ( hlavní aktivita)</v>
      </c>
      <c r="F109" s="74"/>
      <c r="G109" s="74"/>
      <c r="H109" s="74"/>
      <c r="I109" s="189"/>
      <c r="J109" s="74"/>
      <c r="K109" s="74"/>
      <c r="L109" s="72"/>
    </row>
    <row r="110" s="1" customFormat="1" ht="6.96" customHeight="1">
      <c r="B110" s="46"/>
      <c r="C110" s="74"/>
      <c r="D110" s="74"/>
      <c r="E110" s="74"/>
      <c r="F110" s="74"/>
      <c r="G110" s="74"/>
      <c r="H110" s="74"/>
      <c r="I110" s="189"/>
      <c r="J110" s="74"/>
      <c r="K110" s="74"/>
      <c r="L110" s="72"/>
    </row>
    <row r="111" s="1" customFormat="1" ht="18" customHeight="1">
      <c r="B111" s="46"/>
      <c r="C111" s="76" t="s">
        <v>23</v>
      </c>
      <c r="D111" s="74"/>
      <c r="E111" s="74"/>
      <c r="F111" s="190" t="str">
        <f>F12</f>
        <v xml:space="preserve">STŘELICE  u Brna</v>
      </c>
      <c r="G111" s="74"/>
      <c r="H111" s="74"/>
      <c r="I111" s="191" t="s">
        <v>25</v>
      </c>
      <c r="J111" s="85" t="str">
        <f>IF(J12="","",J12)</f>
        <v>13. 7. 2018</v>
      </c>
      <c r="K111" s="74"/>
      <c r="L111" s="72"/>
    </row>
    <row r="112" s="1" customFormat="1" ht="6.96" customHeight="1">
      <c r="B112" s="46"/>
      <c r="C112" s="74"/>
      <c r="D112" s="74"/>
      <c r="E112" s="74"/>
      <c r="F112" s="74"/>
      <c r="G112" s="74"/>
      <c r="H112" s="74"/>
      <c r="I112" s="189"/>
      <c r="J112" s="74"/>
      <c r="K112" s="74"/>
      <c r="L112" s="72"/>
    </row>
    <row r="113" s="1" customFormat="1">
      <c r="B113" s="46"/>
      <c r="C113" s="76" t="s">
        <v>27</v>
      </c>
      <c r="D113" s="74"/>
      <c r="E113" s="74"/>
      <c r="F113" s="190" t="str">
        <f>E15</f>
        <v xml:space="preserve"> </v>
      </c>
      <c r="G113" s="74"/>
      <c r="H113" s="74"/>
      <c r="I113" s="191" t="s">
        <v>33</v>
      </c>
      <c r="J113" s="190" t="str">
        <f>E21</f>
        <v>ing.arch.Skála, ing. Muroň</v>
      </c>
      <c r="K113" s="74"/>
      <c r="L113" s="72"/>
    </row>
    <row r="114" s="1" customFormat="1" ht="14.4" customHeight="1">
      <c r="B114" s="46"/>
      <c r="C114" s="76" t="s">
        <v>31</v>
      </c>
      <c r="D114" s="74"/>
      <c r="E114" s="74"/>
      <c r="F114" s="190" t="str">
        <f>IF(E18="","",E18)</f>
        <v/>
      </c>
      <c r="G114" s="74"/>
      <c r="H114" s="74"/>
      <c r="I114" s="189"/>
      <c r="J114" s="74"/>
      <c r="K114" s="74"/>
      <c r="L114" s="72"/>
    </row>
    <row r="115" s="1" customFormat="1" ht="10.32" customHeight="1">
      <c r="B115" s="46"/>
      <c r="C115" s="74"/>
      <c r="D115" s="74"/>
      <c r="E115" s="74"/>
      <c r="F115" s="74"/>
      <c r="G115" s="74"/>
      <c r="H115" s="74"/>
      <c r="I115" s="189"/>
      <c r="J115" s="74"/>
      <c r="K115" s="74"/>
      <c r="L115" s="72"/>
    </row>
    <row r="116" s="9" customFormat="1" ht="29.28" customHeight="1">
      <c r="B116" s="192"/>
      <c r="C116" s="193" t="s">
        <v>99</v>
      </c>
      <c r="D116" s="194" t="s">
        <v>56</v>
      </c>
      <c r="E116" s="194" t="s">
        <v>52</v>
      </c>
      <c r="F116" s="194" t="s">
        <v>100</v>
      </c>
      <c r="G116" s="194" t="s">
        <v>101</v>
      </c>
      <c r="H116" s="194" t="s">
        <v>102</v>
      </c>
      <c r="I116" s="195" t="s">
        <v>103</v>
      </c>
      <c r="J116" s="194" t="s">
        <v>93</v>
      </c>
      <c r="K116" s="196" t="s">
        <v>104</v>
      </c>
      <c r="L116" s="197"/>
      <c r="M116" s="102" t="s">
        <v>105</v>
      </c>
      <c r="N116" s="103" t="s">
        <v>41</v>
      </c>
      <c r="O116" s="103" t="s">
        <v>106</v>
      </c>
      <c r="P116" s="103" t="s">
        <v>107</v>
      </c>
      <c r="Q116" s="103" t="s">
        <v>108</v>
      </c>
      <c r="R116" s="103" t="s">
        <v>109</v>
      </c>
      <c r="S116" s="103" t="s">
        <v>110</v>
      </c>
      <c r="T116" s="104" t="s">
        <v>111</v>
      </c>
    </row>
    <row r="117" s="1" customFormat="1" ht="29.28" customHeight="1">
      <c r="B117" s="46"/>
      <c r="C117" s="108" t="s">
        <v>94</v>
      </c>
      <c r="D117" s="74"/>
      <c r="E117" s="74"/>
      <c r="F117" s="74"/>
      <c r="G117" s="74"/>
      <c r="H117" s="74"/>
      <c r="I117" s="189"/>
      <c r="J117" s="198">
        <f>BK117</f>
        <v>0</v>
      </c>
      <c r="K117" s="74"/>
      <c r="L117" s="72"/>
      <c r="M117" s="105"/>
      <c r="N117" s="106"/>
      <c r="O117" s="106"/>
      <c r="P117" s="199">
        <f>P118+P558+P1447</f>
        <v>0</v>
      </c>
      <c r="Q117" s="106"/>
      <c r="R117" s="199">
        <f>R118+R558+R1447</f>
        <v>352.38492395999998</v>
      </c>
      <c r="S117" s="106"/>
      <c r="T117" s="200">
        <f>T118+T558+T1447</f>
        <v>316.47761000000003</v>
      </c>
      <c r="AT117" s="24" t="s">
        <v>70</v>
      </c>
      <c r="AU117" s="24" t="s">
        <v>95</v>
      </c>
      <c r="BK117" s="201">
        <f>BK118+BK558+BK1447</f>
        <v>0</v>
      </c>
    </row>
    <row r="118" s="10" customFormat="1" ht="37.44" customHeight="1">
      <c r="B118" s="202"/>
      <c r="C118" s="203"/>
      <c r="D118" s="204" t="s">
        <v>70</v>
      </c>
      <c r="E118" s="205" t="s">
        <v>112</v>
      </c>
      <c r="F118" s="205" t="s">
        <v>113</v>
      </c>
      <c r="G118" s="203"/>
      <c r="H118" s="203"/>
      <c r="I118" s="206"/>
      <c r="J118" s="207">
        <f>BK118</f>
        <v>0</v>
      </c>
      <c r="K118" s="203"/>
      <c r="L118" s="208"/>
      <c r="M118" s="209"/>
      <c r="N118" s="210"/>
      <c r="O118" s="210"/>
      <c r="P118" s="211">
        <f>P119+P146+P200+P292+P356+P361+P473+P541+P555</f>
        <v>0</v>
      </c>
      <c r="Q118" s="210"/>
      <c r="R118" s="211">
        <f>R119+R146+R200+R292+R356+R361+R473+R541+R555</f>
        <v>317.69705898999996</v>
      </c>
      <c r="S118" s="210"/>
      <c r="T118" s="212">
        <f>T119+T146+T200+T292+T356+T361+T473+T541+T555</f>
        <v>299.03550000000001</v>
      </c>
      <c r="AR118" s="213" t="s">
        <v>76</v>
      </c>
      <c r="AT118" s="214" t="s">
        <v>70</v>
      </c>
      <c r="AU118" s="214" t="s">
        <v>71</v>
      </c>
      <c r="AY118" s="213" t="s">
        <v>114</v>
      </c>
      <c r="BK118" s="215">
        <f>BK119+BK146+BK200+BK292+BK356+BK361+BK473+BK541+BK555</f>
        <v>0</v>
      </c>
    </row>
    <row r="119" s="10" customFormat="1" ht="19.92" customHeight="1">
      <c r="B119" s="202"/>
      <c r="C119" s="203"/>
      <c r="D119" s="204" t="s">
        <v>70</v>
      </c>
      <c r="E119" s="216" t="s">
        <v>76</v>
      </c>
      <c r="F119" s="216" t="s">
        <v>126</v>
      </c>
      <c r="G119" s="203"/>
      <c r="H119" s="203"/>
      <c r="I119" s="206"/>
      <c r="J119" s="217">
        <f>BK119</f>
        <v>0</v>
      </c>
      <c r="K119" s="203"/>
      <c r="L119" s="208"/>
      <c r="M119" s="209"/>
      <c r="N119" s="210"/>
      <c r="O119" s="210"/>
      <c r="P119" s="211">
        <f>SUM(P120:P145)</f>
        <v>0</v>
      </c>
      <c r="Q119" s="210"/>
      <c r="R119" s="211">
        <f>SUM(R120:R145)</f>
        <v>47.802</v>
      </c>
      <c r="S119" s="210"/>
      <c r="T119" s="212">
        <f>SUM(T120:T145)</f>
        <v>0</v>
      </c>
      <c r="AR119" s="213" t="s">
        <v>76</v>
      </c>
      <c r="AT119" s="214" t="s">
        <v>70</v>
      </c>
      <c r="AU119" s="214" t="s">
        <v>76</v>
      </c>
      <c r="AY119" s="213" t="s">
        <v>114</v>
      </c>
      <c r="BK119" s="215">
        <f>SUM(BK120:BK145)</f>
        <v>0</v>
      </c>
    </row>
    <row r="120" s="1" customFormat="1" ht="38.25" customHeight="1">
      <c r="B120" s="46"/>
      <c r="C120" s="224" t="s">
        <v>76</v>
      </c>
      <c r="D120" s="224" t="s">
        <v>127</v>
      </c>
      <c r="E120" s="225" t="s">
        <v>128</v>
      </c>
      <c r="F120" s="226" t="s">
        <v>390</v>
      </c>
      <c r="G120" s="227" t="s">
        <v>130</v>
      </c>
      <c r="H120" s="228">
        <v>0.44</v>
      </c>
      <c r="I120" s="229"/>
      <c r="J120" s="230">
        <f>ROUND(I120*H120,2)</f>
        <v>0</v>
      </c>
      <c r="K120" s="226" t="s">
        <v>147</v>
      </c>
      <c r="L120" s="72"/>
      <c r="M120" s="231" t="s">
        <v>21</v>
      </c>
      <c r="N120" s="232" t="s">
        <v>43</v>
      </c>
      <c r="O120" s="47"/>
      <c r="P120" s="233">
        <f>O120*H120</f>
        <v>0</v>
      </c>
      <c r="Q120" s="233">
        <v>0</v>
      </c>
      <c r="R120" s="233">
        <f>Q120*H120</f>
        <v>0</v>
      </c>
      <c r="S120" s="233">
        <v>0</v>
      </c>
      <c r="T120" s="234">
        <f>S120*H120</f>
        <v>0</v>
      </c>
      <c r="AR120" s="24" t="s">
        <v>115</v>
      </c>
      <c r="AT120" s="24" t="s">
        <v>127</v>
      </c>
      <c r="AU120" s="24" t="s">
        <v>81</v>
      </c>
      <c r="AY120" s="24" t="s">
        <v>114</v>
      </c>
      <c r="BE120" s="235">
        <f>IF(N120="základní",J120,0)</f>
        <v>0</v>
      </c>
      <c r="BF120" s="235">
        <f>IF(N120="snížená",J120,0)</f>
        <v>0</v>
      </c>
      <c r="BG120" s="235">
        <f>IF(N120="zákl. přenesená",J120,0)</f>
        <v>0</v>
      </c>
      <c r="BH120" s="235">
        <f>IF(N120="sníž. přenesená",J120,0)</f>
        <v>0</v>
      </c>
      <c r="BI120" s="235">
        <f>IF(N120="nulová",J120,0)</f>
        <v>0</v>
      </c>
      <c r="BJ120" s="24" t="s">
        <v>81</v>
      </c>
      <c r="BK120" s="235">
        <f>ROUND(I120*H120,2)</f>
        <v>0</v>
      </c>
      <c r="BL120" s="24" t="s">
        <v>115</v>
      </c>
      <c r="BM120" s="24" t="s">
        <v>391</v>
      </c>
    </row>
    <row r="121" s="11" customFormat="1">
      <c r="B121" s="236"/>
      <c r="C121" s="237"/>
      <c r="D121" s="238" t="s">
        <v>133</v>
      </c>
      <c r="E121" s="239" t="s">
        <v>21</v>
      </c>
      <c r="F121" s="240" t="s">
        <v>392</v>
      </c>
      <c r="G121" s="237"/>
      <c r="H121" s="239" t="s">
        <v>21</v>
      </c>
      <c r="I121" s="241"/>
      <c r="J121" s="237"/>
      <c r="K121" s="237"/>
      <c r="L121" s="242"/>
      <c r="M121" s="243"/>
      <c r="N121" s="244"/>
      <c r="O121" s="244"/>
      <c r="P121" s="244"/>
      <c r="Q121" s="244"/>
      <c r="R121" s="244"/>
      <c r="S121" s="244"/>
      <c r="T121" s="245"/>
      <c r="AT121" s="246" t="s">
        <v>133</v>
      </c>
      <c r="AU121" s="246" t="s">
        <v>81</v>
      </c>
      <c r="AV121" s="11" t="s">
        <v>76</v>
      </c>
      <c r="AW121" s="11" t="s">
        <v>35</v>
      </c>
      <c r="AX121" s="11" t="s">
        <v>71</v>
      </c>
      <c r="AY121" s="246" t="s">
        <v>114</v>
      </c>
    </row>
    <row r="122" s="12" customFormat="1">
      <c r="B122" s="247"/>
      <c r="C122" s="248"/>
      <c r="D122" s="238" t="s">
        <v>133</v>
      </c>
      <c r="E122" s="249" t="s">
        <v>21</v>
      </c>
      <c r="F122" s="250" t="s">
        <v>393</v>
      </c>
      <c r="G122" s="248"/>
      <c r="H122" s="251">
        <v>0.44</v>
      </c>
      <c r="I122" s="252"/>
      <c r="J122" s="248"/>
      <c r="K122" s="248"/>
      <c r="L122" s="253"/>
      <c r="M122" s="254"/>
      <c r="N122" s="255"/>
      <c r="O122" s="255"/>
      <c r="P122" s="255"/>
      <c r="Q122" s="255"/>
      <c r="R122" s="255"/>
      <c r="S122" s="255"/>
      <c r="T122" s="256"/>
      <c r="AT122" s="257" t="s">
        <v>133</v>
      </c>
      <c r="AU122" s="257" t="s">
        <v>81</v>
      </c>
      <c r="AV122" s="12" t="s">
        <v>81</v>
      </c>
      <c r="AW122" s="12" t="s">
        <v>35</v>
      </c>
      <c r="AX122" s="12" t="s">
        <v>76</v>
      </c>
      <c r="AY122" s="257" t="s">
        <v>114</v>
      </c>
    </row>
    <row r="123" s="1" customFormat="1" ht="25.5" customHeight="1">
      <c r="B123" s="46"/>
      <c r="C123" s="224" t="s">
        <v>81</v>
      </c>
      <c r="D123" s="224" t="s">
        <v>127</v>
      </c>
      <c r="E123" s="225" t="s">
        <v>394</v>
      </c>
      <c r="F123" s="226" t="s">
        <v>395</v>
      </c>
      <c r="G123" s="227" t="s">
        <v>130</v>
      </c>
      <c r="H123" s="228">
        <v>47.802</v>
      </c>
      <c r="I123" s="229"/>
      <c r="J123" s="230">
        <f>ROUND(I123*H123,2)</f>
        <v>0</v>
      </c>
      <c r="K123" s="226" t="s">
        <v>147</v>
      </c>
      <c r="L123" s="72"/>
      <c r="M123" s="231" t="s">
        <v>21</v>
      </c>
      <c r="N123" s="232" t="s">
        <v>43</v>
      </c>
      <c r="O123" s="47"/>
      <c r="P123" s="233">
        <f>O123*H123</f>
        <v>0</v>
      </c>
      <c r="Q123" s="233">
        <v>0</v>
      </c>
      <c r="R123" s="233">
        <f>Q123*H123</f>
        <v>0</v>
      </c>
      <c r="S123" s="233">
        <v>0</v>
      </c>
      <c r="T123" s="234">
        <f>S123*H123</f>
        <v>0</v>
      </c>
      <c r="AR123" s="24" t="s">
        <v>115</v>
      </c>
      <c r="AT123" s="24" t="s">
        <v>127</v>
      </c>
      <c r="AU123" s="24" t="s">
        <v>81</v>
      </c>
      <c r="AY123" s="24" t="s">
        <v>114</v>
      </c>
      <c r="BE123" s="235">
        <f>IF(N123="základní",J123,0)</f>
        <v>0</v>
      </c>
      <c r="BF123" s="235">
        <f>IF(N123="snížená",J123,0)</f>
        <v>0</v>
      </c>
      <c r="BG123" s="235">
        <f>IF(N123="zákl. přenesená",J123,0)</f>
        <v>0</v>
      </c>
      <c r="BH123" s="235">
        <f>IF(N123="sníž. přenesená",J123,0)</f>
        <v>0</v>
      </c>
      <c r="BI123" s="235">
        <f>IF(N123="nulová",J123,0)</f>
        <v>0</v>
      </c>
      <c r="BJ123" s="24" t="s">
        <v>81</v>
      </c>
      <c r="BK123" s="235">
        <f>ROUND(I123*H123,2)</f>
        <v>0</v>
      </c>
      <c r="BL123" s="24" t="s">
        <v>115</v>
      </c>
      <c r="BM123" s="24" t="s">
        <v>396</v>
      </c>
    </row>
    <row r="124" s="11" customFormat="1">
      <c r="B124" s="236"/>
      <c r="C124" s="237"/>
      <c r="D124" s="238" t="s">
        <v>133</v>
      </c>
      <c r="E124" s="239" t="s">
        <v>21</v>
      </c>
      <c r="F124" s="240" t="s">
        <v>397</v>
      </c>
      <c r="G124" s="237"/>
      <c r="H124" s="239" t="s">
        <v>21</v>
      </c>
      <c r="I124" s="241"/>
      <c r="J124" s="237"/>
      <c r="K124" s="237"/>
      <c r="L124" s="242"/>
      <c r="M124" s="243"/>
      <c r="N124" s="244"/>
      <c r="O124" s="244"/>
      <c r="P124" s="244"/>
      <c r="Q124" s="244"/>
      <c r="R124" s="244"/>
      <c r="S124" s="244"/>
      <c r="T124" s="245"/>
      <c r="AT124" s="246" t="s">
        <v>133</v>
      </c>
      <c r="AU124" s="246" t="s">
        <v>81</v>
      </c>
      <c r="AV124" s="11" t="s">
        <v>76</v>
      </c>
      <c r="AW124" s="11" t="s">
        <v>35</v>
      </c>
      <c r="AX124" s="11" t="s">
        <v>71</v>
      </c>
      <c r="AY124" s="246" t="s">
        <v>114</v>
      </c>
    </row>
    <row r="125" s="12" customFormat="1">
      <c r="B125" s="247"/>
      <c r="C125" s="248"/>
      <c r="D125" s="238" t="s">
        <v>133</v>
      </c>
      <c r="E125" s="249" t="s">
        <v>21</v>
      </c>
      <c r="F125" s="250" t="s">
        <v>398</v>
      </c>
      <c r="G125" s="248"/>
      <c r="H125" s="251">
        <v>47.802</v>
      </c>
      <c r="I125" s="252"/>
      <c r="J125" s="248"/>
      <c r="K125" s="248"/>
      <c r="L125" s="253"/>
      <c r="M125" s="254"/>
      <c r="N125" s="255"/>
      <c r="O125" s="255"/>
      <c r="P125" s="255"/>
      <c r="Q125" s="255"/>
      <c r="R125" s="255"/>
      <c r="S125" s="255"/>
      <c r="T125" s="256"/>
      <c r="AT125" s="257" t="s">
        <v>133</v>
      </c>
      <c r="AU125" s="257" t="s">
        <v>81</v>
      </c>
      <c r="AV125" s="12" t="s">
        <v>81</v>
      </c>
      <c r="AW125" s="12" t="s">
        <v>35</v>
      </c>
      <c r="AX125" s="12" t="s">
        <v>76</v>
      </c>
      <c r="AY125" s="257" t="s">
        <v>114</v>
      </c>
    </row>
    <row r="126" s="1" customFormat="1" ht="38.25" customHeight="1">
      <c r="B126" s="46"/>
      <c r="C126" s="224" t="s">
        <v>144</v>
      </c>
      <c r="D126" s="224" t="s">
        <v>127</v>
      </c>
      <c r="E126" s="225" t="s">
        <v>399</v>
      </c>
      <c r="F126" s="226" t="s">
        <v>400</v>
      </c>
      <c r="G126" s="227" t="s">
        <v>130</v>
      </c>
      <c r="H126" s="228">
        <v>47.802</v>
      </c>
      <c r="I126" s="229"/>
      <c r="J126" s="230">
        <f>ROUND(I126*H126,2)</f>
        <v>0</v>
      </c>
      <c r="K126" s="226" t="s">
        <v>147</v>
      </c>
      <c r="L126" s="72"/>
      <c r="M126" s="231" t="s">
        <v>21</v>
      </c>
      <c r="N126" s="232" t="s">
        <v>43</v>
      </c>
      <c r="O126" s="47"/>
      <c r="P126" s="233">
        <f>O126*H126</f>
        <v>0</v>
      </c>
      <c r="Q126" s="233">
        <v>0</v>
      </c>
      <c r="R126" s="233">
        <f>Q126*H126</f>
        <v>0</v>
      </c>
      <c r="S126" s="233">
        <v>0</v>
      </c>
      <c r="T126" s="234">
        <f>S126*H126</f>
        <v>0</v>
      </c>
      <c r="AR126" s="24" t="s">
        <v>115</v>
      </c>
      <c r="AT126" s="24" t="s">
        <v>127</v>
      </c>
      <c r="AU126" s="24" t="s">
        <v>81</v>
      </c>
      <c r="AY126" s="24" t="s">
        <v>114</v>
      </c>
      <c r="BE126" s="235">
        <f>IF(N126="základní",J126,0)</f>
        <v>0</v>
      </c>
      <c r="BF126" s="235">
        <f>IF(N126="snížená",J126,0)</f>
        <v>0</v>
      </c>
      <c r="BG126" s="235">
        <f>IF(N126="zákl. přenesená",J126,0)</f>
        <v>0</v>
      </c>
      <c r="BH126" s="235">
        <f>IF(N126="sníž. přenesená",J126,0)</f>
        <v>0</v>
      </c>
      <c r="BI126" s="235">
        <f>IF(N126="nulová",J126,0)</f>
        <v>0</v>
      </c>
      <c r="BJ126" s="24" t="s">
        <v>81</v>
      </c>
      <c r="BK126" s="235">
        <f>ROUND(I126*H126,2)</f>
        <v>0</v>
      </c>
      <c r="BL126" s="24" t="s">
        <v>115</v>
      </c>
      <c r="BM126" s="24" t="s">
        <v>401</v>
      </c>
    </row>
    <row r="127" s="1" customFormat="1">
      <c r="B127" s="46"/>
      <c r="C127" s="74"/>
      <c r="D127" s="238" t="s">
        <v>149</v>
      </c>
      <c r="E127" s="74"/>
      <c r="F127" s="269" t="s">
        <v>402</v>
      </c>
      <c r="G127" s="74"/>
      <c r="H127" s="74"/>
      <c r="I127" s="189"/>
      <c r="J127" s="74"/>
      <c r="K127" s="74"/>
      <c r="L127" s="72"/>
      <c r="M127" s="270"/>
      <c r="N127" s="47"/>
      <c r="O127" s="47"/>
      <c r="P127" s="47"/>
      <c r="Q127" s="47"/>
      <c r="R127" s="47"/>
      <c r="S127" s="47"/>
      <c r="T127" s="95"/>
      <c r="AT127" s="24" t="s">
        <v>149</v>
      </c>
      <c r="AU127" s="24" t="s">
        <v>81</v>
      </c>
    </row>
    <row r="128" s="1" customFormat="1" ht="38.25" customHeight="1">
      <c r="B128" s="46"/>
      <c r="C128" s="224" t="s">
        <v>115</v>
      </c>
      <c r="D128" s="224" t="s">
        <v>127</v>
      </c>
      <c r="E128" s="225" t="s">
        <v>157</v>
      </c>
      <c r="F128" s="226" t="s">
        <v>403</v>
      </c>
      <c r="G128" s="227" t="s">
        <v>130</v>
      </c>
      <c r="H128" s="228">
        <v>47.802</v>
      </c>
      <c r="I128" s="229"/>
      <c r="J128" s="230">
        <f>ROUND(I128*H128,2)</f>
        <v>0</v>
      </c>
      <c r="K128" s="226" t="s">
        <v>147</v>
      </c>
      <c r="L128" s="72"/>
      <c r="M128" s="231" t="s">
        <v>21</v>
      </c>
      <c r="N128" s="232" t="s">
        <v>43</v>
      </c>
      <c r="O128" s="47"/>
      <c r="P128" s="233">
        <f>O128*H128</f>
        <v>0</v>
      </c>
      <c r="Q128" s="233">
        <v>0</v>
      </c>
      <c r="R128" s="233">
        <f>Q128*H128</f>
        <v>0</v>
      </c>
      <c r="S128" s="233">
        <v>0</v>
      </c>
      <c r="T128" s="234">
        <f>S128*H128</f>
        <v>0</v>
      </c>
      <c r="AR128" s="24" t="s">
        <v>115</v>
      </c>
      <c r="AT128" s="24" t="s">
        <v>127</v>
      </c>
      <c r="AU128" s="24" t="s">
        <v>81</v>
      </c>
      <c r="AY128" s="24" t="s">
        <v>114</v>
      </c>
      <c r="BE128" s="235">
        <f>IF(N128="základní",J128,0)</f>
        <v>0</v>
      </c>
      <c r="BF128" s="235">
        <f>IF(N128="snížená",J128,0)</f>
        <v>0</v>
      </c>
      <c r="BG128" s="235">
        <f>IF(N128="zákl. přenesená",J128,0)</f>
        <v>0</v>
      </c>
      <c r="BH128" s="235">
        <f>IF(N128="sníž. přenesená",J128,0)</f>
        <v>0</v>
      </c>
      <c r="BI128" s="235">
        <f>IF(N128="nulová",J128,0)</f>
        <v>0</v>
      </c>
      <c r="BJ128" s="24" t="s">
        <v>81</v>
      </c>
      <c r="BK128" s="235">
        <f>ROUND(I128*H128,2)</f>
        <v>0</v>
      </c>
      <c r="BL128" s="24" t="s">
        <v>115</v>
      </c>
      <c r="BM128" s="24" t="s">
        <v>404</v>
      </c>
    </row>
    <row r="129" s="1" customFormat="1" ht="16.5" customHeight="1">
      <c r="B129" s="46"/>
      <c r="C129" s="224" t="s">
        <v>156</v>
      </c>
      <c r="D129" s="224" t="s">
        <v>127</v>
      </c>
      <c r="E129" s="225" t="s">
        <v>165</v>
      </c>
      <c r="F129" s="226" t="s">
        <v>405</v>
      </c>
      <c r="G129" s="227" t="s">
        <v>130</v>
      </c>
      <c r="H129" s="228">
        <v>47.802</v>
      </c>
      <c r="I129" s="229"/>
      <c r="J129" s="230">
        <f>ROUND(I129*H129,2)</f>
        <v>0</v>
      </c>
      <c r="K129" s="226" t="s">
        <v>147</v>
      </c>
      <c r="L129" s="72"/>
      <c r="M129" s="231" t="s">
        <v>21</v>
      </c>
      <c r="N129" s="232" t="s">
        <v>43</v>
      </c>
      <c r="O129" s="47"/>
      <c r="P129" s="233">
        <f>O129*H129</f>
        <v>0</v>
      </c>
      <c r="Q129" s="233">
        <v>0</v>
      </c>
      <c r="R129" s="233">
        <f>Q129*H129</f>
        <v>0</v>
      </c>
      <c r="S129" s="233">
        <v>0</v>
      </c>
      <c r="T129" s="234">
        <f>S129*H129</f>
        <v>0</v>
      </c>
      <c r="AR129" s="24" t="s">
        <v>115</v>
      </c>
      <c r="AT129" s="24" t="s">
        <v>127</v>
      </c>
      <c r="AU129" s="24" t="s">
        <v>81</v>
      </c>
      <c r="AY129" s="24" t="s">
        <v>114</v>
      </c>
      <c r="BE129" s="235">
        <f>IF(N129="základní",J129,0)</f>
        <v>0</v>
      </c>
      <c r="BF129" s="235">
        <f>IF(N129="snížená",J129,0)</f>
        <v>0</v>
      </c>
      <c r="BG129" s="235">
        <f>IF(N129="zákl. přenesená",J129,0)</f>
        <v>0</v>
      </c>
      <c r="BH129" s="235">
        <f>IF(N129="sníž. přenesená",J129,0)</f>
        <v>0</v>
      </c>
      <c r="BI129" s="235">
        <f>IF(N129="nulová",J129,0)</f>
        <v>0</v>
      </c>
      <c r="BJ129" s="24" t="s">
        <v>81</v>
      </c>
      <c r="BK129" s="235">
        <f>ROUND(I129*H129,2)</f>
        <v>0</v>
      </c>
      <c r="BL129" s="24" t="s">
        <v>115</v>
      </c>
      <c r="BM129" s="24" t="s">
        <v>406</v>
      </c>
    </row>
    <row r="130" s="1" customFormat="1" ht="25.5" customHeight="1">
      <c r="B130" s="46"/>
      <c r="C130" s="224" t="s">
        <v>164</v>
      </c>
      <c r="D130" s="224" t="s">
        <v>127</v>
      </c>
      <c r="E130" s="225" t="s">
        <v>169</v>
      </c>
      <c r="F130" s="226" t="s">
        <v>407</v>
      </c>
      <c r="G130" s="227" t="s">
        <v>171</v>
      </c>
      <c r="H130" s="228">
        <v>86.043999999999997</v>
      </c>
      <c r="I130" s="229"/>
      <c r="J130" s="230">
        <f>ROUND(I130*H130,2)</f>
        <v>0</v>
      </c>
      <c r="K130" s="226" t="s">
        <v>147</v>
      </c>
      <c r="L130" s="72"/>
      <c r="M130" s="231" t="s">
        <v>21</v>
      </c>
      <c r="N130" s="232" t="s">
        <v>43</v>
      </c>
      <c r="O130" s="47"/>
      <c r="P130" s="233">
        <f>O130*H130</f>
        <v>0</v>
      </c>
      <c r="Q130" s="233">
        <v>0</v>
      </c>
      <c r="R130" s="233">
        <f>Q130*H130</f>
        <v>0</v>
      </c>
      <c r="S130" s="233">
        <v>0</v>
      </c>
      <c r="T130" s="234">
        <f>S130*H130</f>
        <v>0</v>
      </c>
      <c r="AR130" s="24" t="s">
        <v>115</v>
      </c>
      <c r="AT130" s="24" t="s">
        <v>127</v>
      </c>
      <c r="AU130" s="24" t="s">
        <v>81</v>
      </c>
      <c r="AY130" s="24" t="s">
        <v>114</v>
      </c>
      <c r="BE130" s="235">
        <f>IF(N130="základní",J130,0)</f>
        <v>0</v>
      </c>
      <c r="BF130" s="235">
        <f>IF(N130="snížená",J130,0)</f>
        <v>0</v>
      </c>
      <c r="BG130" s="235">
        <f>IF(N130="zákl. přenesená",J130,0)</f>
        <v>0</v>
      </c>
      <c r="BH130" s="235">
        <f>IF(N130="sníž. přenesená",J130,0)</f>
        <v>0</v>
      </c>
      <c r="BI130" s="235">
        <f>IF(N130="nulová",J130,0)</f>
        <v>0</v>
      </c>
      <c r="BJ130" s="24" t="s">
        <v>81</v>
      </c>
      <c r="BK130" s="235">
        <f>ROUND(I130*H130,2)</f>
        <v>0</v>
      </c>
      <c r="BL130" s="24" t="s">
        <v>115</v>
      </c>
      <c r="BM130" s="24" t="s">
        <v>408</v>
      </c>
    </row>
    <row r="131" s="12" customFormat="1">
      <c r="B131" s="247"/>
      <c r="C131" s="248"/>
      <c r="D131" s="238" t="s">
        <v>133</v>
      </c>
      <c r="E131" s="248"/>
      <c r="F131" s="250" t="s">
        <v>409</v>
      </c>
      <c r="G131" s="248"/>
      <c r="H131" s="251">
        <v>86.043999999999997</v>
      </c>
      <c r="I131" s="252"/>
      <c r="J131" s="248"/>
      <c r="K131" s="248"/>
      <c r="L131" s="253"/>
      <c r="M131" s="254"/>
      <c r="N131" s="255"/>
      <c r="O131" s="255"/>
      <c r="P131" s="255"/>
      <c r="Q131" s="255"/>
      <c r="R131" s="255"/>
      <c r="S131" s="255"/>
      <c r="T131" s="256"/>
      <c r="AT131" s="257" t="s">
        <v>133</v>
      </c>
      <c r="AU131" s="257" t="s">
        <v>81</v>
      </c>
      <c r="AV131" s="12" t="s">
        <v>81</v>
      </c>
      <c r="AW131" s="12" t="s">
        <v>6</v>
      </c>
      <c r="AX131" s="12" t="s">
        <v>76</v>
      </c>
      <c r="AY131" s="257" t="s">
        <v>114</v>
      </c>
    </row>
    <row r="132" s="1" customFormat="1" ht="25.5" customHeight="1">
      <c r="B132" s="46"/>
      <c r="C132" s="224" t="s">
        <v>168</v>
      </c>
      <c r="D132" s="224" t="s">
        <v>127</v>
      </c>
      <c r="E132" s="225" t="s">
        <v>175</v>
      </c>
      <c r="F132" s="226" t="s">
        <v>410</v>
      </c>
      <c r="G132" s="227" t="s">
        <v>130</v>
      </c>
      <c r="H132" s="228">
        <v>23.901</v>
      </c>
      <c r="I132" s="229"/>
      <c r="J132" s="230">
        <f>ROUND(I132*H132,2)</f>
        <v>0</v>
      </c>
      <c r="K132" s="226" t="s">
        <v>147</v>
      </c>
      <c r="L132" s="72"/>
      <c r="M132" s="231" t="s">
        <v>21</v>
      </c>
      <c r="N132" s="232" t="s">
        <v>43</v>
      </c>
      <c r="O132" s="47"/>
      <c r="P132" s="233">
        <f>O132*H132</f>
        <v>0</v>
      </c>
      <c r="Q132" s="233">
        <v>0</v>
      </c>
      <c r="R132" s="233">
        <f>Q132*H132</f>
        <v>0</v>
      </c>
      <c r="S132" s="233">
        <v>0</v>
      </c>
      <c r="T132" s="234">
        <f>S132*H132</f>
        <v>0</v>
      </c>
      <c r="AR132" s="24" t="s">
        <v>115</v>
      </c>
      <c r="AT132" s="24" t="s">
        <v>127</v>
      </c>
      <c r="AU132" s="24" t="s">
        <v>81</v>
      </c>
      <c r="AY132" s="24" t="s">
        <v>114</v>
      </c>
      <c r="BE132" s="235">
        <f>IF(N132="základní",J132,0)</f>
        <v>0</v>
      </c>
      <c r="BF132" s="235">
        <f>IF(N132="snížená",J132,0)</f>
        <v>0</v>
      </c>
      <c r="BG132" s="235">
        <f>IF(N132="zákl. přenesená",J132,0)</f>
        <v>0</v>
      </c>
      <c r="BH132" s="235">
        <f>IF(N132="sníž. přenesená",J132,0)</f>
        <v>0</v>
      </c>
      <c r="BI132" s="235">
        <f>IF(N132="nulová",J132,0)</f>
        <v>0</v>
      </c>
      <c r="BJ132" s="24" t="s">
        <v>81</v>
      </c>
      <c r="BK132" s="235">
        <f>ROUND(I132*H132,2)</f>
        <v>0</v>
      </c>
      <c r="BL132" s="24" t="s">
        <v>115</v>
      </c>
      <c r="BM132" s="24" t="s">
        <v>411</v>
      </c>
    </row>
    <row r="133" s="1" customFormat="1">
      <c r="B133" s="46"/>
      <c r="C133" s="74"/>
      <c r="D133" s="238" t="s">
        <v>149</v>
      </c>
      <c r="E133" s="74"/>
      <c r="F133" s="269" t="s">
        <v>412</v>
      </c>
      <c r="G133" s="74"/>
      <c r="H133" s="74"/>
      <c r="I133" s="189"/>
      <c r="J133" s="74"/>
      <c r="K133" s="74"/>
      <c r="L133" s="72"/>
      <c r="M133" s="270"/>
      <c r="N133" s="47"/>
      <c r="O133" s="47"/>
      <c r="P133" s="47"/>
      <c r="Q133" s="47"/>
      <c r="R133" s="47"/>
      <c r="S133" s="47"/>
      <c r="T133" s="95"/>
      <c r="AT133" s="24" t="s">
        <v>149</v>
      </c>
      <c r="AU133" s="24" t="s">
        <v>81</v>
      </c>
    </row>
    <row r="134" s="11" customFormat="1">
      <c r="B134" s="236"/>
      <c r="C134" s="237"/>
      <c r="D134" s="238" t="s">
        <v>133</v>
      </c>
      <c r="E134" s="239" t="s">
        <v>21</v>
      </c>
      <c r="F134" s="240" t="s">
        <v>413</v>
      </c>
      <c r="G134" s="237"/>
      <c r="H134" s="239" t="s">
        <v>21</v>
      </c>
      <c r="I134" s="241"/>
      <c r="J134" s="237"/>
      <c r="K134" s="237"/>
      <c r="L134" s="242"/>
      <c r="M134" s="243"/>
      <c r="N134" s="244"/>
      <c r="O134" s="244"/>
      <c r="P134" s="244"/>
      <c r="Q134" s="244"/>
      <c r="R134" s="244"/>
      <c r="S134" s="244"/>
      <c r="T134" s="245"/>
      <c r="AT134" s="246" t="s">
        <v>133</v>
      </c>
      <c r="AU134" s="246" t="s">
        <v>81</v>
      </c>
      <c r="AV134" s="11" t="s">
        <v>76</v>
      </c>
      <c r="AW134" s="11" t="s">
        <v>35</v>
      </c>
      <c r="AX134" s="11" t="s">
        <v>71</v>
      </c>
      <c r="AY134" s="246" t="s">
        <v>114</v>
      </c>
    </row>
    <row r="135" s="11" customFormat="1">
      <c r="B135" s="236"/>
      <c r="C135" s="237"/>
      <c r="D135" s="238" t="s">
        <v>133</v>
      </c>
      <c r="E135" s="239" t="s">
        <v>21</v>
      </c>
      <c r="F135" s="240" t="s">
        <v>414</v>
      </c>
      <c r="G135" s="237"/>
      <c r="H135" s="239" t="s">
        <v>21</v>
      </c>
      <c r="I135" s="241"/>
      <c r="J135" s="237"/>
      <c r="K135" s="237"/>
      <c r="L135" s="242"/>
      <c r="M135" s="243"/>
      <c r="N135" s="244"/>
      <c r="O135" s="244"/>
      <c r="P135" s="244"/>
      <c r="Q135" s="244"/>
      <c r="R135" s="244"/>
      <c r="S135" s="244"/>
      <c r="T135" s="245"/>
      <c r="AT135" s="246" t="s">
        <v>133</v>
      </c>
      <c r="AU135" s="246" t="s">
        <v>81</v>
      </c>
      <c r="AV135" s="11" t="s">
        <v>76</v>
      </c>
      <c r="AW135" s="11" t="s">
        <v>35</v>
      </c>
      <c r="AX135" s="11" t="s">
        <v>71</v>
      </c>
      <c r="AY135" s="246" t="s">
        <v>114</v>
      </c>
    </row>
    <row r="136" s="12" customFormat="1">
      <c r="B136" s="247"/>
      <c r="C136" s="248"/>
      <c r="D136" s="238" t="s">
        <v>133</v>
      </c>
      <c r="E136" s="249" t="s">
        <v>21</v>
      </c>
      <c r="F136" s="250" t="s">
        <v>415</v>
      </c>
      <c r="G136" s="248"/>
      <c r="H136" s="251">
        <v>47.802</v>
      </c>
      <c r="I136" s="252"/>
      <c r="J136" s="248"/>
      <c r="K136" s="248"/>
      <c r="L136" s="253"/>
      <c r="M136" s="254"/>
      <c r="N136" s="255"/>
      <c r="O136" s="255"/>
      <c r="P136" s="255"/>
      <c r="Q136" s="255"/>
      <c r="R136" s="255"/>
      <c r="S136" s="255"/>
      <c r="T136" s="256"/>
      <c r="AT136" s="257" t="s">
        <v>133</v>
      </c>
      <c r="AU136" s="257" t="s">
        <v>81</v>
      </c>
      <c r="AV136" s="12" t="s">
        <v>81</v>
      </c>
      <c r="AW136" s="12" t="s">
        <v>35</v>
      </c>
      <c r="AX136" s="12" t="s">
        <v>71</v>
      </c>
      <c r="AY136" s="257" t="s">
        <v>114</v>
      </c>
    </row>
    <row r="137" s="11" customFormat="1">
      <c r="B137" s="236"/>
      <c r="C137" s="237"/>
      <c r="D137" s="238" t="s">
        <v>133</v>
      </c>
      <c r="E137" s="239" t="s">
        <v>21</v>
      </c>
      <c r="F137" s="240" t="s">
        <v>416</v>
      </c>
      <c r="G137" s="237"/>
      <c r="H137" s="239" t="s">
        <v>21</v>
      </c>
      <c r="I137" s="241"/>
      <c r="J137" s="237"/>
      <c r="K137" s="237"/>
      <c r="L137" s="242"/>
      <c r="M137" s="243"/>
      <c r="N137" s="244"/>
      <c r="O137" s="244"/>
      <c r="P137" s="244"/>
      <c r="Q137" s="244"/>
      <c r="R137" s="244"/>
      <c r="S137" s="244"/>
      <c r="T137" s="245"/>
      <c r="AT137" s="246" t="s">
        <v>133</v>
      </c>
      <c r="AU137" s="246" t="s">
        <v>81</v>
      </c>
      <c r="AV137" s="11" t="s">
        <v>76</v>
      </c>
      <c r="AW137" s="11" t="s">
        <v>35</v>
      </c>
      <c r="AX137" s="11" t="s">
        <v>71</v>
      </c>
      <c r="AY137" s="246" t="s">
        <v>114</v>
      </c>
    </row>
    <row r="138" s="12" customFormat="1">
      <c r="B138" s="247"/>
      <c r="C138" s="248"/>
      <c r="D138" s="238" t="s">
        <v>133</v>
      </c>
      <c r="E138" s="249" t="s">
        <v>21</v>
      </c>
      <c r="F138" s="250" t="s">
        <v>417</v>
      </c>
      <c r="G138" s="248"/>
      <c r="H138" s="251">
        <v>-23.901</v>
      </c>
      <c r="I138" s="252"/>
      <c r="J138" s="248"/>
      <c r="K138" s="248"/>
      <c r="L138" s="253"/>
      <c r="M138" s="254"/>
      <c r="N138" s="255"/>
      <c r="O138" s="255"/>
      <c r="P138" s="255"/>
      <c r="Q138" s="255"/>
      <c r="R138" s="255"/>
      <c r="S138" s="255"/>
      <c r="T138" s="256"/>
      <c r="AT138" s="257" t="s">
        <v>133</v>
      </c>
      <c r="AU138" s="257" t="s">
        <v>81</v>
      </c>
      <c r="AV138" s="12" t="s">
        <v>81</v>
      </c>
      <c r="AW138" s="12" t="s">
        <v>35</v>
      </c>
      <c r="AX138" s="12" t="s">
        <v>71</v>
      </c>
      <c r="AY138" s="257" t="s">
        <v>114</v>
      </c>
    </row>
    <row r="139" s="13" customFormat="1">
      <c r="B139" s="258"/>
      <c r="C139" s="259"/>
      <c r="D139" s="238" t="s">
        <v>133</v>
      </c>
      <c r="E139" s="260" t="s">
        <v>21</v>
      </c>
      <c r="F139" s="261" t="s">
        <v>140</v>
      </c>
      <c r="G139" s="259"/>
      <c r="H139" s="262">
        <v>23.901</v>
      </c>
      <c r="I139" s="263"/>
      <c r="J139" s="259"/>
      <c r="K139" s="259"/>
      <c r="L139" s="264"/>
      <c r="M139" s="265"/>
      <c r="N139" s="266"/>
      <c r="O139" s="266"/>
      <c r="P139" s="266"/>
      <c r="Q139" s="266"/>
      <c r="R139" s="266"/>
      <c r="S139" s="266"/>
      <c r="T139" s="267"/>
      <c r="AT139" s="268" t="s">
        <v>133</v>
      </c>
      <c r="AU139" s="268" t="s">
        <v>81</v>
      </c>
      <c r="AV139" s="13" t="s">
        <v>115</v>
      </c>
      <c r="AW139" s="13" t="s">
        <v>35</v>
      </c>
      <c r="AX139" s="13" t="s">
        <v>76</v>
      </c>
      <c r="AY139" s="268" t="s">
        <v>114</v>
      </c>
    </row>
    <row r="140" s="1" customFormat="1" ht="16.5" customHeight="1">
      <c r="B140" s="46"/>
      <c r="C140" s="271" t="s">
        <v>174</v>
      </c>
      <c r="D140" s="271" t="s">
        <v>189</v>
      </c>
      <c r="E140" s="272" t="s">
        <v>418</v>
      </c>
      <c r="F140" s="273" t="s">
        <v>419</v>
      </c>
      <c r="G140" s="274" t="s">
        <v>171</v>
      </c>
      <c r="H140" s="275">
        <v>47.802</v>
      </c>
      <c r="I140" s="276"/>
      <c r="J140" s="277">
        <f>ROUND(I140*H140,2)</f>
        <v>0</v>
      </c>
      <c r="K140" s="273" t="s">
        <v>147</v>
      </c>
      <c r="L140" s="278"/>
      <c r="M140" s="279" t="s">
        <v>21</v>
      </c>
      <c r="N140" s="280" t="s">
        <v>43</v>
      </c>
      <c r="O140" s="47"/>
      <c r="P140" s="233">
        <f>O140*H140</f>
        <v>0</v>
      </c>
      <c r="Q140" s="233">
        <v>1</v>
      </c>
      <c r="R140" s="233">
        <f>Q140*H140</f>
        <v>47.802</v>
      </c>
      <c r="S140" s="233">
        <v>0</v>
      </c>
      <c r="T140" s="234">
        <f>S140*H140</f>
        <v>0</v>
      </c>
      <c r="AR140" s="24" t="s">
        <v>174</v>
      </c>
      <c r="AT140" s="24" t="s">
        <v>189</v>
      </c>
      <c r="AU140" s="24" t="s">
        <v>81</v>
      </c>
      <c r="AY140" s="24" t="s">
        <v>114</v>
      </c>
      <c r="BE140" s="235">
        <f>IF(N140="základní",J140,0)</f>
        <v>0</v>
      </c>
      <c r="BF140" s="235">
        <f>IF(N140="snížená",J140,0)</f>
        <v>0</v>
      </c>
      <c r="BG140" s="235">
        <f>IF(N140="zákl. přenesená",J140,0)</f>
        <v>0</v>
      </c>
      <c r="BH140" s="235">
        <f>IF(N140="sníž. přenesená",J140,0)</f>
        <v>0</v>
      </c>
      <c r="BI140" s="235">
        <f>IF(N140="nulová",J140,0)</f>
        <v>0</v>
      </c>
      <c r="BJ140" s="24" t="s">
        <v>81</v>
      </c>
      <c r="BK140" s="235">
        <f>ROUND(I140*H140,2)</f>
        <v>0</v>
      </c>
      <c r="BL140" s="24" t="s">
        <v>115</v>
      </c>
      <c r="BM140" s="24" t="s">
        <v>420</v>
      </c>
    </row>
    <row r="141" s="12" customFormat="1">
      <c r="B141" s="247"/>
      <c r="C141" s="248"/>
      <c r="D141" s="238" t="s">
        <v>133</v>
      </c>
      <c r="E141" s="248"/>
      <c r="F141" s="250" t="s">
        <v>421</v>
      </c>
      <c r="G141" s="248"/>
      <c r="H141" s="251">
        <v>47.802</v>
      </c>
      <c r="I141" s="252"/>
      <c r="J141" s="248"/>
      <c r="K141" s="248"/>
      <c r="L141" s="253"/>
      <c r="M141" s="254"/>
      <c r="N141" s="255"/>
      <c r="O141" s="255"/>
      <c r="P141" s="255"/>
      <c r="Q141" s="255"/>
      <c r="R141" s="255"/>
      <c r="S141" s="255"/>
      <c r="T141" s="256"/>
      <c r="AT141" s="257" t="s">
        <v>133</v>
      </c>
      <c r="AU141" s="257" t="s">
        <v>81</v>
      </c>
      <c r="AV141" s="12" t="s">
        <v>81</v>
      </c>
      <c r="AW141" s="12" t="s">
        <v>6</v>
      </c>
      <c r="AX141" s="12" t="s">
        <v>76</v>
      </c>
      <c r="AY141" s="257" t="s">
        <v>114</v>
      </c>
    </row>
    <row r="142" s="1" customFormat="1" ht="25.5" customHeight="1">
      <c r="B142" s="46"/>
      <c r="C142" s="224" t="s">
        <v>183</v>
      </c>
      <c r="D142" s="224" t="s">
        <v>127</v>
      </c>
      <c r="E142" s="225" t="s">
        <v>422</v>
      </c>
      <c r="F142" s="226" t="s">
        <v>423</v>
      </c>
      <c r="G142" s="227" t="s">
        <v>197</v>
      </c>
      <c r="H142" s="228">
        <v>100</v>
      </c>
      <c r="I142" s="229"/>
      <c r="J142" s="230">
        <f>ROUND(I142*H142,2)</f>
        <v>0</v>
      </c>
      <c r="K142" s="226" t="s">
        <v>147</v>
      </c>
      <c r="L142" s="72"/>
      <c r="M142" s="231" t="s">
        <v>21</v>
      </c>
      <c r="N142" s="232" t="s">
        <v>43</v>
      </c>
      <c r="O142" s="47"/>
      <c r="P142" s="233">
        <f>O142*H142</f>
        <v>0</v>
      </c>
      <c r="Q142" s="233">
        <v>0</v>
      </c>
      <c r="R142" s="233">
        <f>Q142*H142</f>
        <v>0</v>
      </c>
      <c r="S142" s="233">
        <v>0</v>
      </c>
      <c r="T142" s="234">
        <f>S142*H142</f>
        <v>0</v>
      </c>
      <c r="AR142" s="24" t="s">
        <v>115</v>
      </c>
      <c r="AT142" s="24" t="s">
        <v>127</v>
      </c>
      <c r="AU142" s="24" t="s">
        <v>81</v>
      </c>
      <c r="AY142" s="24" t="s">
        <v>114</v>
      </c>
      <c r="BE142" s="235">
        <f>IF(N142="základní",J142,0)</f>
        <v>0</v>
      </c>
      <c r="BF142" s="235">
        <f>IF(N142="snížená",J142,0)</f>
        <v>0</v>
      </c>
      <c r="BG142" s="235">
        <f>IF(N142="zákl. přenesená",J142,0)</f>
        <v>0</v>
      </c>
      <c r="BH142" s="235">
        <f>IF(N142="sníž. přenesená",J142,0)</f>
        <v>0</v>
      </c>
      <c r="BI142" s="235">
        <f>IF(N142="nulová",J142,0)</f>
        <v>0</v>
      </c>
      <c r="BJ142" s="24" t="s">
        <v>81</v>
      </c>
      <c r="BK142" s="235">
        <f>ROUND(I142*H142,2)</f>
        <v>0</v>
      </c>
      <c r="BL142" s="24" t="s">
        <v>115</v>
      </c>
      <c r="BM142" s="24" t="s">
        <v>424</v>
      </c>
    </row>
    <row r="143" s="1" customFormat="1">
      <c r="B143" s="46"/>
      <c r="C143" s="74"/>
      <c r="D143" s="238" t="s">
        <v>149</v>
      </c>
      <c r="E143" s="74"/>
      <c r="F143" s="269" t="s">
        <v>425</v>
      </c>
      <c r="G143" s="74"/>
      <c r="H143" s="74"/>
      <c r="I143" s="189"/>
      <c r="J143" s="74"/>
      <c r="K143" s="74"/>
      <c r="L143" s="72"/>
      <c r="M143" s="270"/>
      <c r="N143" s="47"/>
      <c r="O143" s="47"/>
      <c r="P143" s="47"/>
      <c r="Q143" s="47"/>
      <c r="R143" s="47"/>
      <c r="S143" s="47"/>
      <c r="T143" s="95"/>
      <c r="AT143" s="24" t="s">
        <v>149</v>
      </c>
      <c r="AU143" s="24" t="s">
        <v>81</v>
      </c>
    </row>
    <row r="144" s="11" customFormat="1">
      <c r="B144" s="236"/>
      <c r="C144" s="237"/>
      <c r="D144" s="238" t="s">
        <v>133</v>
      </c>
      <c r="E144" s="239" t="s">
        <v>21</v>
      </c>
      <c r="F144" s="240" t="s">
        <v>426</v>
      </c>
      <c r="G144" s="237"/>
      <c r="H144" s="239" t="s">
        <v>21</v>
      </c>
      <c r="I144" s="241"/>
      <c r="J144" s="237"/>
      <c r="K144" s="237"/>
      <c r="L144" s="242"/>
      <c r="M144" s="243"/>
      <c r="N144" s="244"/>
      <c r="O144" s="244"/>
      <c r="P144" s="244"/>
      <c r="Q144" s="244"/>
      <c r="R144" s="244"/>
      <c r="S144" s="244"/>
      <c r="T144" s="245"/>
      <c r="AT144" s="246" t="s">
        <v>133</v>
      </c>
      <c r="AU144" s="246" t="s">
        <v>81</v>
      </c>
      <c r="AV144" s="11" t="s">
        <v>76</v>
      </c>
      <c r="AW144" s="11" t="s">
        <v>35</v>
      </c>
      <c r="AX144" s="11" t="s">
        <v>71</v>
      </c>
      <c r="AY144" s="246" t="s">
        <v>114</v>
      </c>
    </row>
    <row r="145" s="12" customFormat="1">
      <c r="B145" s="247"/>
      <c r="C145" s="248"/>
      <c r="D145" s="238" t="s">
        <v>133</v>
      </c>
      <c r="E145" s="249" t="s">
        <v>21</v>
      </c>
      <c r="F145" s="250" t="s">
        <v>427</v>
      </c>
      <c r="G145" s="248"/>
      <c r="H145" s="251">
        <v>100</v>
      </c>
      <c r="I145" s="252"/>
      <c r="J145" s="248"/>
      <c r="K145" s="248"/>
      <c r="L145" s="253"/>
      <c r="M145" s="254"/>
      <c r="N145" s="255"/>
      <c r="O145" s="255"/>
      <c r="P145" s="255"/>
      <c r="Q145" s="255"/>
      <c r="R145" s="255"/>
      <c r="S145" s="255"/>
      <c r="T145" s="256"/>
      <c r="AT145" s="257" t="s">
        <v>133</v>
      </c>
      <c r="AU145" s="257" t="s">
        <v>81</v>
      </c>
      <c r="AV145" s="12" t="s">
        <v>81</v>
      </c>
      <c r="AW145" s="12" t="s">
        <v>35</v>
      </c>
      <c r="AX145" s="12" t="s">
        <v>76</v>
      </c>
      <c r="AY145" s="257" t="s">
        <v>114</v>
      </c>
    </row>
    <row r="146" s="10" customFormat="1" ht="29.88" customHeight="1">
      <c r="B146" s="202"/>
      <c r="C146" s="203"/>
      <c r="D146" s="204" t="s">
        <v>70</v>
      </c>
      <c r="E146" s="216" t="s">
        <v>81</v>
      </c>
      <c r="F146" s="216" t="s">
        <v>428</v>
      </c>
      <c r="G146" s="203"/>
      <c r="H146" s="203"/>
      <c r="I146" s="206"/>
      <c r="J146" s="217">
        <f>BK146</f>
        <v>0</v>
      </c>
      <c r="K146" s="203"/>
      <c r="L146" s="208"/>
      <c r="M146" s="209"/>
      <c r="N146" s="210"/>
      <c r="O146" s="210"/>
      <c r="P146" s="211">
        <f>SUM(P147:P199)</f>
        <v>0</v>
      </c>
      <c r="Q146" s="210"/>
      <c r="R146" s="211">
        <f>SUM(R147:R199)</f>
        <v>50.261800659999992</v>
      </c>
      <c r="S146" s="210"/>
      <c r="T146" s="212">
        <f>SUM(T147:T199)</f>
        <v>0</v>
      </c>
      <c r="AR146" s="213" t="s">
        <v>76</v>
      </c>
      <c r="AT146" s="214" t="s">
        <v>70</v>
      </c>
      <c r="AU146" s="214" t="s">
        <v>76</v>
      </c>
      <c r="AY146" s="213" t="s">
        <v>114</v>
      </c>
      <c r="BK146" s="215">
        <f>SUM(BK147:BK199)</f>
        <v>0</v>
      </c>
    </row>
    <row r="147" s="1" customFormat="1" ht="25.5" customHeight="1">
      <c r="B147" s="46"/>
      <c r="C147" s="224" t="s">
        <v>188</v>
      </c>
      <c r="D147" s="224" t="s">
        <v>127</v>
      </c>
      <c r="E147" s="225" t="s">
        <v>429</v>
      </c>
      <c r="F147" s="226" t="s">
        <v>430</v>
      </c>
      <c r="G147" s="227" t="s">
        <v>130</v>
      </c>
      <c r="H147" s="228">
        <v>6</v>
      </c>
      <c r="I147" s="229"/>
      <c r="J147" s="230">
        <f>ROUND(I147*H147,2)</f>
        <v>0</v>
      </c>
      <c r="K147" s="226" t="s">
        <v>147</v>
      </c>
      <c r="L147" s="72"/>
      <c r="M147" s="231" t="s">
        <v>21</v>
      </c>
      <c r="N147" s="232" t="s">
        <v>43</v>
      </c>
      <c r="O147" s="47"/>
      <c r="P147" s="233">
        <f>O147*H147</f>
        <v>0</v>
      </c>
      <c r="Q147" s="233">
        <v>1.98</v>
      </c>
      <c r="R147" s="233">
        <f>Q147*H147</f>
        <v>11.879999999999999</v>
      </c>
      <c r="S147" s="233">
        <v>0</v>
      </c>
      <c r="T147" s="234">
        <f>S147*H147</f>
        <v>0</v>
      </c>
      <c r="AR147" s="24" t="s">
        <v>115</v>
      </c>
      <c r="AT147" s="24" t="s">
        <v>127</v>
      </c>
      <c r="AU147" s="24" t="s">
        <v>81</v>
      </c>
      <c r="AY147" s="24" t="s">
        <v>114</v>
      </c>
      <c r="BE147" s="235">
        <f>IF(N147="základní",J147,0)</f>
        <v>0</v>
      </c>
      <c r="BF147" s="235">
        <f>IF(N147="snížená",J147,0)</f>
        <v>0</v>
      </c>
      <c r="BG147" s="235">
        <f>IF(N147="zákl. přenesená",J147,0)</f>
        <v>0</v>
      </c>
      <c r="BH147" s="235">
        <f>IF(N147="sníž. přenesená",J147,0)</f>
        <v>0</v>
      </c>
      <c r="BI147" s="235">
        <f>IF(N147="nulová",J147,0)</f>
        <v>0</v>
      </c>
      <c r="BJ147" s="24" t="s">
        <v>81</v>
      </c>
      <c r="BK147" s="235">
        <f>ROUND(I147*H147,2)</f>
        <v>0</v>
      </c>
      <c r="BL147" s="24" t="s">
        <v>115</v>
      </c>
      <c r="BM147" s="24" t="s">
        <v>431</v>
      </c>
    </row>
    <row r="148" s="11" customFormat="1">
      <c r="B148" s="236"/>
      <c r="C148" s="237"/>
      <c r="D148" s="238" t="s">
        <v>133</v>
      </c>
      <c r="E148" s="239" t="s">
        <v>21</v>
      </c>
      <c r="F148" s="240" t="s">
        <v>432</v>
      </c>
      <c r="G148" s="237"/>
      <c r="H148" s="239" t="s">
        <v>21</v>
      </c>
      <c r="I148" s="241"/>
      <c r="J148" s="237"/>
      <c r="K148" s="237"/>
      <c r="L148" s="242"/>
      <c r="M148" s="243"/>
      <c r="N148" s="244"/>
      <c r="O148" s="244"/>
      <c r="P148" s="244"/>
      <c r="Q148" s="244"/>
      <c r="R148" s="244"/>
      <c r="S148" s="244"/>
      <c r="T148" s="245"/>
      <c r="AT148" s="246" t="s">
        <v>133</v>
      </c>
      <c r="AU148" s="246" t="s">
        <v>81</v>
      </c>
      <c r="AV148" s="11" t="s">
        <v>76</v>
      </c>
      <c r="AW148" s="11" t="s">
        <v>35</v>
      </c>
      <c r="AX148" s="11" t="s">
        <v>71</v>
      </c>
      <c r="AY148" s="246" t="s">
        <v>114</v>
      </c>
    </row>
    <row r="149" s="12" customFormat="1">
      <c r="B149" s="247"/>
      <c r="C149" s="248"/>
      <c r="D149" s="238" t="s">
        <v>133</v>
      </c>
      <c r="E149" s="249" t="s">
        <v>21</v>
      </c>
      <c r="F149" s="250" t="s">
        <v>433</v>
      </c>
      <c r="G149" s="248"/>
      <c r="H149" s="251">
        <v>6</v>
      </c>
      <c r="I149" s="252"/>
      <c r="J149" s="248"/>
      <c r="K149" s="248"/>
      <c r="L149" s="253"/>
      <c r="M149" s="254"/>
      <c r="N149" s="255"/>
      <c r="O149" s="255"/>
      <c r="P149" s="255"/>
      <c r="Q149" s="255"/>
      <c r="R149" s="255"/>
      <c r="S149" s="255"/>
      <c r="T149" s="256"/>
      <c r="AT149" s="257" t="s">
        <v>133</v>
      </c>
      <c r="AU149" s="257" t="s">
        <v>81</v>
      </c>
      <c r="AV149" s="12" t="s">
        <v>81</v>
      </c>
      <c r="AW149" s="12" t="s">
        <v>35</v>
      </c>
      <c r="AX149" s="12" t="s">
        <v>76</v>
      </c>
      <c r="AY149" s="257" t="s">
        <v>114</v>
      </c>
    </row>
    <row r="150" s="1" customFormat="1" ht="25.5" customHeight="1">
      <c r="B150" s="46"/>
      <c r="C150" s="224" t="s">
        <v>194</v>
      </c>
      <c r="D150" s="224" t="s">
        <v>127</v>
      </c>
      <c r="E150" s="225" t="s">
        <v>434</v>
      </c>
      <c r="F150" s="226" t="s">
        <v>435</v>
      </c>
      <c r="G150" s="227" t="s">
        <v>130</v>
      </c>
      <c r="H150" s="228">
        <v>15.141</v>
      </c>
      <c r="I150" s="229"/>
      <c r="J150" s="230">
        <f>ROUND(I150*H150,2)</f>
        <v>0</v>
      </c>
      <c r="K150" s="226" t="s">
        <v>147</v>
      </c>
      <c r="L150" s="72"/>
      <c r="M150" s="231" t="s">
        <v>21</v>
      </c>
      <c r="N150" s="232" t="s">
        <v>43</v>
      </c>
      <c r="O150" s="47"/>
      <c r="P150" s="233">
        <f>O150*H150</f>
        <v>0</v>
      </c>
      <c r="Q150" s="233">
        <v>2.2563399999999998</v>
      </c>
      <c r="R150" s="233">
        <f>Q150*H150</f>
        <v>34.163243939999994</v>
      </c>
      <c r="S150" s="233">
        <v>0</v>
      </c>
      <c r="T150" s="234">
        <f>S150*H150</f>
        <v>0</v>
      </c>
      <c r="AR150" s="24" t="s">
        <v>115</v>
      </c>
      <c r="AT150" s="24" t="s">
        <v>127</v>
      </c>
      <c r="AU150" s="24" t="s">
        <v>81</v>
      </c>
      <c r="AY150" s="24" t="s">
        <v>114</v>
      </c>
      <c r="BE150" s="235">
        <f>IF(N150="základní",J150,0)</f>
        <v>0</v>
      </c>
      <c r="BF150" s="235">
        <f>IF(N150="snížená",J150,0)</f>
        <v>0</v>
      </c>
      <c r="BG150" s="235">
        <f>IF(N150="zákl. přenesená",J150,0)</f>
        <v>0</v>
      </c>
      <c r="BH150" s="235">
        <f>IF(N150="sníž. přenesená",J150,0)</f>
        <v>0</v>
      </c>
      <c r="BI150" s="235">
        <f>IF(N150="nulová",J150,0)</f>
        <v>0</v>
      </c>
      <c r="BJ150" s="24" t="s">
        <v>81</v>
      </c>
      <c r="BK150" s="235">
        <f>ROUND(I150*H150,2)</f>
        <v>0</v>
      </c>
      <c r="BL150" s="24" t="s">
        <v>115</v>
      </c>
      <c r="BM150" s="24" t="s">
        <v>436</v>
      </c>
    </row>
    <row r="151" s="1" customFormat="1">
      <c r="B151" s="46"/>
      <c r="C151" s="74"/>
      <c r="D151" s="238" t="s">
        <v>149</v>
      </c>
      <c r="E151" s="74"/>
      <c r="F151" s="269" t="s">
        <v>437</v>
      </c>
      <c r="G151" s="74"/>
      <c r="H151" s="74"/>
      <c r="I151" s="189"/>
      <c r="J151" s="74"/>
      <c r="K151" s="74"/>
      <c r="L151" s="72"/>
      <c r="M151" s="270"/>
      <c r="N151" s="47"/>
      <c r="O151" s="47"/>
      <c r="P151" s="47"/>
      <c r="Q151" s="47"/>
      <c r="R151" s="47"/>
      <c r="S151" s="47"/>
      <c r="T151" s="95"/>
      <c r="AT151" s="24" t="s">
        <v>149</v>
      </c>
      <c r="AU151" s="24" t="s">
        <v>81</v>
      </c>
    </row>
    <row r="152" s="11" customFormat="1">
      <c r="B152" s="236"/>
      <c r="C152" s="237"/>
      <c r="D152" s="238" t="s">
        <v>133</v>
      </c>
      <c r="E152" s="239" t="s">
        <v>21</v>
      </c>
      <c r="F152" s="240" t="s">
        <v>426</v>
      </c>
      <c r="G152" s="237"/>
      <c r="H152" s="239" t="s">
        <v>21</v>
      </c>
      <c r="I152" s="241"/>
      <c r="J152" s="237"/>
      <c r="K152" s="237"/>
      <c r="L152" s="242"/>
      <c r="M152" s="243"/>
      <c r="N152" s="244"/>
      <c r="O152" s="244"/>
      <c r="P152" s="244"/>
      <c r="Q152" s="244"/>
      <c r="R152" s="244"/>
      <c r="S152" s="244"/>
      <c r="T152" s="245"/>
      <c r="AT152" s="246" t="s">
        <v>133</v>
      </c>
      <c r="AU152" s="246" t="s">
        <v>81</v>
      </c>
      <c r="AV152" s="11" t="s">
        <v>76</v>
      </c>
      <c r="AW152" s="11" t="s">
        <v>35</v>
      </c>
      <c r="AX152" s="11" t="s">
        <v>71</v>
      </c>
      <c r="AY152" s="246" t="s">
        <v>114</v>
      </c>
    </row>
    <row r="153" s="11" customFormat="1">
      <c r="B153" s="236"/>
      <c r="C153" s="237"/>
      <c r="D153" s="238" t="s">
        <v>133</v>
      </c>
      <c r="E153" s="239" t="s">
        <v>21</v>
      </c>
      <c r="F153" s="240" t="s">
        <v>438</v>
      </c>
      <c r="G153" s="237"/>
      <c r="H153" s="239" t="s">
        <v>21</v>
      </c>
      <c r="I153" s="241"/>
      <c r="J153" s="237"/>
      <c r="K153" s="237"/>
      <c r="L153" s="242"/>
      <c r="M153" s="243"/>
      <c r="N153" s="244"/>
      <c r="O153" s="244"/>
      <c r="P153" s="244"/>
      <c r="Q153" s="244"/>
      <c r="R153" s="244"/>
      <c r="S153" s="244"/>
      <c r="T153" s="245"/>
      <c r="AT153" s="246" t="s">
        <v>133</v>
      </c>
      <c r="AU153" s="246" t="s">
        <v>81</v>
      </c>
      <c r="AV153" s="11" t="s">
        <v>76</v>
      </c>
      <c r="AW153" s="11" t="s">
        <v>35</v>
      </c>
      <c r="AX153" s="11" t="s">
        <v>71</v>
      </c>
      <c r="AY153" s="246" t="s">
        <v>114</v>
      </c>
    </row>
    <row r="154" s="12" customFormat="1">
      <c r="B154" s="247"/>
      <c r="C154" s="248"/>
      <c r="D154" s="238" t="s">
        <v>133</v>
      </c>
      <c r="E154" s="249" t="s">
        <v>21</v>
      </c>
      <c r="F154" s="250" t="s">
        <v>439</v>
      </c>
      <c r="G154" s="248"/>
      <c r="H154" s="251">
        <v>6.282</v>
      </c>
      <c r="I154" s="252"/>
      <c r="J154" s="248"/>
      <c r="K154" s="248"/>
      <c r="L154" s="253"/>
      <c r="M154" s="254"/>
      <c r="N154" s="255"/>
      <c r="O154" s="255"/>
      <c r="P154" s="255"/>
      <c r="Q154" s="255"/>
      <c r="R154" s="255"/>
      <c r="S154" s="255"/>
      <c r="T154" s="256"/>
      <c r="AT154" s="257" t="s">
        <v>133</v>
      </c>
      <c r="AU154" s="257" t="s">
        <v>81</v>
      </c>
      <c r="AV154" s="12" t="s">
        <v>81</v>
      </c>
      <c r="AW154" s="12" t="s">
        <v>35</v>
      </c>
      <c r="AX154" s="12" t="s">
        <v>71</v>
      </c>
      <c r="AY154" s="257" t="s">
        <v>114</v>
      </c>
    </row>
    <row r="155" s="12" customFormat="1">
      <c r="B155" s="247"/>
      <c r="C155" s="248"/>
      <c r="D155" s="238" t="s">
        <v>133</v>
      </c>
      <c r="E155" s="249" t="s">
        <v>21</v>
      </c>
      <c r="F155" s="250" t="s">
        <v>440</v>
      </c>
      <c r="G155" s="248"/>
      <c r="H155" s="251">
        <v>2.0699999999999998</v>
      </c>
      <c r="I155" s="252"/>
      <c r="J155" s="248"/>
      <c r="K155" s="248"/>
      <c r="L155" s="253"/>
      <c r="M155" s="254"/>
      <c r="N155" s="255"/>
      <c r="O155" s="255"/>
      <c r="P155" s="255"/>
      <c r="Q155" s="255"/>
      <c r="R155" s="255"/>
      <c r="S155" s="255"/>
      <c r="T155" s="256"/>
      <c r="AT155" s="257" t="s">
        <v>133</v>
      </c>
      <c r="AU155" s="257" t="s">
        <v>81</v>
      </c>
      <c r="AV155" s="12" t="s">
        <v>81</v>
      </c>
      <c r="AW155" s="12" t="s">
        <v>35</v>
      </c>
      <c r="AX155" s="12" t="s">
        <v>71</v>
      </c>
      <c r="AY155" s="257" t="s">
        <v>114</v>
      </c>
    </row>
    <row r="156" s="12" customFormat="1">
      <c r="B156" s="247"/>
      <c r="C156" s="248"/>
      <c r="D156" s="238" t="s">
        <v>133</v>
      </c>
      <c r="E156" s="249" t="s">
        <v>21</v>
      </c>
      <c r="F156" s="250" t="s">
        <v>441</v>
      </c>
      <c r="G156" s="248"/>
      <c r="H156" s="251">
        <v>3.6680000000000001</v>
      </c>
      <c r="I156" s="252"/>
      <c r="J156" s="248"/>
      <c r="K156" s="248"/>
      <c r="L156" s="253"/>
      <c r="M156" s="254"/>
      <c r="N156" s="255"/>
      <c r="O156" s="255"/>
      <c r="P156" s="255"/>
      <c r="Q156" s="255"/>
      <c r="R156" s="255"/>
      <c r="S156" s="255"/>
      <c r="T156" s="256"/>
      <c r="AT156" s="257" t="s">
        <v>133</v>
      </c>
      <c r="AU156" s="257" t="s">
        <v>81</v>
      </c>
      <c r="AV156" s="12" t="s">
        <v>81</v>
      </c>
      <c r="AW156" s="12" t="s">
        <v>35</v>
      </c>
      <c r="AX156" s="12" t="s">
        <v>71</v>
      </c>
      <c r="AY156" s="257" t="s">
        <v>114</v>
      </c>
    </row>
    <row r="157" s="12" customFormat="1">
      <c r="B157" s="247"/>
      <c r="C157" s="248"/>
      <c r="D157" s="238" t="s">
        <v>133</v>
      </c>
      <c r="E157" s="249" t="s">
        <v>21</v>
      </c>
      <c r="F157" s="250" t="s">
        <v>442</v>
      </c>
      <c r="G157" s="248"/>
      <c r="H157" s="251">
        <v>0.189</v>
      </c>
      <c r="I157" s="252"/>
      <c r="J157" s="248"/>
      <c r="K157" s="248"/>
      <c r="L157" s="253"/>
      <c r="M157" s="254"/>
      <c r="N157" s="255"/>
      <c r="O157" s="255"/>
      <c r="P157" s="255"/>
      <c r="Q157" s="255"/>
      <c r="R157" s="255"/>
      <c r="S157" s="255"/>
      <c r="T157" s="256"/>
      <c r="AT157" s="257" t="s">
        <v>133</v>
      </c>
      <c r="AU157" s="257" t="s">
        <v>81</v>
      </c>
      <c r="AV157" s="12" t="s">
        <v>81</v>
      </c>
      <c r="AW157" s="12" t="s">
        <v>35</v>
      </c>
      <c r="AX157" s="12" t="s">
        <v>71</v>
      </c>
      <c r="AY157" s="257" t="s">
        <v>114</v>
      </c>
    </row>
    <row r="158" s="11" customFormat="1">
      <c r="B158" s="236"/>
      <c r="C158" s="237"/>
      <c r="D158" s="238" t="s">
        <v>133</v>
      </c>
      <c r="E158" s="239" t="s">
        <v>21</v>
      </c>
      <c r="F158" s="240" t="s">
        <v>443</v>
      </c>
      <c r="G158" s="237"/>
      <c r="H158" s="239" t="s">
        <v>21</v>
      </c>
      <c r="I158" s="241"/>
      <c r="J158" s="237"/>
      <c r="K158" s="237"/>
      <c r="L158" s="242"/>
      <c r="M158" s="243"/>
      <c r="N158" s="244"/>
      <c r="O158" s="244"/>
      <c r="P158" s="244"/>
      <c r="Q158" s="244"/>
      <c r="R158" s="244"/>
      <c r="S158" s="244"/>
      <c r="T158" s="245"/>
      <c r="AT158" s="246" t="s">
        <v>133</v>
      </c>
      <c r="AU158" s="246" t="s">
        <v>81</v>
      </c>
      <c r="AV158" s="11" t="s">
        <v>76</v>
      </c>
      <c r="AW158" s="11" t="s">
        <v>35</v>
      </c>
      <c r="AX158" s="11" t="s">
        <v>71</v>
      </c>
      <c r="AY158" s="246" t="s">
        <v>114</v>
      </c>
    </row>
    <row r="159" s="12" customFormat="1">
      <c r="B159" s="247"/>
      <c r="C159" s="248"/>
      <c r="D159" s="238" t="s">
        <v>133</v>
      </c>
      <c r="E159" s="249" t="s">
        <v>21</v>
      </c>
      <c r="F159" s="250" t="s">
        <v>444</v>
      </c>
      <c r="G159" s="248"/>
      <c r="H159" s="251">
        <v>0.29699999999999999</v>
      </c>
      <c r="I159" s="252"/>
      <c r="J159" s="248"/>
      <c r="K159" s="248"/>
      <c r="L159" s="253"/>
      <c r="M159" s="254"/>
      <c r="N159" s="255"/>
      <c r="O159" s="255"/>
      <c r="P159" s="255"/>
      <c r="Q159" s="255"/>
      <c r="R159" s="255"/>
      <c r="S159" s="255"/>
      <c r="T159" s="256"/>
      <c r="AT159" s="257" t="s">
        <v>133</v>
      </c>
      <c r="AU159" s="257" t="s">
        <v>81</v>
      </c>
      <c r="AV159" s="12" t="s">
        <v>81</v>
      </c>
      <c r="AW159" s="12" t="s">
        <v>35</v>
      </c>
      <c r="AX159" s="12" t="s">
        <v>71</v>
      </c>
      <c r="AY159" s="257" t="s">
        <v>114</v>
      </c>
    </row>
    <row r="160" s="11" customFormat="1">
      <c r="B160" s="236"/>
      <c r="C160" s="237"/>
      <c r="D160" s="238" t="s">
        <v>133</v>
      </c>
      <c r="E160" s="239" t="s">
        <v>21</v>
      </c>
      <c r="F160" s="240" t="s">
        <v>445</v>
      </c>
      <c r="G160" s="237"/>
      <c r="H160" s="239" t="s">
        <v>21</v>
      </c>
      <c r="I160" s="241"/>
      <c r="J160" s="237"/>
      <c r="K160" s="237"/>
      <c r="L160" s="242"/>
      <c r="M160" s="243"/>
      <c r="N160" s="244"/>
      <c r="O160" s="244"/>
      <c r="P160" s="244"/>
      <c r="Q160" s="244"/>
      <c r="R160" s="244"/>
      <c r="S160" s="244"/>
      <c r="T160" s="245"/>
      <c r="AT160" s="246" t="s">
        <v>133</v>
      </c>
      <c r="AU160" s="246" t="s">
        <v>81</v>
      </c>
      <c r="AV160" s="11" t="s">
        <v>76</v>
      </c>
      <c r="AW160" s="11" t="s">
        <v>35</v>
      </c>
      <c r="AX160" s="11" t="s">
        <v>71</v>
      </c>
      <c r="AY160" s="246" t="s">
        <v>114</v>
      </c>
    </row>
    <row r="161" s="12" customFormat="1">
      <c r="B161" s="247"/>
      <c r="C161" s="248"/>
      <c r="D161" s="238" t="s">
        <v>133</v>
      </c>
      <c r="E161" s="249" t="s">
        <v>21</v>
      </c>
      <c r="F161" s="250" t="s">
        <v>446</v>
      </c>
      <c r="G161" s="248"/>
      <c r="H161" s="251">
        <v>2.1059999999999999</v>
      </c>
      <c r="I161" s="252"/>
      <c r="J161" s="248"/>
      <c r="K161" s="248"/>
      <c r="L161" s="253"/>
      <c r="M161" s="254"/>
      <c r="N161" s="255"/>
      <c r="O161" s="255"/>
      <c r="P161" s="255"/>
      <c r="Q161" s="255"/>
      <c r="R161" s="255"/>
      <c r="S161" s="255"/>
      <c r="T161" s="256"/>
      <c r="AT161" s="257" t="s">
        <v>133</v>
      </c>
      <c r="AU161" s="257" t="s">
        <v>81</v>
      </c>
      <c r="AV161" s="12" t="s">
        <v>81</v>
      </c>
      <c r="AW161" s="12" t="s">
        <v>35</v>
      </c>
      <c r="AX161" s="12" t="s">
        <v>71</v>
      </c>
      <c r="AY161" s="257" t="s">
        <v>114</v>
      </c>
    </row>
    <row r="162" s="11" customFormat="1">
      <c r="B162" s="236"/>
      <c r="C162" s="237"/>
      <c r="D162" s="238" t="s">
        <v>133</v>
      </c>
      <c r="E162" s="239" t="s">
        <v>21</v>
      </c>
      <c r="F162" s="240" t="s">
        <v>447</v>
      </c>
      <c r="G162" s="237"/>
      <c r="H162" s="239" t="s">
        <v>21</v>
      </c>
      <c r="I162" s="241"/>
      <c r="J162" s="237"/>
      <c r="K162" s="237"/>
      <c r="L162" s="242"/>
      <c r="M162" s="243"/>
      <c r="N162" s="244"/>
      <c r="O162" s="244"/>
      <c r="P162" s="244"/>
      <c r="Q162" s="244"/>
      <c r="R162" s="244"/>
      <c r="S162" s="244"/>
      <c r="T162" s="245"/>
      <c r="AT162" s="246" t="s">
        <v>133</v>
      </c>
      <c r="AU162" s="246" t="s">
        <v>81</v>
      </c>
      <c r="AV162" s="11" t="s">
        <v>76</v>
      </c>
      <c r="AW162" s="11" t="s">
        <v>35</v>
      </c>
      <c r="AX162" s="11" t="s">
        <v>71</v>
      </c>
      <c r="AY162" s="246" t="s">
        <v>114</v>
      </c>
    </row>
    <row r="163" s="12" customFormat="1">
      <c r="B163" s="247"/>
      <c r="C163" s="248"/>
      <c r="D163" s="238" t="s">
        <v>133</v>
      </c>
      <c r="E163" s="249" t="s">
        <v>21</v>
      </c>
      <c r="F163" s="250" t="s">
        <v>448</v>
      </c>
      <c r="G163" s="248"/>
      <c r="H163" s="251">
        <v>0.214</v>
      </c>
      <c r="I163" s="252"/>
      <c r="J163" s="248"/>
      <c r="K163" s="248"/>
      <c r="L163" s="253"/>
      <c r="M163" s="254"/>
      <c r="N163" s="255"/>
      <c r="O163" s="255"/>
      <c r="P163" s="255"/>
      <c r="Q163" s="255"/>
      <c r="R163" s="255"/>
      <c r="S163" s="255"/>
      <c r="T163" s="256"/>
      <c r="AT163" s="257" t="s">
        <v>133</v>
      </c>
      <c r="AU163" s="257" t="s">
        <v>81</v>
      </c>
      <c r="AV163" s="12" t="s">
        <v>81</v>
      </c>
      <c r="AW163" s="12" t="s">
        <v>35</v>
      </c>
      <c r="AX163" s="12" t="s">
        <v>71</v>
      </c>
      <c r="AY163" s="257" t="s">
        <v>114</v>
      </c>
    </row>
    <row r="164" s="12" customFormat="1">
      <c r="B164" s="247"/>
      <c r="C164" s="248"/>
      <c r="D164" s="238" t="s">
        <v>133</v>
      </c>
      <c r="E164" s="249" t="s">
        <v>21</v>
      </c>
      <c r="F164" s="250" t="s">
        <v>449</v>
      </c>
      <c r="G164" s="248"/>
      <c r="H164" s="251">
        <v>0.315</v>
      </c>
      <c r="I164" s="252"/>
      <c r="J164" s="248"/>
      <c r="K164" s="248"/>
      <c r="L164" s="253"/>
      <c r="M164" s="254"/>
      <c r="N164" s="255"/>
      <c r="O164" s="255"/>
      <c r="P164" s="255"/>
      <c r="Q164" s="255"/>
      <c r="R164" s="255"/>
      <c r="S164" s="255"/>
      <c r="T164" s="256"/>
      <c r="AT164" s="257" t="s">
        <v>133</v>
      </c>
      <c r="AU164" s="257" t="s">
        <v>81</v>
      </c>
      <c r="AV164" s="12" t="s">
        <v>81</v>
      </c>
      <c r="AW164" s="12" t="s">
        <v>35</v>
      </c>
      <c r="AX164" s="12" t="s">
        <v>71</v>
      </c>
      <c r="AY164" s="257" t="s">
        <v>114</v>
      </c>
    </row>
    <row r="165" s="13" customFormat="1">
      <c r="B165" s="258"/>
      <c r="C165" s="259"/>
      <c r="D165" s="238" t="s">
        <v>133</v>
      </c>
      <c r="E165" s="260" t="s">
        <v>21</v>
      </c>
      <c r="F165" s="261" t="s">
        <v>140</v>
      </c>
      <c r="G165" s="259"/>
      <c r="H165" s="262">
        <v>15.141</v>
      </c>
      <c r="I165" s="263"/>
      <c r="J165" s="259"/>
      <c r="K165" s="259"/>
      <c r="L165" s="264"/>
      <c r="M165" s="265"/>
      <c r="N165" s="266"/>
      <c r="O165" s="266"/>
      <c r="P165" s="266"/>
      <c r="Q165" s="266"/>
      <c r="R165" s="266"/>
      <c r="S165" s="266"/>
      <c r="T165" s="267"/>
      <c r="AT165" s="268" t="s">
        <v>133</v>
      </c>
      <c r="AU165" s="268" t="s">
        <v>81</v>
      </c>
      <c r="AV165" s="13" t="s">
        <v>115</v>
      </c>
      <c r="AW165" s="13" t="s">
        <v>35</v>
      </c>
      <c r="AX165" s="13" t="s">
        <v>76</v>
      </c>
      <c r="AY165" s="268" t="s">
        <v>114</v>
      </c>
    </row>
    <row r="166" s="1" customFormat="1" ht="16.5" customHeight="1">
      <c r="B166" s="46"/>
      <c r="C166" s="224" t="s">
        <v>200</v>
      </c>
      <c r="D166" s="224" t="s">
        <v>127</v>
      </c>
      <c r="E166" s="225" t="s">
        <v>450</v>
      </c>
      <c r="F166" s="226" t="s">
        <v>451</v>
      </c>
      <c r="G166" s="227" t="s">
        <v>197</v>
      </c>
      <c r="H166" s="228">
        <v>72.109999999999999</v>
      </c>
      <c r="I166" s="229"/>
      <c r="J166" s="230">
        <f>ROUND(I166*H166,2)</f>
        <v>0</v>
      </c>
      <c r="K166" s="226" t="s">
        <v>147</v>
      </c>
      <c r="L166" s="72"/>
      <c r="M166" s="231" t="s">
        <v>21</v>
      </c>
      <c r="N166" s="232" t="s">
        <v>43</v>
      </c>
      <c r="O166" s="47"/>
      <c r="P166" s="233">
        <f>O166*H166</f>
        <v>0</v>
      </c>
      <c r="Q166" s="233">
        <v>0.0026900000000000001</v>
      </c>
      <c r="R166" s="233">
        <f>Q166*H166</f>
        <v>0.19397590000000001</v>
      </c>
      <c r="S166" s="233">
        <v>0</v>
      </c>
      <c r="T166" s="234">
        <f>S166*H166</f>
        <v>0</v>
      </c>
      <c r="AR166" s="24" t="s">
        <v>115</v>
      </c>
      <c r="AT166" s="24" t="s">
        <v>127</v>
      </c>
      <c r="AU166" s="24" t="s">
        <v>81</v>
      </c>
      <c r="AY166" s="24" t="s">
        <v>114</v>
      </c>
      <c r="BE166" s="235">
        <f>IF(N166="základní",J166,0)</f>
        <v>0</v>
      </c>
      <c r="BF166" s="235">
        <f>IF(N166="snížená",J166,0)</f>
        <v>0</v>
      </c>
      <c r="BG166" s="235">
        <f>IF(N166="zákl. přenesená",J166,0)</f>
        <v>0</v>
      </c>
      <c r="BH166" s="235">
        <f>IF(N166="sníž. přenesená",J166,0)</f>
        <v>0</v>
      </c>
      <c r="BI166" s="235">
        <f>IF(N166="nulová",J166,0)</f>
        <v>0</v>
      </c>
      <c r="BJ166" s="24" t="s">
        <v>81</v>
      </c>
      <c r="BK166" s="235">
        <f>ROUND(I166*H166,2)</f>
        <v>0</v>
      </c>
      <c r="BL166" s="24" t="s">
        <v>115</v>
      </c>
      <c r="BM166" s="24" t="s">
        <v>452</v>
      </c>
    </row>
    <row r="167" s="1" customFormat="1">
      <c r="B167" s="46"/>
      <c r="C167" s="74"/>
      <c r="D167" s="238" t="s">
        <v>149</v>
      </c>
      <c r="E167" s="74"/>
      <c r="F167" s="269" t="s">
        <v>453</v>
      </c>
      <c r="G167" s="74"/>
      <c r="H167" s="74"/>
      <c r="I167" s="189"/>
      <c r="J167" s="74"/>
      <c r="K167" s="74"/>
      <c r="L167" s="72"/>
      <c r="M167" s="270"/>
      <c r="N167" s="47"/>
      <c r="O167" s="47"/>
      <c r="P167" s="47"/>
      <c r="Q167" s="47"/>
      <c r="R167" s="47"/>
      <c r="S167" s="47"/>
      <c r="T167" s="95"/>
      <c r="AT167" s="24" t="s">
        <v>149</v>
      </c>
      <c r="AU167" s="24" t="s">
        <v>81</v>
      </c>
    </row>
    <row r="168" s="11" customFormat="1">
      <c r="B168" s="236"/>
      <c r="C168" s="237"/>
      <c r="D168" s="238" t="s">
        <v>133</v>
      </c>
      <c r="E168" s="239" t="s">
        <v>21</v>
      </c>
      <c r="F168" s="240" t="s">
        <v>426</v>
      </c>
      <c r="G168" s="237"/>
      <c r="H168" s="239" t="s">
        <v>21</v>
      </c>
      <c r="I168" s="241"/>
      <c r="J168" s="237"/>
      <c r="K168" s="237"/>
      <c r="L168" s="242"/>
      <c r="M168" s="243"/>
      <c r="N168" s="244"/>
      <c r="O168" s="244"/>
      <c r="P168" s="244"/>
      <c r="Q168" s="244"/>
      <c r="R168" s="244"/>
      <c r="S168" s="244"/>
      <c r="T168" s="245"/>
      <c r="AT168" s="246" t="s">
        <v>133</v>
      </c>
      <c r="AU168" s="246" t="s">
        <v>81</v>
      </c>
      <c r="AV168" s="11" t="s">
        <v>76</v>
      </c>
      <c r="AW168" s="11" t="s">
        <v>35</v>
      </c>
      <c r="AX168" s="11" t="s">
        <v>71</v>
      </c>
      <c r="AY168" s="246" t="s">
        <v>114</v>
      </c>
    </row>
    <row r="169" s="12" customFormat="1">
      <c r="B169" s="247"/>
      <c r="C169" s="248"/>
      <c r="D169" s="238" t="s">
        <v>133</v>
      </c>
      <c r="E169" s="249" t="s">
        <v>21</v>
      </c>
      <c r="F169" s="250" t="s">
        <v>454</v>
      </c>
      <c r="G169" s="248"/>
      <c r="H169" s="251">
        <v>31.41</v>
      </c>
      <c r="I169" s="252"/>
      <c r="J169" s="248"/>
      <c r="K169" s="248"/>
      <c r="L169" s="253"/>
      <c r="M169" s="254"/>
      <c r="N169" s="255"/>
      <c r="O169" s="255"/>
      <c r="P169" s="255"/>
      <c r="Q169" s="255"/>
      <c r="R169" s="255"/>
      <c r="S169" s="255"/>
      <c r="T169" s="256"/>
      <c r="AT169" s="257" t="s">
        <v>133</v>
      </c>
      <c r="AU169" s="257" t="s">
        <v>81</v>
      </c>
      <c r="AV169" s="12" t="s">
        <v>81</v>
      </c>
      <c r="AW169" s="12" t="s">
        <v>35</v>
      </c>
      <c r="AX169" s="12" t="s">
        <v>71</v>
      </c>
      <c r="AY169" s="257" t="s">
        <v>114</v>
      </c>
    </row>
    <row r="170" s="12" customFormat="1">
      <c r="B170" s="247"/>
      <c r="C170" s="248"/>
      <c r="D170" s="238" t="s">
        <v>133</v>
      </c>
      <c r="E170" s="249" t="s">
        <v>21</v>
      </c>
      <c r="F170" s="250" t="s">
        <v>455</v>
      </c>
      <c r="G170" s="248"/>
      <c r="H170" s="251">
        <v>10.35</v>
      </c>
      <c r="I170" s="252"/>
      <c r="J170" s="248"/>
      <c r="K170" s="248"/>
      <c r="L170" s="253"/>
      <c r="M170" s="254"/>
      <c r="N170" s="255"/>
      <c r="O170" s="255"/>
      <c r="P170" s="255"/>
      <c r="Q170" s="255"/>
      <c r="R170" s="255"/>
      <c r="S170" s="255"/>
      <c r="T170" s="256"/>
      <c r="AT170" s="257" t="s">
        <v>133</v>
      </c>
      <c r="AU170" s="257" t="s">
        <v>81</v>
      </c>
      <c r="AV170" s="12" t="s">
        <v>81</v>
      </c>
      <c r="AW170" s="12" t="s">
        <v>35</v>
      </c>
      <c r="AX170" s="12" t="s">
        <v>71</v>
      </c>
      <c r="AY170" s="257" t="s">
        <v>114</v>
      </c>
    </row>
    <row r="171" s="12" customFormat="1">
      <c r="B171" s="247"/>
      <c r="C171" s="248"/>
      <c r="D171" s="238" t="s">
        <v>133</v>
      </c>
      <c r="E171" s="249" t="s">
        <v>21</v>
      </c>
      <c r="F171" s="250" t="s">
        <v>456</v>
      </c>
      <c r="G171" s="248"/>
      <c r="H171" s="251">
        <v>14.67</v>
      </c>
      <c r="I171" s="252"/>
      <c r="J171" s="248"/>
      <c r="K171" s="248"/>
      <c r="L171" s="253"/>
      <c r="M171" s="254"/>
      <c r="N171" s="255"/>
      <c r="O171" s="255"/>
      <c r="P171" s="255"/>
      <c r="Q171" s="255"/>
      <c r="R171" s="255"/>
      <c r="S171" s="255"/>
      <c r="T171" s="256"/>
      <c r="AT171" s="257" t="s">
        <v>133</v>
      </c>
      <c r="AU171" s="257" t="s">
        <v>81</v>
      </c>
      <c r="AV171" s="12" t="s">
        <v>81</v>
      </c>
      <c r="AW171" s="12" t="s">
        <v>35</v>
      </c>
      <c r="AX171" s="12" t="s">
        <v>71</v>
      </c>
      <c r="AY171" s="257" t="s">
        <v>114</v>
      </c>
    </row>
    <row r="172" s="12" customFormat="1">
      <c r="B172" s="247"/>
      <c r="C172" s="248"/>
      <c r="D172" s="238" t="s">
        <v>133</v>
      </c>
      <c r="E172" s="249" t="s">
        <v>21</v>
      </c>
      <c r="F172" s="250" t="s">
        <v>457</v>
      </c>
      <c r="G172" s="248"/>
      <c r="H172" s="251">
        <v>1.0800000000000001</v>
      </c>
      <c r="I172" s="252"/>
      <c r="J172" s="248"/>
      <c r="K172" s="248"/>
      <c r="L172" s="253"/>
      <c r="M172" s="254"/>
      <c r="N172" s="255"/>
      <c r="O172" s="255"/>
      <c r="P172" s="255"/>
      <c r="Q172" s="255"/>
      <c r="R172" s="255"/>
      <c r="S172" s="255"/>
      <c r="T172" s="256"/>
      <c r="AT172" s="257" t="s">
        <v>133</v>
      </c>
      <c r="AU172" s="257" t="s">
        <v>81</v>
      </c>
      <c r="AV172" s="12" t="s">
        <v>81</v>
      </c>
      <c r="AW172" s="12" t="s">
        <v>35</v>
      </c>
      <c r="AX172" s="12" t="s">
        <v>71</v>
      </c>
      <c r="AY172" s="257" t="s">
        <v>114</v>
      </c>
    </row>
    <row r="173" s="12" customFormat="1">
      <c r="B173" s="247"/>
      <c r="C173" s="248"/>
      <c r="D173" s="238" t="s">
        <v>133</v>
      </c>
      <c r="E173" s="249" t="s">
        <v>21</v>
      </c>
      <c r="F173" s="250" t="s">
        <v>458</v>
      </c>
      <c r="G173" s="248"/>
      <c r="H173" s="251">
        <v>10.529999999999999</v>
      </c>
      <c r="I173" s="252"/>
      <c r="J173" s="248"/>
      <c r="K173" s="248"/>
      <c r="L173" s="253"/>
      <c r="M173" s="254"/>
      <c r="N173" s="255"/>
      <c r="O173" s="255"/>
      <c r="P173" s="255"/>
      <c r="Q173" s="255"/>
      <c r="R173" s="255"/>
      <c r="S173" s="255"/>
      <c r="T173" s="256"/>
      <c r="AT173" s="257" t="s">
        <v>133</v>
      </c>
      <c r="AU173" s="257" t="s">
        <v>81</v>
      </c>
      <c r="AV173" s="12" t="s">
        <v>81</v>
      </c>
      <c r="AW173" s="12" t="s">
        <v>35</v>
      </c>
      <c r="AX173" s="12" t="s">
        <v>71</v>
      </c>
      <c r="AY173" s="257" t="s">
        <v>114</v>
      </c>
    </row>
    <row r="174" s="12" customFormat="1">
      <c r="B174" s="247"/>
      <c r="C174" s="248"/>
      <c r="D174" s="238" t="s">
        <v>133</v>
      </c>
      <c r="E174" s="249" t="s">
        <v>21</v>
      </c>
      <c r="F174" s="250" t="s">
        <v>459</v>
      </c>
      <c r="G174" s="248"/>
      <c r="H174" s="251">
        <v>1.3200000000000001</v>
      </c>
      <c r="I174" s="252"/>
      <c r="J174" s="248"/>
      <c r="K174" s="248"/>
      <c r="L174" s="253"/>
      <c r="M174" s="254"/>
      <c r="N174" s="255"/>
      <c r="O174" s="255"/>
      <c r="P174" s="255"/>
      <c r="Q174" s="255"/>
      <c r="R174" s="255"/>
      <c r="S174" s="255"/>
      <c r="T174" s="256"/>
      <c r="AT174" s="257" t="s">
        <v>133</v>
      </c>
      <c r="AU174" s="257" t="s">
        <v>81</v>
      </c>
      <c r="AV174" s="12" t="s">
        <v>81</v>
      </c>
      <c r="AW174" s="12" t="s">
        <v>35</v>
      </c>
      <c r="AX174" s="12" t="s">
        <v>71</v>
      </c>
      <c r="AY174" s="257" t="s">
        <v>114</v>
      </c>
    </row>
    <row r="175" s="12" customFormat="1">
      <c r="B175" s="247"/>
      <c r="C175" s="248"/>
      <c r="D175" s="238" t="s">
        <v>133</v>
      </c>
      <c r="E175" s="249" t="s">
        <v>21</v>
      </c>
      <c r="F175" s="250" t="s">
        <v>460</v>
      </c>
      <c r="G175" s="248"/>
      <c r="H175" s="251">
        <v>0.94999999999999996</v>
      </c>
      <c r="I175" s="252"/>
      <c r="J175" s="248"/>
      <c r="K175" s="248"/>
      <c r="L175" s="253"/>
      <c r="M175" s="254"/>
      <c r="N175" s="255"/>
      <c r="O175" s="255"/>
      <c r="P175" s="255"/>
      <c r="Q175" s="255"/>
      <c r="R175" s="255"/>
      <c r="S175" s="255"/>
      <c r="T175" s="256"/>
      <c r="AT175" s="257" t="s">
        <v>133</v>
      </c>
      <c r="AU175" s="257" t="s">
        <v>81</v>
      </c>
      <c r="AV175" s="12" t="s">
        <v>81</v>
      </c>
      <c r="AW175" s="12" t="s">
        <v>35</v>
      </c>
      <c r="AX175" s="12" t="s">
        <v>71</v>
      </c>
      <c r="AY175" s="257" t="s">
        <v>114</v>
      </c>
    </row>
    <row r="176" s="12" customFormat="1">
      <c r="B176" s="247"/>
      <c r="C176" s="248"/>
      <c r="D176" s="238" t="s">
        <v>133</v>
      </c>
      <c r="E176" s="249" t="s">
        <v>21</v>
      </c>
      <c r="F176" s="250" t="s">
        <v>461</v>
      </c>
      <c r="G176" s="248"/>
      <c r="H176" s="251">
        <v>1.8</v>
      </c>
      <c r="I176" s="252"/>
      <c r="J176" s="248"/>
      <c r="K176" s="248"/>
      <c r="L176" s="253"/>
      <c r="M176" s="254"/>
      <c r="N176" s="255"/>
      <c r="O176" s="255"/>
      <c r="P176" s="255"/>
      <c r="Q176" s="255"/>
      <c r="R176" s="255"/>
      <c r="S176" s="255"/>
      <c r="T176" s="256"/>
      <c r="AT176" s="257" t="s">
        <v>133</v>
      </c>
      <c r="AU176" s="257" t="s">
        <v>81</v>
      </c>
      <c r="AV176" s="12" t="s">
        <v>81</v>
      </c>
      <c r="AW176" s="12" t="s">
        <v>35</v>
      </c>
      <c r="AX176" s="12" t="s">
        <v>71</v>
      </c>
      <c r="AY176" s="257" t="s">
        <v>114</v>
      </c>
    </row>
    <row r="177" s="13" customFormat="1">
      <c r="B177" s="258"/>
      <c r="C177" s="259"/>
      <c r="D177" s="238" t="s">
        <v>133</v>
      </c>
      <c r="E177" s="260" t="s">
        <v>21</v>
      </c>
      <c r="F177" s="261" t="s">
        <v>140</v>
      </c>
      <c r="G177" s="259"/>
      <c r="H177" s="262">
        <v>72.109999999999999</v>
      </c>
      <c r="I177" s="263"/>
      <c r="J177" s="259"/>
      <c r="K177" s="259"/>
      <c r="L177" s="264"/>
      <c r="M177" s="265"/>
      <c r="N177" s="266"/>
      <c r="O177" s="266"/>
      <c r="P177" s="266"/>
      <c r="Q177" s="266"/>
      <c r="R177" s="266"/>
      <c r="S177" s="266"/>
      <c r="T177" s="267"/>
      <c r="AT177" s="268" t="s">
        <v>133</v>
      </c>
      <c r="AU177" s="268" t="s">
        <v>81</v>
      </c>
      <c r="AV177" s="13" t="s">
        <v>115</v>
      </c>
      <c r="AW177" s="13" t="s">
        <v>35</v>
      </c>
      <c r="AX177" s="13" t="s">
        <v>76</v>
      </c>
      <c r="AY177" s="268" t="s">
        <v>114</v>
      </c>
    </row>
    <row r="178" s="1" customFormat="1" ht="16.5" customHeight="1">
      <c r="B178" s="46"/>
      <c r="C178" s="224" t="s">
        <v>206</v>
      </c>
      <c r="D178" s="224" t="s">
        <v>127</v>
      </c>
      <c r="E178" s="225" t="s">
        <v>462</v>
      </c>
      <c r="F178" s="226" t="s">
        <v>463</v>
      </c>
      <c r="G178" s="227" t="s">
        <v>197</v>
      </c>
      <c r="H178" s="228">
        <v>72.109999999999999</v>
      </c>
      <c r="I178" s="229"/>
      <c r="J178" s="230">
        <f>ROUND(I178*H178,2)</f>
        <v>0</v>
      </c>
      <c r="K178" s="226" t="s">
        <v>147</v>
      </c>
      <c r="L178" s="72"/>
      <c r="M178" s="231" t="s">
        <v>21</v>
      </c>
      <c r="N178" s="232" t="s">
        <v>43</v>
      </c>
      <c r="O178" s="47"/>
      <c r="P178" s="233">
        <f>O178*H178</f>
        <v>0</v>
      </c>
      <c r="Q178" s="233">
        <v>0</v>
      </c>
      <c r="R178" s="233">
        <f>Q178*H178</f>
        <v>0</v>
      </c>
      <c r="S178" s="233">
        <v>0</v>
      </c>
      <c r="T178" s="234">
        <f>S178*H178</f>
        <v>0</v>
      </c>
      <c r="AR178" s="24" t="s">
        <v>115</v>
      </c>
      <c r="AT178" s="24" t="s">
        <v>127</v>
      </c>
      <c r="AU178" s="24" t="s">
        <v>81</v>
      </c>
      <c r="AY178" s="24" t="s">
        <v>114</v>
      </c>
      <c r="BE178" s="235">
        <f>IF(N178="základní",J178,0)</f>
        <v>0</v>
      </c>
      <c r="BF178" s="235">
        <f>IF(N178="snížená",J178,0)</f>
        <v>0</v>
      </c>
      <c r="BG178" s="235">
        <f>IF(N178="zákl. přenesená",J178,0)</f>
        <v>0</v>
      </c>
      <c r="BH178" s="235">
        <f>IF(N178="sníž. přenesená",J178,0)</f>
        <v>0</v>
      </c>
      <c r="BI178" s="235">
        <f>IF(N178="nulová",J178,0)</f>
        <v>0</v>
      </c>
      <c r="BJ178" s="24" t="s">
        <v>81</v>
      </c>
      <c r="BK178" s="235">
        <f>ROUND(I178*H178,2)</f>
        <v>0</v>
      </c>
      <c r="BL178" s="24" t="s">
        <v>115</v>
      </c>
      <c r="BM178" s="24" t="s">
        <v>464</v>
      </c>
    </row>
    <row r="179" s="1" customFormat="1">
      <c r="B179" s="46"/>
      <c r="C179" s="74"/>
      <c r="D179" s="238" t="s">
        <v>149</v>
      </c>
      <c r="E179" s="74"/>
      <c r="F179" s="269" t="s">
        <v>453</v>
      </c>
      <c r="G179" s="74"/>
      <c r="H179" s="74"/>
      <c r="I179" s="189"/>
      <c r="J179" s="74"/>
      <c r="K179" s="74"/>
      <c r="L179" s="72"/>
      <c r="M179" s="270"/>
      <c r="N179" s="47"/>
      <c r="O179" s="47"/>
      <c r="P179" s="47"/>
      <c r="Q179" s="47"/>
      <c r="R179" s="47"/>
      <c r="S179" s="47"/>
      <c r="T179" s="95"/>
      <c r="AT179" s="24" t="s">
        <v>149</v>
      </c>
      <c r="AU179" s="24" t="s">
        <v>81</v>
      </c>
    </row>
    <row r="180" s="1" customFormat="1" ht="25.5" customHeight="1">
      <c r="B180" s="46"/>
      <c r="C180" s="224" t="s">
        <v>211</v>
      </c>
      <c r="D180" s="224" t="s">
        <v>127</v>
      </c>
      <c r="E180" s="225" t="s">
        <v>465</v>
      </c>
      <c r="F180" s="226" t="s">
        <v>466</v>
      </c>
      <c r="G180" s="227" t="s">
        <v>130</v>
      </c>
      <c r="H180" s="228">
        <v>1.7729999999999999</v>
      </c>
      <c r="I180" s="229"/>
      <c r="J180" s="230">
        <f>ROUND(I180*H180,2)</f>
        <v>0</v>
      </c>
      <c r="K180" s="226" t="s">
        <v>147</v>
      </c>
      <c r="L180" s="72"/>
      <c r="M180" s="231" t="s">
        <v>21</v>
      </c>
      <c r="N180" s="232" t="s">
        <v>43</v>
      </c>
      <c r="O180" s="47"/>
      <c r="P180" s="233">
        <f>O180*H180</f>
        <v>0</v>
      </c>
      <c r="Q180" s="233">
        <v>2.2563399999999998</v>
      </c>
      <c r="R180" s="233">
        <f>Q180*H180</f>
        <v>4.0004908199999996</v>
      </c>
      <c r="S180" s="233">
        <v>0</v>
      </c>
      <c r="T180" s="234">
        <f>S180*H180</f>
        <v>0</v>
      </c>
      <c r="AR180" s="24" t="s">
        <v>115</v>
      </c>
      <c r="AT180" s="24" t="s">
        <v>127</v>
      </c>
      <c r="AU180" s="24" t="s">
        <v>81</v>
      </c>
      <c r="AY180" s="24" t="s">
        <v>114</v>
      </c>
      <c r="BE180" s="235">
        <f>IF(N180="základní",J180,0)</f>
        <v>0</v>
      </c>
      <c r="BF180" s="235">
        <f>IF(N180="snížená",J180,0)</f>
        <v>0</v>
      </c>
      <c r="BG180" s="235">
        <f>IF(N180="zákl. přenesená",J180,0)</f>
        <v>0</v>
      </c>
      <c r="BH180" s="235">
        <f>IF(N180="sníž. přenesená",J180,0)</f>
        <v>0</v>
      </c>
      <c r="BI180" s="235">
        <f>IF(N180="nulová",J180,0)</f>
        <v>0</v>
      </c>
      <c r="BJ180" s="24" t="s">
        <v>81</v>
      </c>
      <c r="BK180" s="235">
        <f>ROUND(I180*H180,2)</f>
        <v>0</v>
      </c>
      <c r="BL180" s="24" t="s">
        <v>115</v>
      </c>
      <c r="BM180" s="24" t="s">
        <v>467</v>
      </c>
    </row>
    <row r="181" s="1" customFormat="1">
      <c r="B181" s="46"/>
      <c r="C181" s="74"/>
      <c r="D181" s="238" t="s">
        <v>149</v>
      </c>
      <c r="E181" s="74"/>
      <c r="F181" s="269" t="s">
        <v>468</v>
      </c>
      <c r="G181" s="74"/>
      <c r="H181" s="74"/>
      <c r="I181" s="189"/>
      <c r="J181" s="74"/>
      <c r="K181" s="74"/>
      <c r="L181" s="72"/>
      <c r="M181" s="270"/>
      <c r="N181" s="47"/>
      <c r="O181" s="47"/>
      <c r="P181" s="47"/>
      <c r="Q181" s="47"/>
      <c r="R181" s="47"/>
      <c r="S181" s="47"/>
      <c r="T181" s="95"/>
      <c r="AT181" s="24" t="s">
        <v>149</v>
      </c>
      <c r="AU181" s="24" t="s">
        <v>81</v>
      </c>
    </row>
    <row r="182" s="11" customFormat="1">
      <c r="B182" s="236"/>
      <c r="C182" s="237"/>
      <c r="D182" s="238" t="s">
        <v>133</v>
      </c>
      <c r="E182" s="239" t="s">
        <v>21</v>
      </c>
      <c r="F182" s="240" t="s">
        <v>469</v>
      </c>
      <c r="G182" s="237"/>
      <c r="H182" s="239" t="s">
        <v>21</v>
      </c>
      <c r="I182" s="241"/>
      <c r="J182" s="237"/>
      <c r="K182" s="237"/>
      <c r="L182" s="242"/>
      <c r="M182" s="243"/>
      <c r="N182" s="244"/>
      <c r="O182" s="244"/>
      <c r="P182" s="244"/>
      <c r="Q182" s="244"/>
      <c r="R182" s="244"/>
      <c r="S182" s="244"/>
      <c r="T182" s="245"/>
      <c r="AT182" s="246" t="s">
        <v>133</v>
      </c>
      <c r="AU182" s="246" t="s">
        <v>81</v>
      </c>
      <c r="AV182" s="11" t="s">
        <v>76</v>
      </c>
      <c r="AW182" s="11" t="s">
        <v>35</v>
      </c>
      <c r="AX182" s="11" t="s">
        <v>71</v>
      </c>
      <c r="AY182" s="246" t="s">
        <v>114</v>
      </c>
    </row>
    <row r="183" s="12" customFormat="1">
      <c r="B183" s="247"/>
      <c r="C183" s="248"/>
      <c r="D183" s="238" t="s">
        <v>133</v>
      </c>
      <c r="E183" s="249" t="s">
        <v>21</v>
      </c>
      <c r="F183" s="250" t="s">
        <v>470</v>
      </c>
      <c r="G183" s="248"/>
      <c r="H183" s="251">
        <v>0.45900000000000002</v>
      </c>
      <c r="I183" s="252"/>
      <c r="J183" s="248"/>
      <c r="K183" s="248"/>
      <c r="L183" s="253"/>
      <c r="M183" s="254"/>
      <c r="N183" s="255"/>
      <c r="O183" s="255"/>
      <c r="P183" s="255"/>
      <c r="Q183" s="255"/>
      <c r="R183" s="255"/>
      <c r="S183" s="255"/>
      <c r="T183" s="256"/>
      <c r="AT183" s="257" t="s">
        <v>133</v>
      </c>
      <c r="AU183" s="257" t="s">
        <v>81</v>
      </c>
      <c r="AV183" s="12" t="s">
        <v>81</v>
      </c>
      <c r="AW183" s="12" t="s">
        <v>35</v>
      </c>
      <c r="AX183" s="12" t="s">
        <v>71</v>
      </c>
      <c r="AY183" s="257" t="s">
        <v>114</v>
      </c>
    </row>
    <row r="184" s="11" customFormat="1">
      <c r="B184" s="236"/>
      <c r="C184" s="237"/>
      <c r="D184" s="238" t="s">
        <v>133</v>
      </c>
      <c r="E184" s="239" t="s">
        <v>21</v>
      </c>
      <c r="F184" s="240" t="s">
        <v>471</v>
      </c>
      <c r="G184" s="237"/>
      <c r="H184" s="239" t="s">
        <v>21</v>
      </c>
      <c r="I184" s="241"/>
      <c r="J184" s="237"/>
      <c r="K184" s="237"/>
      <c r="L184" s="242"/>
      <c r="M184" s="243"/>
      <c r="N184" s="244"/>
      <c r="O184" s="244"/>
      <c r="P184" s="244"/>
      <c r="Q184" s="244"/>
      <c r="R184" s="244"/>
      <c r="S184" s="244"/>
      <c r="T184" s="245"/>
      <c r="AT184" s="246" t="s">
        <v>133</v>
      </c>
      <c r="AU184" s="246" t="s">
        <v>81</v>
      </c>
      <c r="AV184" s="11" t="s">
        <v>76</v>
      </c>
      <c r="AW184" s="11" t="s">
        <v>35</v>
      </c>
      <c r="AX184" s="11" t="s">
        <v>71</v>
      </c>
      <c r="AY184" s="246" t="s">
        <v>114</v>
      </c>
    </row>
    <row r="185" s="12" customFormat="1">
      <c r="B185" s="247"/>
      <c r="C185" s="248"/>
      <c r="D185" s="238" t="s">
        <v>133</v>
      </c>
      <c r="E185" s="249" t="s">
        <v>21</v>
      </c>
      <c r="F185" s="250" t="s">
        <v>472</v>
      </c>
      <c r="G185" s="248"/>
      <c r="H185" s="251">
        <v>0.621</v>
      </c>
      <c r="I185" s="252"/>
      <c r="J185" s="248"/>
      <c r="K185" s="248"/>
      <c r="L185" s="253"/>
      <c r="M185" s="254"/>
      <c r="N185" s="255"/>
      <c r="O185" s="255"/>
      <c r="P185" s="255"/>
      <c r="Q185" s="255"/>
      <c r="R185" s="255"/>
      <c r="S185" s="255"/>
      <c r="T185" s="256"/>
      <c r="AT185" s="257" t="s">
        <v>133</v>
      </c>
      <c r="AU185" s="257" t="s">
        <v>81</v>
      </c>
      <c r="AV185" s="12" t="s">
        <v>81</v>
      </c>
      <c r="AW185" s="12" t="s">
        <v>35</v>
      </c>
      <c r="AX185" s="12" t="s">
        <v>71</v>
      </c>
      <c r="AY185" s="257" t="s">
        <v>114</v>
      </c>
    </row>
    <row r="186" s="11" customFormat="1">
      <c r="B186" s="236"/>
      <c r="C186" s="237"/>
      <c r="D186" s="238" t="s">
        <v>133</v>
      </c>
      <c r="E186" s="239" t="s">
        <v>21</v>
      </c>
      <c r="F186" s="240" t="s">
        <v>473</v>
      </c>
      <c r="G186" s="237"/>
      <c r="H186" s="239" t="s">
        <v>21</v>
      </c>
      <c r="I186" s="241"/>
      <c r="J186" s="237"/>
      <c r="K186" s="237"/>
      <c r="L186" s="242"/>
      <c r="M186" s="243"/>
      <c r="N186" s="244"/>
      <c r="O186" s="244"/>
      <c r="P186" s="244"/>
      <c r="Q186" s="244"/>
      <c r="R186" s="244"/>
      <c r="S186" s="244"/>
      <c r="T186" s="245"/>
      <c r="AT186" s="246" t="s">
        <v>133</v>
      </c>
      <c r="AU186" s="246" t="s">
        <v>81</v>
      </c>
      <c r="AV186" s="11" t="s">
        <v>76</v>
      </c>
      <c r="AW186" s="11" t="s">
        <v>35</v>
      </c>
      <c r="AX186" s="11" t="s">
        <v>71</v>
      </c>
      <c r="AY186" s="246" t="s">
        <v>114</v>
      </c>
    </row>
    <row r="187" s="12" customFormat="1">
      <c r="B187" s="247"/>
      <c r="C187" s="248"/>
      <c r="D187" s="238" t="s">
        <v>133</v>
      </c>
      <c r="E187" s="249" t="s">
        <v>21</v>
      </c>
      <c r="F187" s="250" t="s">
        <v>474</v>
      </c>
      <c r="G187" s="248"/>
      <c r="H187" s="251">
        <v>0.29399999999999998</v>
      </c>
      <c r="I187" s="252"/>
      <c r="J187" s="248"/>
      <c r="K187" s="248"/>
      <c r="L187" s="253"/>
      <c r="M187" s="254"/>
      <c r="N187" s="255"/>
      <c r="O187" s="255"/>
      <c r="P187" s="255"/>
      <c r="Q187" s="255"/>
      <c r="R187" s="255"/>
      <c r="S187" s="255"/>
      <c r="T187" s="256"/>
      <c r="AT187" s="257" t="s">
        <v>133</v>
      </c>
      <c r="AU187" s="257" t="s">
        <v>81</v>
      </c>
      <c r="AV187" s="12" t="s">
        <v>81</v>
      </c>
      <c r="AW187" s="12" t="s">
        <v>35</v>
      </c>
      <c r="AX187" s="12" t="s">
        <v>71</v>
      </c>
      <c r="AY187" s="257" t="s">
        <v>114</v>
      </c>
    </row>
    <row r="188" s="11" customFormat="1">
      <c r="B188" s="236"/>
      <c r="C188" s="237"/>
      <c r="D188" s="238" t="s">
        <v>133</v>
      </c>
      <c r="E188" s="239" t="s">
        <v>21</v>
      </c>
      <c r="F188" s="240" t="s">
        <v>475</v>
      </c>
      <c r="G188" s="237"/>
      <c r="H188" s="239" t="s">
        <v>21</v>
      </c>
      <c r="I188" s="241"/>
      <c r="J188" s="237"/>
      <c r="K188" s="237"/>
      <c r="L188" s="242"/>
      <c r="M188" s="243"/>
      <c r="N188" s="244"/>
      <c r="O188" s="244"/>
      <c r="P188" s="244"/>
      <c r="Q188" s="244"/>
      <c r="R188" s="244"/>
      <c r="S188" s="244"/>
      <c r="T188" s="245"/>
      <c r="AT188" s="246" t="s">
        <v>133</v>
      </c>
      <c r="AU188" s="246" t="s">
        <v>81</v>
      </c>
      <c r="AV188" s="11" t="s">
        <v>76</v>
      </c>
      <c r="AW188" s="11" t="s">
        <v>35</v>
      </c>
      <c r="AX188" s="11" t="s">
        <v>71</v>
      </c>
      <c r="AY188" s="246" t="s">
        <v>114</v>
      </c>
    </row>
    <row r="189" s="12" customFormat="1">
      <c r="B189" s="247"/>
      <c r="C189" s="248"/>
      <c r="D189" s="238" t="s">
        <v>133</v>
      </c>
      <c r="E189" s="249" t="s">
        <v>21</v>
      </c>
      <c r="F189" s="250" t="s">
        <v>476</v>
      </c>
      <c r="G189" s="248"/>
      <c r="H189" s="251">
        <v>0.39900000000000002</v>
      </c>
      <c r="I189" s="252"/>
      <c r="J189" s="248"/>
      <c r="K189" s="248"/>
      <c r="L189" s="253"/>
      <c r="M189" s="254"/>
      <c r="N189" s="255"/>
      <c r="O189" s="255"/>
      <c r="P189" s="255"/>
      <c r="Q189" s="255"/>
      <c r="R189" s="255"/>
      <c r="S189" s="255"/>
      <c r="T189" s="256"/>
      <c r="AT189" s="257" t="s">
        <v>133</v>
      </c>
      <c r="AU189" s="257" t="s">
        <v>81</v>
      </c>
      <c r="AV189" s="12" t="s">
        <v>81</v>
      </c>
      <c r="AW189" s="12" t="s">
        <v>35</v>
      </c>
      <c r="AX189" s="12" t="s">
        <v>71</v>
      </c>
      <c r="AY189" s="257" t="s">
        <v>114</v>
      </c>
    </row>
    <row r="190" s="13" customFormat="1">
      <c r="B190" s="258"/>
      <c r="C190" s="259"/>
      <c r="D190" s="238" t="s">
        <v>133</v>
      </c>
      <c r="E190" s="260" t="s">
        <v>21</v>
      </c>
      <c r="F190" s="261" t="s">
        <v>140</v>
      </c>
      <c r="G190" s="259"/>
      <c r="H190" s="262">
        <v>1.7729999999999999</v>
      </c>
      <c r="I190" s="263"/>
      <c r="J190" s="259"/>
      <c r="K190" s="259"/>
      <c r="L190" s="264"/>
      <c r="M190" s="265"/>
      <c r="N190" s="266"/>
      <c r="O190" s="266"/>
      <c r="P190" s="266"/>
      <c r="Q190" s="266"/>
      <c r="R190" s="266"/>
      <c r="S190" s="266"/>
      <c r="T190" s="267"/>
      <c r="AT190" s="268" t="s">
        <v>133</v>
      </c>
      <c r="AU190" s="268" t="s">
        <v>81</v>
      </c>
      <c r="AV190" s="13" t="s">
        <v>115</v>
      </c>
      <c r="AW190" s="13" t="s">
        <v>35</v>
      </c>
      <c r="AX190" s="13" t="s">
        <v>76</v>
      </c>
      <c r="AY190" s="268" t="s">
        <v>114</v>
      </c>
    </row>
    <row r="191" s="1" customFormat="1" ht="16.5" customHeight="1">
      <c r="B191" s="46"/>
      <c r="C191" s="224" t="s">
        <v>10</v>
      </c>
      <c r="D191" s="224" t="s">
        <v>127</v>
      </c>
      <c r="E191" s="225" t="s">
        <v>477</v>
      </c>
      <c r="F191" s="226" t="s">
        <v>478</v>
      </c>
      <c r="G191" s="227" t="s">
        <v>197</v>
      </c>
      <c r="H191" s="228">
        <v>8.7599999999999998</v>
      </c>
      <c r="I191" s="229"/>
      <c r="J191" s="230">
        <f>ROUND(I191*H191,2)</f>
        <v>0</v>
      </c>
      <c r="K191" s="226" t="s">
        <v>147</v>
      </c>
      <c r="L191" s="72"/>
      <c r="M191" s="231" t="s">
        <v>21</v>
      </c>
      <c r="N191" s="232" t="s">
        <v>43</v>
      </c>
      <c r="O191" s="47"/>
      <c r="P191" s="233">
        <f>O191*H191</f>
        <v>0</v>
      </c>
      <c r="Q191" s="233">
        <v>0.0027499999999999998</v>
      </c>
      <c r="R191" s="233">
        <f>Q191*H191</f>
        <v>0.024089999999999997</v>
      </c>
      <c r="S191" s="233">
        <v>0</v>
      </c>
      <c r="T191" s="234">
        <f>S191*H191</f>
        <v>0</v>
      </c>
      <c r="AR191" s="24" t="s">
        <v>115</v>
      </c>
      <c r="AT191" s="24" t="s">
        <v>127</v>
      </c>
      <c r="AU191" s="24" t="s">
        <v>81</v>
      </c>
      <c r="AY191" s="24" t="s">
        <v>114</v>
      </c>
      <c r="BE191" s="235">
        <f>IF(N191="základní",J191,0)</f>
        <v>0</v>
      </c>
      <c r="BF191" s="235">
        <f>IF(N191="snížená",J191,0)</f>
        <v>0</v>
      </c>
      <c r="BG191" s="235">
        <f>IF(N191="zákl. přenesená",J191,0)</f>
        <v>0</v>
      </c>
      <c r="BH191" s="235">
        <f>IF(N191="sníž. přenesená",J191,0)</f>
        <v>0</v>
      </c>
      <c r="BI191" s="235">
        <f>IF(N191="nulová",J191,0)</f>
        <v>0</v>
      </c>
      <c r="BJ191" s="24" t="s">
        <v>81</v>
      </c>
      <c r="BK191" s="235">
        <f>ROUND(I191*H191,2)</f>
        <v>0</v>
      </c>
      <c r="BL191" s="24" t="s">
        <v>115</v>
      </c>
      <c r="BM191" s="24" t="s">
        <v>479</v>
      </c>
    </row>
    <row r="192" s="1" customFormat="1">
      <c r="B192" s="46"/>
      <c r="C192" s="74"/>
      <c r="D192" s="238" t="s">
        <v>149</v>
      </c>
      <c r="E192" s="74"/>
      <c r="F192" s="269" t="s">
        <v>480</v>
      </c>
      <c r="G192" s="74"/>
      <c r="H192" s="74"/>
      <c r="I192" s="189"/>
      <c r="J192" s="74"/>
      <c r="K192" s="74"/>
      <c r="L192" s="72"/>
      <c r="M192" s="270"/>
      <c r="N192" s="47"/>
      <c r="O192" s="47"/>
      <c r="P192" s="47"/>
      <c r="Q192" s="47"/>
      <c r="R192" s="47"/>
      <c r="S192" s="47"/>
      <c r="T192" s="95"/>
      <c r="AT192" s="24" t="s">
        <v>149</v>
      </c>
      <c r="AU192" s="24" t="s">
        <v>81</v>
      </c>
    </row>
    <row r="193" s="12" customFormat="1">
      <c r="B193" s="247"/>
      <c r="C193" s="248"/>
      <c r="D193" s="238" t="s">
        <v>133</v>
      </c>
      <c r="E193" s="249" t="s">
        <v>21</v>
      </c>
      <c r="F193" s="250" t="s">
        <v>481</v>
      </c>
      <c r="G193" s="248"/>
      <c r="H193" s="251">
        <v>2.04</v>
      </c>
      <c r="I193" s="252"/>
      <c r="J193" s="248"/>
      <c r="K193" s="248"/>
      <c r="L193" s="253"/>
      <c r="M193" s="254"/>
      <c r="N193" s="255"/>
      <c r="O193" s="255"/>
      <c r="P193" s="255"/>
      <c r="Q193" s="255"/>
      <c r="R193" s="255"/>
      <c r="S193" s="255"/>
      <c r="T193" s="256"/>
      <c r="AT193" s="257" t="s">
        <v>133</v>
      </c>
      <c r="AU193" s="257" t="s">
        <v>81</v>
      </c>
      <c r="AV193" s="12" t="s">
        <v>81</v>
      </c>
      <c r="AW193" s="12" t="s">
        <v>35</v>
      </c>
      <c r="AX193" s="12" t="s">
        <v>71</v>
      </c>
      <c r="AY193" s="257" t="s">
        <v>114</v>
      </c>
    </row>
    <row r="194" s="12" customFormat="1">
      <c r="B194" s="247"/>
      <c r="C194" s="248"/>
      <c r="D194" s="238" t="s">
        <v>133</v>
      </c>
      <c r="E194" s="249" t="s">
        <v>21</v>
      </c>
      <c r="F194" s="250" t="s">
        <v>482</v>
      </c>
      <c r="G194" s="248"/>
      <c r="H194" s="251">
        <v>2.7599999999999998</v>
      </c>
      <c r="I194" s="252"/>
      <c r="J194" s="248"/>
      <c r="K194" s="248"/>
      <c r="L194" s="253"/>
      <c r="M194" s="254"/>
      <c r="N194" s="255"/>
      <c r="O194" s="255"/>
      <c r="P194" s="255"/>
      <c r="Q194" s="255"/>
      <c r="R194" s="255"/>
      <c r="S194" s="255"/>
      <c r="T194" s="256"/>
      <c r="AT194" s="257" t="s">
        <v>133</v>
      </c>
      <c r="AU194" s="257" t="s">
        <v>81</v>
      </c>
      <c r="AV194" s="12" t="s">
        <v>81</v>
      </c>
      <c r="AW194" s="12" t="s">
        <v>35</v>
      </c>
      <c r="AX194" s="12" t="s">
        <v>71</v>
      </c>
      <c r="AY194" s="257" t="s">
        <v>114</v>
      </c>
    </row>
    <row r="195" s="12" customFormat="1">
      <c r="B195" s="247"/>
      <c r="C195" s="248"/>
      <c r="D195" s="238" t="s">
        <v>133</v>
      </c>
      <c r="E195" s="249" t="s">
        <v>21</v>
      </c>
      <c r="F195" s="250" t="s">
        <v>483</v>
      </c>
      <c r="G195" s="248"/>
      <c r="H195" s="251">
        <v>1.6799999999999999</v>
      </c>
      <c r="I195" s="252"/>
      <c r="J195" s="248"/>
      <c r="K195" s="248"/>
      <c r="L195" s="253"/>
      <c r="M195" s="254"/>
      <c r="N195" s="255"/>
      <c r="O195" s="255"/>
      <c r="P195" s="255"/>
      <c r="Q195" s="255"/>
      <c r="R195" s="255"/>
      <c r="S195" s="255"/>
      <c r="T195" s="256"/>
      <c r="AT195" s="257" t="s">
        <v>133</v>
      </c>
      <c r="AU195" s="257" t="s">
        <v>81</v>
      </c>
      <c r="AV195" s="12" t="s">
        <v>81</v>
      </c>
      <c r="AW195" s="12" t="s">
        <v>35</v>
      </c>
      <c r="AX195" s="12" t="s">
        <v>71</v>
      </c>
      <c r="AY195" s="257" t="s">
        <v>114</v>
      </c>
    </row>
    <row r="196" s="12" customFormat="1">
      <c r="B196" s="247"/>
      <c r="C196" s="248"/>
      <c r="D196" s="238" t="s">
        <v>133</v>
      </c>
      <c r="E196" s="249" t="s">
        <v>21</v>
      </c>
      <c r="F196" s="250" t="s">
        <v>484</v>
      </c>
      <c r="G196" s="248"/>
      <c r="H196" s="251">
        <v>2.2799999999999998</v>
      </c>
      <c r="I196" s="252"/>
      <c r="J196" s="248"/>
      <c r="K196" s="248"/>
      <c r="L196" s="253"/>
      <c r="M196" s="254"/>
      <c r="N196" s="255"/>
      <c r="O196" s="255"/>
      <c r="P196" s="255"/>
      <c r="Q196" s="255"/>
      <c r="R196" s="255"/>
      <c r="S196" s="255"/>
      <c r="T196" s="256"/>
      <c r="AT196" s="257" t="s">
        <v>133</v>
      </c>
      <c r="AU196" s="257" t="s">
        <v>81</v>
      </c>
      <c r="AV196" s="12" t="s">
        <v>81</v>
      </c>
      <c r="AW196" s="12" t="s">
        <v>35</v>
      </c>
      <c r="AX196" s="12" t="s">
        <v>71</v>
      </c>
      <c r="AY196" s="257" t="s">
        <v>114</v>
      </c>
    </row>
    <row r="197" s="13" customFormat="1">
      <c r="B197" s="258"/>
      <c r="C197" s="259"/>
      <c r="D197" s="238" t="s">
        <v>133</v>
      </c>
      <c r="E197" s="260" t="s">
        <v>21</v>
      </c>
      <c r="F197" s="261" t="s">
        <v>140</v>
      </c>
      <c r="G197" s="259"/>
      <c r="H197" s="262">
        <v>8.7599999999999998</v>
      </c>
      <c r="I197" s="263"/>
      <c r="J197" s="259"/>
      <c r="K197" s="259"/>
      <c r="L197" s="264"/>
      <c r="M197" s="265"/>
      <c r="N197" s="266"/>
      <c r="O197" s="266"/>
      <c r="P197" s="266"/>
      <c r="Q197" s="266"/>
      <c r="R197" s="266"/>
      <c r="S197" s="266"/>
      <c r="T197" s="267"/>
      <c r="AT197" s="268" t="s">
        <v>133</v>
      </c>
      <c r="AU197" s="268" t="s">
        <v>81</v>
      </c>
      <c r="AV197" s="13" t="s">
        <v>115</v>
      </c>
      <c r="AW197" s="13" t="s">
        <v>35</v>
      </c>
      <c r="AX197" s="13" t="s">
        <v>76</v>
      </c>
      <c r="AY197" s="268" t="s">
        <v>114</v>
      </c>
    </row>
    <row r="198" s="1" customFormat="1" ht="16.5" customHeight="1">
      <c r="B198" s="46"/>
      <c r="C198" s="224" t="s">
        <v>220</v>
      </c>
      <c r="D198" s="224" t="s">
        <v>127</v>
      </c>
      <c r="E198" s="225" t="s">
        <v>485</v>
      </c>
      <c r="F198" s="226" t="s">
        <v>486</v>
      </c>
      <c r="G198" s="227" t="s">
        <v>197</v>
      </c>
      <c r="H198" s="228">
        <v>8.7599999999999998</v>
      </c>
      <c r="I198" s="229"/>
      <c r="J198" s="230">
        <f>ROUND(I198*H198,2)</f>
        <v>0</v>
      </c>
      <c r="K198" s="226" t="s">
        <v>147</v>
      </c>
      <c r="L198" s="72"/>
      <c r="M198" s="231" t="s">
        <v>21</v>
      </c>
      <c r="N198" s="232" t="s">
        <v>43</v>
      </c>
      <c r="O198" s="47"/>
      <c r="P198" s="233">
        <f>O198*H198</f>
        <v>0</v>
      </c>
      <c r="Q198" s="233">
        <v>0</v>
      </c>
      <c r="R198" s="233">
        <f>Q198*H198</f>
        <v>0</v>
      </c>
      <c r="S198" s="233">
        <v>0</v>
      </c>
      <c r="T198" s="234">
        <f>S198*H198</f>
        <v>0</v>
      </c>
      <c r="AR198" s="24" t="s">
        <v>115</v>
      </c>
      <c r="AT198" s="24" t="s">
        <v>127</v>
      </c>
      <c r="AU198" s="24" t="s">
        <v>81</v>
      </c>
      <c r="AY198" s="24" t="s">
        <v>114</v>
      </c>
      <c r="BE198" s="235">
        <f>IF(N198="základní",J198,0)</f>
        <v>0</v>
      </c>
      <c r="BF198" s="235">
        <f>IF(N198="snížená",J198,0)</f>
        <v>0</v>
      </c>
      <c r="BG198" s="235">
        <f>IF(N198="zákl. přenesená",J198,0)</f>
        <v>0</v>
      </c>
      <c r="BH198" s="235">
        <f>IF(N198="sníž. přenesená",J198,0)</f>
        <v>0</v>
      </c>
      <c r="BI198" s="235">
        <f>IF(N198="nulová",J198,0)</f>
        <v>0</v>
      </c>
      <c r="BJ198" s="24" t="s">
        <v>81</v>
      </c>
      <c r="BK198" s="235">
        <f>ROUND(I198*H198,2)</f>
        <v>0</v>
      </c>
      <c r="BL198" s="24" t="s">
        <v>115</v>
      </c>
      <c r="BM198" s="24" t="s">
        <v>487</v>
      </c>
    </row>
    <row r="199" s="1" customFormat="1">
      <c r="B199" s="46"/>
      <c r="C199" s="74"/>
      <c r="D199" s="238" t="s">
        <v>149</v>
      </c>
      <c r="E199" s="74"/>
      <c r="F199" s="269" t="s">
        <v>480</v>
      </c>
      <c r="G199" s="74"/>
      <c r="H199" s="74"/>
      <c r="I199" s="189"/>
      <c r="J199" s="74"/>
      <c r="K199" s="74"/>
      <c r="L199" s="72"/>
      <c r="M199" s="270"/>
      <c r="N199" s="47"/>
      <c r="O199" s="47"/>
      <c r="P199" s="47"/>
      <c r="Q199" s="47"/>
      <c r="R199" s="47"/>
      <c r="S199" s="47"/>
      <c r="T199" s="95"/>
      <c r="AT199" s="24" t="s">
        <v>149</v>
      </c>
      <c r="AU199" s="24" t="s">
        <v>81</v>
      </c>
    </row>
    <row r="200" s="10" customFormat="1" ht="29.88" customHeight="1">
      <c r="B200" s="202"/>
      <c r="C200" s="203"/>
      <c r="D200" s="204" t="s">
        <v>70</v>
      </c>
      <c r="E200" s="216" t="s">
        <v>144</v>
      </c>
      <c r="F200" s="216" t="s">
        <v>488</v>
      </c>
      <c r="G200" s="203"/>
      <c r="H200" s="203"/>
      <c r="I200" s="206"/>
      <c r="J200" s="217">
        <f>BK200</f>
        <v>0</v>
      </c>
      <c r="K200" s="203"/>
      <c r="L200" s="208"/>
      <c r="M200" s="209"/>
      <c r="N200" s="210"/>
      <c r="O200" s="210"/>
      <c r="P200" s="211">
        <f>SUM(P201:P291)</f>
        <v>0</v>
      </c>
      <c r="Q200" s="210"/>
      <c r="R200" s="211">
        <f>SUM(R201:R291)</f>
        <v>82.899867050000012</v>
      </c>
      <c r="S200" s="210"/>
      <c r="T200" s="212">
        <f>SUM(T201:T291)</f>
        <v>0</v>
      </c>
      <c r="AR200" s="213" t="s">
        <v>76</v>
      </c>
      <c r="AT200" s="214" t="s">
        <v>70</v>
      </c>
      <c r="AU200" s="214" t="s">
        <v>76</v>
      </c>
      <c r="AY200" s="213" t="s">
        <v>114</v>
      </c>
      <c r="BK200" s="215">
        <f>SUM(BK201:BK291)</f>
        <v>0</v>
      </c>
    </row>
    <row r="201" s="1" customFormat="1" ht="25.5" customHeight="1">
      <c r="B201" s="46"/>
      <c r="C201" s="224" t="s">
        <v>224</v>
      </c>
      <c r="D201" s="224" t="s">
        <v>127</v>
      </c>
      <c r="E201" s="225" t="s">
        <v>489</v>
      </c>
      <c r="F201" s="226" t="s">
        <v>490</v>
      </c>
      <c r="G201" s="227" t="s">
        <v>491</v>
      </c>
      <c r="H201" s="228">
        <v>3</v>
      </c>
      <c r="I201" s="229"/>
      <c r="J201" s="230">
        <f>ROUND(I201*H201,2)</f>
        <v>0</v>
      </c>
      <c r="K201" s="226" t="s">
        <v>147</v>
      </c>
      <c r="L201" s="72"/>
      <c r="M201" s="231" t="s">
        <v>21</v>
      </c>
      <c r="N201" s="232" t="s">
        <v>43</v>
      </c>
      <c r="O201" s="47"/>
      <c r="P201" s="233">
        <f>O201*H201</f>
        <v>0</v>
      </c>
      <c r="Q201" s="233">
        <v>0.18142</v>
      </c>
      <c r="R201" s="233">
        <f>Q201*H201</f>
        <v>0.54425999999999997</v>
      </c>
      <c r="S201" s="233">
        <v>0</v>
      </c>
      <c r="T201" s="234">
        <f>S201*H201</f>
        <v>0</v>
      </c>
      <c r="AR201" s="24" t="s">
        <v>115</v>
      </c>
      <c r="AT201" s="24" t="s">
        <v>127</v>
      </c>
      <c r="AU201" s="24" t="s">
        <v>81</v>
      </c>
      <c r="AY201" s="24" t="s">
        <v>114</v>
      </c>
      <c r="BE201" s="235">
        <f>IF(N201="základní",J201,0)</f>
        <v>0</v>
      </c>
      <c r="BF201" s="235">
        <f>IF(N201="snížená",J201,0)</f>
        <v>0</v>
      </c>
      <c r="BG201" s="235">
        <f>IF(N201="zákl. přenesená",J201,0)</f>
        <v>0</v>
      </c>
      <c r="BH201" s="235">
        <f>IF(N201="sníž. přenesená",J201,0)</f>
        <v>0</v>
      </c>
      <c r="BI201" s="235">
        <f>IF(N201="nulová",J201,0)</f>
        <v>0</v>
      </c>
      <c r="BJ201" s="24" t="s">
        <v>81</v>
      </c>
      <c r="BK201" s="235">
        <f>ROUND(I201*H201,2)</f>
        <v>0</v>
      </c>
      <c r="BL201" s="24" t="s">
        <v>115</v>
      </c>
      <c r="BM201" s="24" t="s">
        <v>492</v>
      </c>
    </row>
    <row r="202" s="1" customFormat="1" ht="25.5" customHeight="1">
      <c r="B202" s="46"/>
      <c r="C202" s="224" t="s">
        <v>230</v>
      </c>
      <c r="D202" s="224" t="s">
        <v>127</v>
      </c>
      <c r="E202" s="225" t="s">
        <v>493</v>
      </c>
      <c r="F202" s="226" t="s">
        <v>494</v>
      </c>
      <c r="G202" s="227" t="s">
        <v>197</v>
      </c>
      <c r="H202" s="228">
        <v>105.142</v>
      </c>
      <c r="I202" s="229"/>
      <c r="J202" s="230">
        <f>ROUND(I202*H202,2)</f>
        <v>0</v>
      </c>
      <c r="K202" s="226" t="s">
        <v>147</v>
      </c>
      <c r="L202" s="72"/>
      <c r="M202" s="231" t="s">
        <v>21</v>
      </c>
      <c r="N202" s="232" t="s">
        <v>43</v>
      </c>
      <c r="O202" s="47"/>
      <c r="P202" s="233">
        <f>O202*H202</f>
        <v>0</v>
      </c>
      <c r="Q202" s="233">
        <v>0.29951</v>
      </c>
      <c r="R202" s="233">
        <f>Q202*H202</f>
        <v>31.491080419999999</v>
      </c>
      <c r="S202" s="233">
        <v>0</v>
      </c>
      <c r="T202" s="234">
        <f>S202*H202</f>
        <v>0</v>
      </c>
      <c r="AR202" s="24" t="s">
        <v>115</v>
      </c>
      <c r="AT202" s="24" t="s">
        <v>127</v>
      </c>
      <c r="AU202" s="24" t="s">
        <v>81</v>
      </c>
      <c r="AY202" s="24" t="s">
        <v>114</v>
      </c>
      <c r="BE202" s="235">
        <f>IF(N202="základní",J202,0)</f>
        <v>0</v>
      </c>
      <c r="BF202" s="235">
        <f>IF(N202="snížená",J202,0)</f>
        <v>0</v>
      </c>
      <c r="BG202" s="235">
        <f>IF(N202="zákl. přenesená",J202,0)</f>
        <v>0</v>
      </c>
      <c r="BH202" s="235">
        <f>IF(N202="sníž. přenesená",J202,0)</f>
        <v>0</v>
      </c>
      <c r="BI202" s="235">
        <f>IF(N202="nulová",J202,0)</f>
        <v>0</v>
      </c>
      <c r="BJ202" s="24" t="s">
        <v>81</v>
      </c>
      <c r="BK202" s="235">
        <f>ROUND(I202*H202,2)</f>
        <v>0</v>
      </c>
      <c r="BL202" s="24" t="s">
        <v>115</v>
      </c>
      <c r="BM202" s="24" t="s">
        <v>495</v>
      </c>
    </row>
    <row r="203" s="1" customFormat="1">
      <c r="B203" s="46"/>
      <c r="C203" s="74"/>
      <c r="D203" s="238" t="s">
        <v>149</v>
      </c>
      <c r="E203" s="74"/>
      <c r="F203" s="269" t="s">
        <v>496</v>
      </c>
      <c r="G203" s="74"/>
      <c r="H203" s="74"/>
      <c r="I203" s="189"/>
      <c r="J203" s="74"/>
      <c r="K203" s="74"/>
      <c r="L203" s="72"/>
      <c r="M203" s="270"/>
      <c r="N203" s="47"/>
      <c r="O203" s="47"/>
      <c r="P203" s="47"/>
      <c r="Q203" s="47"/>
      <c r="R203" s="47"/>
      <c r="S203" s="47"/>
      <c r="T203" s="95"/>
      <c r="AT203" s="24" t="s">
        <v>149</v>
      </c>
      <c r="AU203" s="24" t="s">
        <v>81</v>
      </c>
    </row>
    <row r="204" s="11" customFormat="1">
      <c r="B204" s="236"/>
      <c r="C204" s="237"/>
      <c r="D204" s="238" t="s">
        <v>133</v>
      </c>
      <c r="E204" s="239" t="s">
        <v>21</v>
      </c>
      <c r="F204" s="240" t="s">
        <v>497</v>
      </c>
      <c r="G204" s="237"/>
      <c r="H204" s="239" t="s">
        <v>21</v>
      </c>
      <c r="I204" s="241"/>
      <c r="J204" s="237"/>
      <c r="K204" s="237"/>
      <c r="L204" s="242"/>
      <c r="M204" s="243"/>
      <c r="N204" s="244"/>
      <c r="O204" s="244"/>
      <c r="P204" s="244"/>
      <c r="Q204" s="244"/>
      <c r="R204" s="244"/>
      <c r="S204" s="244"/>
      <c r="T204" s="245"/>
      <c r="AT204" s="246" t="s">
        <v>133</v>
      </c>
      <c r="AU204" s="246" t="s">
        <v>81</v>
      </c>
      <c r="AV204" s="11" t="s">
        <v>76</v>
      </c>
      <c r="AW204" s="11" t="s">
        <v>35</v>
      </c>
      <c r="AX204" s="11" t="s">
        <v>71</v>
      </c>
      <c r="AY204" s="246" t="s">
        <v>114</v>
      </c>
    </row>
    <row r="205" s="11" customFormat="1">
      <c r="B205" s="236"/>
      <c r="C205" s="237"/>
      <c r="D205" s="238" t="s">
        <v>133</v>
      </c>
      <c r="E205" s="239" t="s">
        <v>21</v>
      </c>
      <c r="F205" s="240" t="s">
        <v>498</v>
      </c>
      <c r="G205" s="237"/>
      <c r="H205" s="239" t="s">
        <v>21</v>
      </c>
      <c r="I205" s="241"/>
      <c r="J205" s="237"/>
      <c r="K205" s="237"/>
      <c r="L205" s="242"/>
      <c r="M205" s="243"/>
      <c r="N205" s="244"/>
      <c r="O205" s="244"/>
      <c r="P205" s="244"/>
      <c r="Q205" s="244"/>
      <c r="R205" s="244"/>
      <c r="S205" s="244"/>
      <c r="T205" s="245"/>
      <c r="AT205" s="246" t="s">
        <v>133</v>
      </c>
      <c r="AU205" s="246" t="s">
        <v>81</v>
      </c>
      <c r="AV205" s="11" t="s">
        <v>76</v>
      </c>
      <c r="AW205" s="11" t="s">
        <v>35</v>
      </c>
      <c r="AX205" s="11" t="s">
        <v>71</v>
      </c>
      <c r="AY205" s="246" t="s">
        <v>114</v>
      </c>
    </row>
    <row r="206" s="11" customFormat="1">
      <c r="B206" s="236"/>
      <c r="C206" s="237"/>
      <c r="D206" s="238" t="s">
        <v>133</v>
      </c>
      <c r="E206" s="239" t="s">
        <v>21</v>
      </c>
      <c r="F206" s="240" t="s">
        <v>499</v>
      </c>
      <c r="G206" s="237"/>
      <c r="H206" s="239" t="s">
        <v>21</v>
      </c>
      <c r="I206" s="241"/>
      <c r="J206" s="237"/>
      <c r="K206" s="237"/>
      <c r="L206" s="242"/>
      <c r="M206" s="243"/>
      <c r="N206" s="244"/>
      <c r="O206" s="244"/>
      <c r="P206" s="244"/>
      <c r="Q206" s="244"/>
      <c r="R206" s="244"/>
      <c r="S206" s="244"/>
      <c r="T206" s="245"/>
      <c r="AT206" s="246" t="s">
        <v>133</v>
      </c>
      <c r="AU206" s="246" t="s">
        <v>81</v>
      </c>
      <c r="AV206" s="11" t="s">
        <v>76</v>
      </c>
      <c r="AW206" s="11" t="s">
        <v>35</v>
      </c>
      <c r="AX206" s="11" t="s">
        <v>71</v>
      </c>
      <c r="AY206" s="246" t="s">
        <v>114</v>
      </c>
    </row>
    <row r="207" s="12" customFormat="1">
      <c r="B207" s="247"/>
      <c r="C207" s="248"/>
      <c r="D207" s="238" t="s">
        <v>133</v>
      </c>
      <c r="E207" s="249" t="s">
        <v>21</v>
      </c>
      <c r="F207" s="250" t="s">
        <v>500</v>
      </c>
      <c r="G207" s="248"/>
      <c r="H207" s="251">
        <v>13.888999999999999</v>
      </c>
      <c r="I207" s="252"/>
      <c r="J207" s="248"/>
      <c r="K207" s="248"/>
      <c r="L207" s="253"/>
      <c r="M207" s="254"/>
      <c r="N207" s="255"/>
      <c r="O207" s="255"/>
      <c r="P207" s="255"/>
      <c r="Q207" s="255"/>
      <c r="R207" s="255"/>
      <c r="S207" s="255"/>
      <c r="T207" s="256"/>
      <c r="AT207" s="257" t="s">
        <v>133</v>
      </c>
      <c r="AU207" s="257" t="s">
        <v>81</v>
      </c>
      <c r="AV207" s="12" t="s">
        <v>81</v>
      </c>
      <c r="AW207" s="12" t="s">
        <v>35</v>
      </c>
      <c r="AX207" s="12" t="s">
        <v>71</v>
      </c>
      <c r="AY207" s="257" t="s">
        <v>114</v>
      </c>
    </row>
    <row r="208" s="11" customFormat="1">
      <c r="B208" s="236"/>
      <c r="C208" s="237"/>
      <c r="D208" s="238" t="s">
        <v>133</v>
      </c>
      <c r="E208" s="239" t="s">
        <v>21</v>
      </c>
      <c r="F208" s="240" t="s">
        <v>501</v>
      </c>
      <c r="G208" s="237"/>
      <c r="H208" s="239" t="s">
        <v>21</v>
      </c>
      <c r="I208" s="241"/>
      <c r="J208" s="237"/>
      <c r="K208" s="237"/>
      <c r="L208" s="242"/>
      <c r="M208" s="243"/>
      <c r="N208" s="244"/>
      <c r="O208" s="244"/>
      <c r="P208" s="244"/>
      <c r="Q208" s="244"/>
      <c r="R208" s="244"/>
      <c r="S208" s="244"/>
      <c r="T208" s="245"/>
      <c r="AT208" s="246" t="s">
        <v>133</v>
      </c>
      <c r="AU208" s="246" t="s">
        <v>81</v>
      </c>
      <c r="AV208" s="11" t="s">
        <v>76</v>
      </c>
      <c r="AW208" s="11" t="s">
        <v>35</v>
      </c>
      <c r="AX208" s="11" t="s">
        <v>71</v>
      </c>
      <c r="AY208" s="246" t="s">
        <v>114</v>
      </c>
    </row>
    <row r="209" s="12" customFormat="1">
      <c r="B209" s="247"/>
      <c r="C209" s="248"/>
      <c r="D209" s="238" t="s">
        <v>133</v>
      </c>
      <c r="E209" s="249" t="s">
        <v>21</v>
      </c>
      <c r="F209" s="250" t="s">
        <v>502</v>
      </c>
      <c r="G209" s="248"/>
      <c r="H209" s="251">
        <v>17.216000000000001</v>
      </c>
      <c r="I209" s="252"/>
      <c r="J209" s="248"/>
      <c r="K209" s="248"/>
      <c r="L209" s="253"/>
      <c r="M209" s="254"/>
      <c r="N209" s="255"/>
      <c r="O209" s="255"/>
      <c r="P209" s="255"/>
      <c r="Q209" s="255"/>
      <c r="R209" s="255"/>
      <c r="S209" s="255"/>
      <c r="T209" s="256"/>
      <c r="AT209" s="257" t="s">
        <v>133</v>
      </c>
      <c r="AU209" s="257" t="s">
        <v>81</v>
      </c>
      <c r="AV209" s="12" t="s">
        <v>81</v>
      </c>
      <c r="AW209" s="12" t="s">
        <v>35</v>
      </c>
      <c r="AX209" s="12" t="s">
        <v>71</v>
      </c>
      <c r="AY209" s="257" t="s">
        <v>114</v>
      </c>
    </row>
    <row r="210" s="11" customFormat="1">
      <c r="B210" s="236"/>
      <c r="C210" s="237"/>
      <c r="D210" s="238" t="s">
        <v>133</v>
      </c>
      <c r="E210" s="239" t="s">
        <v>21</v>
      </c>
      <c r="F210" s="240" t="s">
        <v>503</v>
      </c>
      <c r="G210" s="237"/>
      <c r="H210" s="239" t="s">
        <v>21</v>
      </c>
      <c r="I210" s="241"/>
      <c r="J210" s="237"/>
      <c r="K210" s="237"/>
      <c r="L210" s="242"/>
      <c r="M210" s="243"/>
      <c r="N210" s="244"/>
      <c r="O210" s="244"/>
      <c r="P210" s="244"/>
      <c r="Q210" s="244"/>
      <c r="R210" s="244"/>
      <c r="S210" s="244"/>
      <c r="T210" s="245"/>
      <c r="AT210" s="246" t="s">
        <v>133</v>
      </c>
      <c r="AU210" s="246" t="s">
        <v>81</v>
      </c>
      <c r="AV210" s="11" t="s">
        <v>76</v>
      </c>
      <c r="AW210" s="11" t="s">
        <v>35</v>
      </c>
      <c r="AX210" s="11" t="s">
        <v>71</v>
      </c>
      <c r="AY210" s="246" t="s">
        <v>114</v>
      </c>
    </row>
    <row r="211" s="11" customFormat="1">
      <c r="B211" s="236"/>
      <c r="C211" s="237"/>
      <c r="D211" s="238" t="s">
        <v>133</v>
      </c>
      <c r="E211" s="239" t="s">
        <v>21</v>
      </c>
      <c r="F211" s="240" t="s">
        <v>504</v>
      </c>
      <c r="G211" s="237"/>
      <c r="H211" s="239" t="s">
        <v>21</v>
      </c>
      <c r="I211" s="241"/>
      <c r="J211" s="237"/>
      <c r="K211" s="237"/>
      <c r="L211" s="242"/>
      <c r="M211" s="243"/>
      <c r="N211" s="244"/>
      <c r="O211" s="244"/>
      <c r="P211" s="244"/>
      <c r="Q211" s="244"/>
      <c r="R211" s="244"/>
      <c r="S211" s="244"/>
      <c r="T211" s="245"/>
      <c r="AT211" s="246" t="s">
        <v>133</v>
      </c>
      <c r="AU211" s="246" t="s">
        <v>81</v>
      </c>
      <c r="AV211" s="11" t="s">
        <v>76</v>
      </c>
      <c r="AW211" s="11" t="s">
        <v>35</v>
      </c>
      <c r="AX211" s="11" t="s">
        <v>71</v>
      </c>
      <c r="AY211" s="246" t="s">
        <v>114</v>
      </c>
    </row>
    <row r="212" s="12" customFormat="1">
      <c r="B212" s="247"/>
      <c r="C212" s="248"/>
      <c r="D212" s="238" t="s">
        <v>133</v>
      </c>
      <c r="E212" s="249" t="s">
        <v>21</v>
      </c>
      <c r="F212" s="250" t="s">
        <v>505</v>
      </c>
      <c r="G212" s="248"/>
      <c r="H212" s="251">
        <v>15.457000000000001</v>
      </c>
      <c r="I212" s="252"/>
      <c r="J212" s="248"/>
      <c r="K212" s="248"/>
      <c r="L212" s="253"/>
      <c r="M212" s="254"/>
      <c r="N212" s="255"/>
      <c r="O212" s="255"/>
      <c r="P212" s="255"/>
      <c r="Q212" s="255"/>
      <c r="R212" s="255"/>
      <c r="S212" s="255"/>
      <c r="T212" s="256"/>
      <c r="AT212" s="257" t="s">
        <v>133</v>
      </c>
      <c r="AU212" s="257" t="s">
        <v>81</v>
      </c>
      <c r="AV212" s="12" t="s">
        <v>81</v>
      </c>
      <c r="AW212" s="12" t="s">
        <v>35</v>
      </c>
      <c r="AX212" s="12" t="s">
        <v>71</v>
      </c>
      <c r="AY212" s="257" t="s">
        <v>114</v>
      </c>
    </row>
    <row r="213" s="11" customFormat="1">
      <c r="B213" s="236"/>
      <c r="C213" s="237"/>
      <c r="D213" s="238" t="s">
        <v>133</v>
      </c>
      <c r="E213" s="239" t="s">
        <v>21</v>
      </c>
      <c r="F213" s="240" t="s">
        <v>506</v>
      </c>
      <c r="G213" s="237"/>
      <c r="H213" s="239" t="s">
        <v>21</v>
      </c>
      <c r="I213" s="241"/>
      <c r="J213" s="237"/>
      <c r="K213" s="237"/>
      <c r="L213" s="242"/>
      <c r="M213" s="243"/>
      <c r="N213" s="244"/>
      <c r="O213" s="244"/>
      <c r="P213" s="244"/>
      <c r="Q213" s="244"/>
      <c r="R213" s="244"/>
      <c r="S213" s="244"/>
      <c r="T213" s="245"/>
      <c r="AT213" s="246" t="s">
        <v>133</v>
      </c>
      <c r="AU213" s="246" t="s">
        <v>81</v>
      </c>
      <c r="AV213" s="11" t="s">
        <v>76</v>
      </c>
      <c r="AW213" s="11" t="s">
        <v>35</v>
      </c>
      <c r="AX213" s="11" t="s">
        <v>71</v>
      </c>
      <c r="AY213" s="246" t="s">
        <v>114</v>
      </c>
    </row>
    <row r="214" s="12" customFormat="1">
      <c r="B214" s="247"/>
      <c r="C214" s="248"/>
      <c r="D214" s="238" t="s">
        <v>133</v>
      </c>
      <c r="E214" s="249" t="s">
        <v>21</v>
      </c>
      <c r="F214" s="250" t="s">
        <v>507</v>
      </c>
      <c r="G214" s="248"/>
      <c r="H214" s="251">
        <v>12.470000000000001</v>
      </c>
      <c r="I214" s="252"/>
      <c r="J214" s="248"/>
      <c r="K214" s="248"/>
      <c r="L214" s="253"/>
      <c r="M214" s="254"/>
      <c r="N214" s="255"/>
      <c r="O214" s="255"/>
      <c r="P214" s="255"/>
      <c r="Q214" s="255"/>
      <c r="R214" s="255"/>
      <c r="S214" s="255"/>
      <c r="T214" s="256"/>
      <c r="AT214" s="257" t="s">
        <v>133</v>
      </c>
      <c r="AU214" s="257" t="s">
        <v>81</v>
      </c>
      <c r="AV214" s="12" t="s">
        <v>81</v>
      </c>
      <c r="AW214" s="12" t="s">
        <v>35</v>
      </c>
      <c r="AX214" s="12" t="s">
        <v>71</v>
      </c>
      <c r="AY214" s="257" t="s">
        <v>114</v>
      </c>
    </row>
    <row r="215" s="11" customFormat="1">
      <c r="B215" s="236"/>
      <c r="C215" s="237"/>
      <c r="D215" s="238" t="s">
        <v>133</v>
      </c>
      <c r="E215" s="239" t="s">
        <v>21</v>
      </c>
      <c r="F215" s="240" t="s">
        <v>508</v>
      </c>
      <c r="G215" s="237"/>
      <c r="H215" s="239" t="s">
        <v>21</v>
      </c>
      <c r="I215" s="241"/>
      <c r="J215" s="237"/>
      <c r="K215" s="237"/>
      <c r="L215" s="242"/>
      <c r="M215" s="243"/>
      <c r="N215" s="244"/>
      <c r="O215" s="244"/>
      <c r="P215" s="244"/>
      <c r="Q215" s="244"/>
      <c r="R215" s="244"/>
      <c r="S215" s="244"/>
      <c r="T215" s="245"/>
      <c r="AT215" s="246" t="s">
        <v>133</v>
      </c>
      <c r="AU215" s="246" t="s">
        <v>81</v>
      </c>
      <c r="AV215" s="11" t="s">
        <v>76</v>
      </c>
      <c r="AW215" s="11" t="s">
        <v>35</v>
      </c>
      <c r="AX215" s="11" t="s">
        <v>71</v>
      </c>
      <c r="AY215" s="246" t="s">
        <v>114</v>
      </c>
    </row>
    <row r="216" s="12" customFormat="1">
      <c r="B216" s="247"/>
      <c r="C216" s="248"/>
      <c r="D216" s="238" t="s">
        <v>133</v>
      </c>
      <c r="E216" s="249" t="s">
        <v>21</v>
      </c>
      <c r="F216" s="250" t="s">
        <v>509</v>
      </c>
      <c r="G216" s="248"/>
      <c r="H216" s="251">
        <v>46.109999999999999</v>
      </c>
      <c r="I216" s="252"/>
      <c r="J216" s="248"/>
      <c r="K216" s="248"/>
      <c r="L216" s="253"/>
      <c r="M216" s="254"/>
      <c r="N216" s="255"/>
      <c r="O216" s="255"/>
      <c r="P216" s="255"/>
      <c r="Q216" s="255"/>
      <c r="R216" s="255"/>
      <c r="S216" s="255"/>
      <c r="T216" s="256"/>
      <c r="AT216" s="257" t="s">
        <v>133</v>
      </c>
      <c r="AU216" s="257" t="s">
        <v>81</v>
      </c>
      <c r="AV216" s="12" t="s">
        <v>81</v>
      </c>
      <c r="AW216" s="12" t="s">
        <v>35</v>
      </c>
      <c r="AX216" s="12" t="s">
        <v>71</v>
      </c>
      <c r="AY216" s="257" t="s">
        <v>114</v>
      </c>
    </row>
    <row r="217" s="13" customFormat="1">
      <c r="B217" s="258"/>
      <c r="C217" s="259"/>
      <c r="D217" s="238" t="s">
        <v>133</v>
      </c>
      <c r="E217" s="260" t="s">
        <v>21</v>
      </c>
      <c r="F217" s="261" t="s">
        <v>140</v>
      </c>
      <c r="G217" s="259"/>
      <c r="H217" s="262">
        <v>105.142</v>
      </c>
      <c r="I217" s="263"/>
      <c r="J217" s="259"/>
      <c r="K217" s="259"/>
      <c r="L217" s="264"/>
      <c r="M217" s="265"/>
      <c r="N217" s="266"/>
      <c r="O217" s="266"/>
      <c r="P217" s="266"/>
      <c r="Q217" s="266"/>
      <c r="R217" s="266"/>
      <c r="S217" s="266"/>
      <c r="T217" s="267"/>
      <c r="AT217" s="268" t="s">
        <v>133</v>
      </c>
      <c r="AU217" s="268" t="s">
        <v>81</v>
      </c>
      <c r="AV217" s="13" t="s">
        <v>115</v>
      </c>
      <c r="AW217" s="13" t="s">
        <v>35</v>
      </c>
      <c r="AX217" s="13" t="s">
        <v>76</v>
      </c>
      <c r="AY217" s="268" t="s">
        <v>114</v>
      </c>
    </row>
    <row r="218" s="1" customFormat="1" ht="25.5" customHeight="1">
      <c r="B218" s="46"/>
      <c r="C218" s="224" t="s">
        <v>236</v>
      </c>
      <c r="D218" s="224" t="s">
        <v>127</v>
      </c>
      <c r="E218" s="225" t="s">
        <v>510</v>
      </c>
      <c r="F218" s="226" t="s">
        <v>511</v>
      </c>
      <c r="G218" s="227" t="s">
        <v>197</v>
      </c>
      <c r="H218" s="228">
        <v>111.18600000000001</v>
      </c>
      <c r="I218" s="229"/>
      <c r="J218" s="230">
        <f>ROUND(I218*H218,2)</f>
        <v>0</v>
      </c>
      <c r="K218" s="226" t="s">
        <v>147</v>
      </c>
      <c r="L218" s="72"/>
      <c r="M218" s="231" t="s">
        <v>21</v>
      </c>
      <c r="N218" s="232" t="s">
        <v>43</v>
      </c>
      <c r="O218" s="47"/>
      <c r="P218" s="233">
        <f>O218*H218</f>
        <v>0</v>
      </c>
      <c r="Q218" s="233">
        <v>0.17763999999999999</v>
      </c>
      <c r="R218" s="233">
        <f>Q218*H218</f>
        <v>19.751081039999999</v>
      </c>
      <c r="S218" s="233">
        <v>0</v>
      </c>
      <c r="T218" s="234">
        <f>S218*H218</f>
        <v>0</v>
      </c>
      <c r="AR218" s="24" t="s">
        <v>115</v>
      </c>
      <c r="AT218" s="24" t="s">
        <v>127</v>
      </c>
      <c r="AU218" s="24" t="s">
        <v>81</v>
      </c>
      <c r="AY218" s="24" t="s">
        <v>114</v>
      </c>
      <c r="BE218" s="235">
        <f>IF(N218="základní",J218,0)</f>
        <v>0</v>
      </c>
      <c r="BF218" s="235">
        <f>IF(N218="snížená",J218,0)</f>
        <v>0</v>
      </c>
      <c r="BG218" s="235">
        <f>IF(N218="zákl. přenesená",J218,0)</f>
        <v>0</v>
      </c>
      <c r="BH218" s="235">
        <f>IF(N218="sníž. přenesená",J218,0)</f>
        <v>0</v>
      </c>
      <c r="BI218" s="235">
        <f>IF(N218="nulová",J218,0)</f>
        <v>0</v>
      </c>
      <c r="BJ218" s="24" t="s">
        <v>81</v>
      </c>
      <c r="BK218" s="235">
        <f>ROUND(I218*H218,2)</f>
        <v>0</v>
      </c>
      <c r="BL218" s="24" t="s">
        <v>115</v>
      </c>
      <c r="BM218" s="24" t="s">
        <v>512</v>
      </c>
    </row>
    <row r="219" s="11" customFormat="1">
      <c r="B219" s="236"/>
      <c r="C219" s="237"/>
      <c r="D219" s="238" t="s">
        <v>133</v>
      </c>
      <c r="E219" s="239" t="s">
        <v>21</v>
      </c>
      <c r="F219" s="240" t="s">
        <v>513</v>
      </c>
      <c r="G219" s="237"/>
      <c r="H219" s="239" t="s">
        <v>21</v>
      </c>
      <c r="I219" s="241"/>
      <c r="J219" s="237"/>
      <c r="K219" s="237"/>
      <c r="L219" s="242"/>
      <c r="M219" s="243"/>
      <c r="N219" s="244"/>
      <c r="O219" s="244"/>
      <c r="P219" s="244"/>
      <c r="Q219" s="244"/>
      <c r="R219" s="244"/>
      <c r="S219" s="244"/>
      <c r="T219" s="245"/>
      <c r="AT219" s="246" t="s">
        <v>133</v>
      </c>
      <c r="AU219" s="246" t="s">
        <v>81</v>
      </c>
      <c r="AV219" s="11" t="s">
        <v>76</v>
      </c>
      <c r="AW219" s="11" t="s">
        <v>35</v>
      </c>
      <c r="AX219" s="11" t="s">
        <v>71</v>
      </c>
      <c r="AY219" s="246" t="s">
        <v>114</v>
      </c>
    </row>
    <row r="220" s="12" customFormat="1">
      <c r="B220" s="247"/>
      <c r="C220" s="248"/>
      <c r="D220" s="238" t="s">
        <v>133</v>
      </c>
      <c r="E220" s="249" t="s">
        <v>21</v>
      </c>
      <c r="F220" s="250" t="s">
        <v>514</v>
      </c>
      <c r="G220" s="248"/>
      <c r="H220" s="251">
        <v>46.079999999999998</v>
      </c>
      <c r="I220" s="252"/>
      <c r="J220" s="248"/>
      <c r="K220" s="248"/>
      <c r="L220" s="253"/>
      <c r="M220" s="254"/>
      <c r="N220" s="255"/>
      <c r="O220" s="255"/>
      <c r="P220" s="255"/>
      <c r="Q220" s="255"/>
      <c r="R220" s="255"/>
      <c r="S220" s="255"/>
      <c r="T220" s="256"/>
      <c r="AT220" s="257" t="s">
        <v>133</v>
      </c>
      <c r="AU220" s="257" t="s">
        <v>81</v>
      </c>
      <c r="AV220" s="12" t="s">
        <v>81</v>
      </c>
      <c r="AW220" s="12" t="s">
        <v>35</v>
      </c>
      <c r="AX220" s="12" t="s">
        <v>71</v>
      </c>
      <c r="AY220" s="257" t="s">
        <v>114</v>
      </c>
    </row>
    <row r="221" s="12" customFormat="1">
      <c r="B221" s="247"/>
      <c r="C221" s="248"/>
      <c r="D221" s="238" t="s">
        <v>133</v>
      </c>
      <c r="E221" s="249" t="s">
        <v>21</v>
      </c>
      <c r="F221" s="250" t="s">
        <v>515</v>
      </c>
      <c r="G221" s="248"/>
      <c r="H221" s="251">
        <v>-7.9000000000000004</v>
      </c>
      <c r="I221" s="252"/>
      <c r="J221" s="248"/>
      <c r="K221" s="248"/>
      <c r="L221" s="253"/>
      <c r="M221" s="254"/>
      <c r="N221" s="255"/>
      <c r="O221" s="255"/>
      <c r="P221" s="255"/>
      <c r="Q221" s="255"/>
      <c r="R221" s="255"/>
      <c r="S221" s="255"/>
      <c r="T221" s="256"/>
      <c r="AT221" s="257" t="s">
        <v>133</v>
      </c>
      <c r="AU221" s="257" t="s">
        <v>81</v>
      </c>
      <c r="AV221" s="12" t="s">
        <v>81</v>
      </c>
      <c r="AW221" s="12" t="s">
        <v>35</v>
      </c>
      <c r="AX221" s="12" t="s">
        <v>71</v>
      </c>
      <c r="AY221" s="257" t="s">
        <v>114</v>
      </c>
    </row>
    <row r="222" s="12" customFormat="1">
      <c r="B222" s="247"/>
      <c r="C222" s="248"/>
      <c r="D222" s="238" t="s">
        <v>133</v>
      </c>
      <c r="E222" s="249" t="s">
        <v>21</v>
      </c>
      <c r="F222" s="250" t="s">
        <v>516</v>
      </c>
      <c r="G222" s="248"/>
      <c r="H222" s="251">
        <v>47.686</v>
      </c>
      <c r="I222" s="252"/>
      <c r="J222" s="248"/>
      <c r="K222" s="248"/>
      <c r="L222" s="253"/>
      <c r="M222" s="254"/>
      <c r="N222" s="255"/>
      <c r="O222" s="255"/>
      <c r="P222" s="255"/>
      <c r="Q222" s="255"/>
      <c r="R222" s="255"/>
      <c r="S222" s="255"/>
      <c r="T222" s="256"/>
      <c r="AT222" s="257" t="s">
        <v>133</v>
      </c>
      <c r="AU222" s="257" t="s">
        <v>81</v>
      </c>
      <c r="AV222" s="12" t="s">
        <v>81</v>
      </c>
      <c r="AW222" s="12" t="s">
        <v>35</v>
      </c>
      <c r="AX222" s="12" t="s">
        <v>71</v>
      </c>
      <c r="AY222" s="257" t="s">
        <v>114</v>
      </c>
    </row>
    <row r="223" s="11" customFormat="1">
      <c r="B223" s="236"/>
      <c r="C223" s="237"/>
      <c r="D223" s="238" t="s">
        <v>133</v>
      </c>
      <c r="E223" s="239" t="s">
        <v>21</v>
      </c>
      <c r="F223" s="240" t="s">
        <v>517</v>
      </c>
      <c r="G223" s="237"/>
      <c r="H223" s="239" t="s">
        <v>21</v>
      </c>
      <c r="I223" s="241"/>
      <c r="J223" s="237"/>
      <c r="K223" s="237"/>
      <c r="L223" s="242"/>
      <c r="M223" s="243"/>
      <c r="N223" s="244"/>
      <c r="O223" s="244"/>
      <c r="P223" s="244"/>
      <c r="Q223" s="244"/>
      <c r="R223" s="244"/>
      <c r="S223" s="244"/>
      <c r="T223" s="245"/>
      <c r="AT223" s="246" t="s">
        <v>133</v>
      </c>
      <c r="AU223" s="246" t="s">
        <v>81</v>
      </c>
      <c r="AV223" s="11" t="s">
        <v>76</v>
      </c>
      <c r="AW223" s="11" t="s">
        <v>35</v>
      </c>
      <c r="AX223" s="11" t="s">
        <v>71</v>
      </c>
      <c r="AY223" s="246" t="s">
        <v>114</v>
      </c>
    </row>
    <row r="224" s="12" customFormat="1">
      <c r="B224" s="247"/>
      <c r="C224" s="248"/>
      <c r="D224" s="238" t="s">
        <v>133</v>
      </c>
      <c r="E224" s="249" t="s">
        <v>21</v>
      </c>
      <c r="F224" s="250" t="s">
        <v>518</v>
      </c>
      <c r="G224" s="248"/>
      <c r="H224" s="251">
        <v>12.609999999999999</v>
      </c>
      <c r="I224" s="252"/>
      <c r="J224" s="248"/>
      <c r="K224" s="248"/>
      <c r="L224" s="253"/>
      <c r="M224" s="254"/>
      <c r="N224" s="255"/>
      <c r="O224" s="255"/>
      <c r="P224" s="255"/>
      <c r="Q224" s="255"/>
      <c r="R224" s="255"/>
      <c r="S224" s="255"/>
      <c r="T224" s="256"/>
      <c r="AT224" s="257" t="s">
        <v>133</v>
      </c>
      <c r="AU224" s="257" t="s">
        <v>81</v>
      </c>
      <c r="AV224" s="12" t="s">
        <v>81</v>
      </c>
      <c r="AW224" s="12" t="s">
        <v>35</v>
      </c>
      <c r="AX224" s="12" t="s">
        <v>71</v>
      </c>
      <c r="AY224" s="257" t="s">
        <v>114</v>
      </c>
    </row>
    <row r="225" s="12" customFormat="1">
      <c r="B225" s="247"/>
      <c r="C225" s="248"/>
      <c r="D225" s="238" t="s">
        <v>133</v>
      </c>
      <c r="E225" s="249" t="s">
        <v>21</v>
      </c>
      <c r="F225" s="250" t="s">
        <v>519</v>
      </c>
      <c r="G225" s="248"/>
      <c r="H225" s="251">
        <v>16.77</v>
      </c>
      <c r="I225" s="252"/>
      <c r="J225" s="248"/>
      <c r="K225" s="248"/>
      <c r="L225" s="253"/>
      <c r="M225" s="254"/>
      <c r="N225" s="255"/>
      <c r="O225" s="255"/>
      <c r="P225" s="255"/>
      <c r="Q225" s="255"/>
      <c r="R225" s="255"/>
      <c r="S225" s="255"/>
      <c r="T225" s="256"/>
      <c r="AT225" s="257" t="s">
        <v>133</v>
      </c>
      <c r="AU225" s="257" t="s">
        <v>81</v>
      </c>
      <c r="AV225" s="12" t="s">
        <v>81</v>
      </c>
      <c r="AW225" s="12" t="s">
        <v>35</v>
      </c>
      <c r="AX225" s="12" t="s">
        <v>71</v>
      </c>
      <c r="AY225" s="257" t="s">
        <v>114</v>
      </c>
    </row>
    <row r="226" s="12" customFormat="1">
      <c r="B226" s="247"/>
      <c r="C226" s="248"/>
      <c r="D226" s="238" t="s">
        <v>133</v>
      </c>
      <c r="E226" s="249" t="s">
        <v>21</v>
      </c>
      <c r="F226" s="250" t="s">
        <v>520</v>
      </c>
      <c r="G226" s="248"/>
      <c r="H226" s="251">
        <v>-4.0599999999999996</v>
      </c>
      <c r="I226" s="252"/>
      <c r="J226" s="248"/>
      <c r="K226" s="248"/>
      <c r="L226" s="253"/>
      <c r="M226" s="254"/>
      <c r="N226" s="255"/>
      <c r="O226" s="255"/>
      <c r="P226" s="255"/>
      <c r="Q226" s="255"/>
      <c r="R226" s="255"/>
      <c r="S226" s="255"/>
      <c r="T226" s="256"/>
      <c r="AT226" s="257" t="s">
        <v>133</v>
      </c>
      <c r="AU226" s="257" t="s">
        <v>81</v>
      </c>
      <c r="AV226" s="12" t="s">
        <v>81</v>
      </c>
      <c r="AW226" s="12" t="s">
        <v>35</v>
      </c>
      <c r="AX226" s="12" t="s">
        <v>71</v>
      </c>
      <c r="AY226" s="257" t="s">
        <v>114</v>
      </c>
    </row>
    <row r="227" s="13" customFormat="1">
      <c r="B227" s="258"/>
      <c r="C227" s="259"/>
      <c r="D227" s="238" t="s">
        <v>133</v>
      </c>
      <c r="E227" s="260" t="s">
        <v>21</v>
      </c>
      <c r="F227" s="261" t="s">
        <v>140</v>
      </c>
      <c r="G227" s="259"/>
      <c r="H227" s="262">
        <v>111.18600000000001</v>
      </c>
      <c r="I227" s="263"/>
      <c r="J227" s="259"/>
      <c r="K227" s="259"/>
      <c r="L227" s="264"/>
      <c r="M227" s="265"/>
      <c r="N227" s="266"/>
      <c r="O227" s="266"/>
      <c r="P227" s="266"/>
      <c r="Q227" s="266"/>
      <c r="R227" s="266"/>
      <c r="S227" s="266"/>
      <c r="T227" s="267"/>
      <c r="AT227" s="268" t="s">
        <v>133</v>
      </c>
      <c r="AU227" s="268" t="s">
        <v>81</v>
      </c>
      <c r="AV227" s="13" t="s">
        <v>115</v>
      </c>
      <c r="AW227" s="13" t="s">
        <v>35</v>
      </c>
      <c r="AX227" s="13" t="s">
        <v>76</v>
      </c>
      <c r="AY227" s="268" t="s">
        <v>114</v>
      </c>
    </row>
    <row r="228" s="1" customFormat="1" ht="25.5" customHeight="1">
      <c r="B228" s="46"/>
      <c r="C228" s="224" t="s">
        <v>241</v>
      </c>
      <c r="D228" s="224" t="s">
        <v>127</v>
      </c>
      <c r="E228" s="225" t="s">
        <v>521</v>
      </c>
      <c r="F228" s="226" t="s">
        <v>522</v>
      </c>
      <c r="G228" s="227" t="s">
        <v>197</v>
      </c>
      <c r="H228" s="228">
        <v>79.430999999999997</v>
      </c>
      <c r="I228" s="229"/>
      <c r="J228" s="230">
        <f>ROUND(I228*H228,2)</f>
        <v>0</v>
      </c>
      <c r="K228" s="226" t="s">
        <v>147</v>
      </c>
      <c r="L228" s="72"/>
      <c r="M228" s="231" t="s">
        <v>21</v>
      </c>
      <c r="N228" s="232" t="s">
        <v>43</v>
      </c>
      <c r="O228" s="47"/>
      <c r="P228" s="233">
        <f>O228*H228</f>
        <v>0</v>
      </c>
      <c r="Q228" s="233">
        <v>0.21709999999999999</v>
      </c>
      <c r="R228" s="233">
        <f>Q228*H228</f>
        <v>17.244470099999997</v>
      </c>
      <c r="S228" s="233">
        <v>0</v>
      </c>
      <c r="T228" s="234">
        <f>S228*H228</f>
        <v>0</v>
      </c>
      <c r="AR228" s="24" t="s">
        <v>115</v>
      </c>
      <c r="AT228" s="24" t="s">
        <v>127</v>
      </c>
      <c r="AU228" s="24" t="s">
        <v>81</v>
      </c>
      <c r="AY228" s="24" t="s">
        <v>114</v>
      </c>
      <c r="BE228" s="235">
        <f>IF(N228="základní",J228,0)</f>
        <v>0</v>
      </c>
      <c r="BF228" s="235">
        <f>IF(N228="snížená",J228,0)</f>
        <v>0</v>
      </c>
      <c r="BG228" s="235">
        <f>IF(N228="zákl. přenesená",J228,0)</f>
        <v>0</v>
      </c>
      <c r="BH228" s="235">
        <f>IF(N228="sníž. přenesená",J228,0)</f>
        <v>0</v>
      </c>
      <c r="BI228" s="235">
        <f>IF(N228="nulová",J228,0)</f>
        <v>0</v>
      </c>
      <c r="BJ228" s="24" t="s">
        <v>81</v>
      </c>
      <c r="BK228" s="235">
        <f>ROUND(I228*H228,2)</f>
        <v>0</v>
      </c>
      <c r="BL228" s="24" t="s">
        <v>115</v>
      </c>
      <c r="BM228" s="24" t="s">
        <v>523</v>
      </c>
    </row>
    <row r="229" s="11" customFormat="1">
      <c r="B229" s="236"/>
      <c r="C229" s="237"/>
      <c r="D229" s="238" t="s">
        <v>133</v>
      </c>
      <c r="E229" s="239" t="s">
        <v>21</v>
      </c>
      <c r="F229" s="240" t="s">
        <v>498</v>
      </c>
      <c r="G229" s="237"/>
      <c r="H229" s="239" t="s">
        <v>21</v>
      </c>
      <c r="I229" s="241"/>
      <c r="J229" s="237"/>
      <c r="K229" s="237"/>
      <c r="L229" s="242"/>
      <c r="M229" s="243"/>
      <c r="N229" s="244"/>
      <c r="O229" s="244"/>
      <c r="P229" s="244"/>
      <c r="Q229" s="244"/>
      <c r="R229" s="244"/>
      <c r="S229" s="244"/>
      <c r="T229" s="245"/>
      <c r="AT229" s="246" t="s">
        <v>133</v>
      </c>
      <c r="AU229" s="246" t="s">
        <v>81</v>
      </c>
      <c r="AV229" s="11" t="s">
        <v>76</v>
      </c>
      <c r="AW229" s="11" t="s">
        <v>35</v>
      </c>
      <c r="AX229" s="11" t="s">
        <v>71</v>
      </c>
      <c r="AY229" s="246" t="s">
        <v>114</v>
      </c>
    </row>
    <row r="230" s="11" customFormat="1">
      <c r="B230" s="236"/>
      <c r="C230" s="237"/>
      <c r="D230" s="238" t="s">
        <v>133</v>
      </c>
      <c r="E230" s="239" t="s">
        <v>21</v>
      </c>
      <c r="F230" s="240" t="s">
        <v>426</v>
      </c>
      <c r="G230" s="237"/>
      <c r="H230" s="239" t="s">
        <v>21</v>
      </c>
      <c r="I230" s="241"/>
      <c r="J230" s="237"/>
      <c r="K230" s="237"/>
      <c r="L230" s="242"/>
      <c r="M230" s="243"/>
      <c r="N230" s="244"/>
      <c r="O230" s="244"/>
      <c r="P230" s="244"/>
      <c r="Q230" s="244"/>
      <c r="R230" s="244"/>
      <c r="S230" s="244"/>
      <c r="T230" s="245"/>
      <c r="AT230" s="246" t="s">
        <v>133</v>
      </c>
      <c r="AU230" s="246" t="s">
        <v>81</v>
      </c>
      <c r="AV230" s="11" t="s">
        <v>76</v>
      </c>
      <c r="AW230" s="11" t="s">
        <v>35</v>
      </c>
      <c r="AX230" s="11" t="s">
        <v>71</v>
      </c>
      <c r="AY230" s="246" t="s">
        <v>114</v>
      </c>
    </row>
    <row r="231" s="12" customFormat="1">
      <c r="B231" s="247"/>
      <c r="C231" s="248"/>
      <c r="D231" s="238" t="s">
        <v>133</v>
      </c>
      <c r="E231" s="249" t="s">
        <v>21</v>
      </c>
      <c r="F231" s="250" t="s">
        <v>524</v>
      </c>
      <c r="G231" s="248"/>
      <c r="H231" s="251">
        <v>85.581000000000003</v>
      </c>
      <c r="I231" s="252"/>
      <c r="J231" s="248"/>
      <c r="K231" s="248"/>
      <c r="L231" s="253"/>
      <c r="M231" s="254"/>
      <c r="N231" s="255"/>
      <c r="O231" s="255"/>
      <c r="P231" s="255"/>
      <c r="Q231" s="255"/>
      <c r="R231" s="255"/>
      <c r="S231" s="255"/>
      <c r="T231" s="256"/>
      <c r="AT231" s="257" t="s">
        <v>133</v>
      </c>
      <c r="AU231" s="257" t="s">
        <v>81</v>
      </c>
      <c r="AV231" s="12" t="s">
        <v>81</v>
      </c>
      <c r="AW231" s="12" t="s">
        <v>35</v>
      </c>
      <c r="AX231" s="12" t="s">
        <v>71</v>
      </c>
      <c r="AY231" s="257" t="s">
        <v>114</v>
      </c>
    </row>
    <row r="232" s="12" customFormat="1">
      <c r="B232" s="247"/>
      <c r="C232" s="248"/>
      <c r="D232" s="238" t="s">
        <v>133</v>
      </c>
      <c r="E232" s="249" t="s">
        <v>21</v>
      </c>
      <c r="F232" s="250" t="s">
        <v>525</v>
      </c>
      <c r="G232" s="248"/>
      <c r="H232" s="251">
        <v>-6.1500000000000004</v>
      </c>
      <c r="I232" s="252"/>
      <c r="J232" s="248"/>
      <c r="K232" s="248"/>
      <c r="L232" s="253"/>
      <c r="M232" s="254"/>
      <c r="N232" s="255"/>
      <c r="O232" s="255"/>
      <c r="P232" s="255"/>
      <c r="Q232" s="255"/>
      <c r="R232" s="255"/>
      <c r="S232" s="255"/>
      <c r="T232" s="256"/>
      <c r="AT232" s="257" t="s">
        <v>133</v>
      </c>
      <c r="AU232" s="257" t="s">
        <v>81</v>
      </c>
      <c r="AV232" s="12" t="s">
        <v>81</v>
      </c>
      <c r="AW232" s="12" t="s">
        <v>35</v>
      </c>
      <c r="AX232" s="12" t="s">
        <v>71</v>
      </c>
      <c r="AY232" s="257" t="s">
        <v>114</v>
      </c>
    </row>
    <row r="233" s="13" customFormat="1">
      <c r="B233" s="258"/>
      <c r="C233" s="259"/>
      <c r="D233" s="238" t="s">
        <v>133</v>
      </c>
      <c r="E233" s="260" t="s">
        <v>21</v>
      </c>
      <c r="F233" s="261" t="s">
        <v>140</v>
      </c>
      <c r="G233" s="259"/>
      <c r="H233" s="262">
        <v>79.430999999999997</v>
      </c>
      <c r="I233" s="263"/>
      <c r="J233" s="259"/>
      <c r="K233" s="259"/>
      <c r="L233" s="264"/>
      <c r="M233" s="265"/>
      <c r="N233" s="266"/>
      <c r="O233" s="266"/>
      <c r="P233" s="266"/>
      <c r="Q233" s="266"/>
      <c r="R233" s="266"/>
      <c r="S233" s="266"/>
      <c r="T233" s="267"/>
      <c r="AT233" s="268" t="s">
        <v>133</v>
      </c>
      <c r="AU233" s="268" t="s">
        <v>81</v>
      </c>
      <c r="AV233" s="13" t="s">
        <v>115</v>
      </c>
      <c r="AW233" s="13" t="s">
        <v>35</v>
      </c>
      <c r="AX233" s="13" t="s">
        <v>76</v>
      </c>
      <c r="AY233" s="268" t="s">
        <v>114</v>
      </c>
    </row>
    <row r="234" s="1" customFormat="1" ht="25.5" customHeight="1">
      <c r="B234" s="46"/>
      <c r="C234" s="224" t="s">
        <v>9</v>
      </c>
      <c r="D234" s="224" t="s">
        <v>127</v>
      </c>
      <c r="E234" s="225" t="s">
        <v>526</v>
      </c>
      <c r="F234" s="226" t="s">
        <v>527</v>
      </c>
      <c r="G234" s="227" t="s">
        <v>171</v>
      </c>
      <c r="H234" s="228">
        <v>0.47899999999999998</v>
      </c>
      <c r="I234" s="229"/>
      <c r="J234" s="230">
        <f>ROUND(I234*H234,2)</f>
        <v>0</v>
      </c>
      <c r="K234" s="226" t="s">
        <v>147</v>
      </c>
      <c r="L234" s="72"/>
      <c r="M234" s="231" t="s">
        <v>21</v>
      </c>
      <c r="N234" s="232" t="s">
        <v>43</v>
      </c>
      <c r="O234" s="47"/>
      <c r="P234" s="233">
        <f>O234*H234</f>
        <v>0</v>
      </c>
      <c r="Q234" s="233">
        <v>0.019539999999999998</v>
      </c>
      <c r="R234" s="233">
        <f>Q234*H234</f>
        <v>0.0093596599999999988</v>
      </c>
      <c r="S234" s="233">
        <v>0</v>
      </c>
      <c r="T234" s="234">
        <f>S234*H234</f>
        <v>0</v>
      </c>
      <c r="AR234" s="24" t="s">
        <v>115</v>
      </c>
      <c r="AT234" s="24" t="s">
        <v>127</v>
      </c>
      <c r="AU234" s="24" t="s">
        <v>81</v>
      </c>
      <c r="AY234" s="24" t="s">
        <v>114</v>
      </c>
      <c r="BE234" s="235">
        <f>IF(N234="základní",J234,0)</f>
        <v>0</v>
      </c>
      <c r="BF234" s="235">
        <f>IF(N234="snížená",J234,0)</f>
        <v>0</v>
      </c>
      <c r="BG234" s="235">
        <f>IF(N234="zákl. přenesená",J234,0)</f>
        <v>0</v>
      </c>
      <c r="BH234" s="235">
        <f>IF(N234="sníž. přenesená",J234,0)</f>
        <v>0</v>
      </c>
      <c r="BI234" s="235">
        <f>IF(N234="nulová",J234,0)</f>
        <v>0</v>
      </c>
      <c r="BJ234" s="24" t="s">
        <v>81</v>
      </c>
      <c r="BK234" s="235">
        <f>ROUND(I234*H234,2)</f>
        <v>0</v>
      </c>
      <c r="BL234" s="24" t="s">
        <v>115</v>
      </c>
      <c r="BM234" s="24" t="s">
        <v>528</v>
      </c>
    </row>
    <row r="235" s="1" customFormat="1">
      <c r="B235" s="46"/>
      <c r="C235" s="74"/>
      <c r="D235" s="238" t="s">
        <v>149</v>
      </c>
      <c r="E235" s="74"/>
      <c r="F235" s="269" t="s">
        <v>529</v>
      </c>
      <c r="G235" s="74"/>
      <c r="H235" s="74"/>
      <c r="I235" s="189"/>
      <c r="J235" s="74"/>
      <c r="K235" s="74"/>
      <c r="L235" s="72"/>
      <c r="M235" s="270"/>
      <c r="N235" s="47"/>
      <c r="O235" s="47"/>
      <c r="P235" s="47"/>
      <c r="Q235" s="47"/>
      <c r="R235" s="47"/>
      <c r="S235" s="47"/>
      <c r="T235" s="95"/>
      <c r="AT235" s="24" t="s">
        <v>149</v>
      </c>
      <c r="AU235" s="24" t="s">
        <v>81</v>
      </c>
    </row>
    <row r="236" s="11" customFormat="1">
      <c r="B236" s="236"/>
      <c r="C236" s="237"/>
      <c r="D236" s="238" t="s">
        <v>133</v>
      </c>
      <c r="E236" s="239" t="s">
        <v>21</v>
      </c>
      <c r="F236" s="240" t="s">
        <v>530</v>
      </c>
      <c r="G236" s="237"/>
      <c r="H236" s="239" t="s">
        <v>21</v>
      </c>
      <c r="I236" s="241"/>
      <c r="J236" s="237"/>
      <c r="K236" s="237"/>
      <c r="L236" s="242"/>
      <c r="M236" s="243"/>
      <c r="N236" s="244"/>
      <c r="O236" s="244"/>
      <c r="P236" s="244"/>
      <c r="Q236" s="244"/>
      <c r="R236" s="244"/>
      <c r="S236" s="244"/>
      <c r="T236" s="245"/>
      <c r="AT236" s="246" t="s">
        <v>133</v>
      </c>
      <c r="AU236" s="246" t="s">
        <v>81</v>
      </c>
      <c r="AV236" s="11" t="s">
        <v>76</v>
      </c>
      <c r="AW236" s="11" t="s">
        <v>35</v>
      </c>
      <c r="AX236" s="11" t="s">
        <v>71</v>
      </c>
      <c r="AY236" s="246" t="s">
        <v>114</v>
      </c>
    </row>
    <row r="237" s="11" customFormat="1">
      <c r="B237" s="236"/>
      <c r="C237" s="237"/>
      <c r="D237" s="238" t="s">
        <v>133</v>
      </c>
      <c r="E237" s="239" t="s">
        <v>21</v>
      </c>
      <c r="F237" s="240" t="s">
        <v>531</v>
      </c>
      <c r="G237" s="237"/>
      <c r="H237" s="239" t="s">
        <v>21</v>
      </c>
      <c r="I237" s="241"/>
      <c r="J237" s="237"/>
      <c r="K237" s="237"/>
      <c r="L237" s="242"/>
      <c r="M237" s="243"/>
      <c r="N237" s="244"/>
      <c r="O237" s="244"/>
      <c r="P237" s="244"/>
      <c r="Q237" s="244"/>
      <c r="R237" s="244"/>
      <c r="S237" s="244"/>
      <c r="T237" s="245"/>
      <c r="AT237" s="246" t="s">
        <v>133</v>
      </c>
      <c r="AU237" s="246" t="s">
        <v>81</v>
      </c>
      <c r="AV237" s="11" t="s">
        <v>76</v>
      </c>
      <c r="AW237" s="11" t="s">
        <v>35</v>
      </c>
      <c r="AX237" s="11" t="s">
        <v>71</v>
      </c>
      <c r="AY237" s="246" t="s">
        <v>114</v>
      </c>
    </row>
    <row r="238" s="12" customFormat="1">
      <c r="B238" s="247"/>
      <c r="C238" s="248"/>
      <c r="D238" s="238" t="s">
        <v>133</v>
      </c>
      <c r="E238" s="249" t="s">
        <v>21</v>
      </c>
      <c r="F238" s="250" t="s">
        <v>532</v>
      </c>
      <c r="G238" s="248"/>
      <c r="H238" s="251">
        <v>0.254</v>
      </c>
      <c r="I238" s="252"/>
      <c r="J238" s="248"/>
      <c r="K238" s="248"/>
      <c r="L238" s="253"/>
      <c r="M238" s="254"/>
      <c r="N238" s="255"/>
      <c r="O238" s="255"/>
      <c r="P238" s="255"/>
      <c r="Q238" s="255"/>
      <c r="R238" s="255"/>
      <c r="S238" s="255"/>
      <c r="T238" s="256"/>
      <c r="AT238" s="257" t="s">
        <v>133</v>
      </c>
      <c r="AU238" s="257" t="s">
        <v>81</v>
      </c>
      <c r="AV238" s="12" t="s">
        <v>81</v>
      </c>
      <c r="AW238" s="12" t="s">
        <v>35</v>
      </c>
      <c r="AX238" s="12" t="s">
        <v>71</v>
      </c>
      <c r="AY238" s="257" t="s">
        <v>114</v>
      </c>
    </row>
    <row r="239" s="11" customFormat="1">
      <c r="B239" s="236"/>
      <c r="C239" s="237"/>
      <c r="D239" s="238" t="s">
        <v>133</v>
      </c>
      <c r="E239" s="239" t="s">
        <v>21</v>
      </c>
      <c r="F239" s="240" t="s">
        <v>533</v>
      </c>
      <c r="G239" s="237"/>
      <c r="H239" s="239" t="s">
        <v>21</v>
      </c>
      <c r="I239" s="241"/>
      <c r="J239" s="237"/>
      <c r="K239" s="237"/>
      <c r="L239" s="242"/>
      <c r="M239" s="243"/>
      <c r="N239" s="244"/>
      <c r="O239" s="244"/>
      <c r="P239" s="244"/>
      <c r="Q239" s="244"/>
      <c r="R239" s="244"/>
      <c r="S239" s="244"/>
      <c r="T239" s="245"/>
      <c r="AT239" s="246" t="s">
        <v>133</v>
      </c>
      <c r="AU239" s="246" t="s">
        <v>81</v>
      </c>
      <c r="AV239" s="11" t="s">
        <v>76</v>
      </c>
      <c r="AW239" s="11" t="s">
        <v>35</v>
      </c>
      <c r="AX239" s="11" t="s">
        <v>71</v>
      </c>
      <c r="AY239" s="246" t="s">
        <v>114</v>
      </c>
    </row>
    <row r="240" s="12" customFormat="1">
      <c r="B240" s="247"/>
      <c r="C240" s="248"/>
      <c r="D240" s="238" t="s">
        <v>133</v>
      </c>
      <c r="E240" s="249" t="s">
        <v>21</v>
      </c>
      <c r="F240" s="250" t="s">
        <v>534</v>
      </c>
      <c r="G240" s="248"/>
      <c r="H240" s="251">
        <v>0.22500000000000001</v>
      </c>
      <c r="I240" s="252"/>
      <c r="J240" s="248"/>
      <c r="K240" s="248"/>
      <c r="L240" s="253"/>
      <c r="M240" s="254"/>
      <c r="N240" s="255"/>
      <c r="O240" s="255"/>
      <c r="P240" s="255"/>
      <c r="Q240" s="255"/>
      <c r="R240" s="255"/>
      <c r="S240" s="255"/>
      <c r="T240" s="256"/>
      <c r="AT240" s="257" t="s">
        <v>133</v>
      </c>
      <c r="AU240" s="257" t="s">
        <v>81</v>
      </c>
      <c r="AV240" s="12" t="s">
        <v>81</v>
      </c>
      <c r="AW240" s="12" t="s">
        <v>35</v>
      </c>
      <c r="AX240" s="12" t="s">
        <v>71</v>
      </c>
      <c r="AY240" s="257" t="s">
        <v>114</v>
      </c>
    </row>
    <row r="241" s="13" customFormat="1">
      <c r="B241" s="258"/>
      <c r="C241" s="259"/>
      <c r="D241" s="238" t="s">
        <v>133</v>
      </c>
      <c r="E241" s="260" t="s">
        <v>21</v>
      </c>
      <c r="F241" s="261" t="s">
        <v>140</v>
      </c>
      <c r="G241" s="259"/>
      <c r="H241" s="262">
        <v>0.47899999999999998</v>
      </c>
      <c r="I241" s="263"/>
      <c r="J241" s="259"/>
      <c r="K241" s="259"/>
      <c r="L241" s="264"/>
      <c r="M241" s="265"/>
      <c r="N241" s="266"/>
      <c r="O241" s="266"/>
      <c r="P241" s="266"/>
      <c r="Q241" s="266"/>
      <c r="R241" s="266"/>
      <c r="S241" s="266"/>
      <c r="T241" s="267"/>
      <c r="AT241" s="268" t="s">
        <v>133</v>
      </c>
      <c r="AU241" s="268" t="s">
        <v>81</v>
      </c>
      <c r="AV241" s="13" t="s">
        <v>115</v>
      </c>
      <c r="AW241" s="13" t="s">
        <v>35</v>
      </c>
      <c r="AX241" s="13" t="s">
        <v>76</v>
      </c>
      <c r="AY241" s="268" t="s">
        <v>114</v>
      </c>
    </row>
    <row r="242" s="1" customFormat="1" ht="16.5" customHeight="1">
      <c r="B242" s="46"/>
      <c r="C242" s="271" t="s">
        <v>252</v>
      </c>
      <c r="D242" s="271" t="s">
        <v>189</v>
      </c>
      <c r="E242" s="272" t="s">
        <v>535</v>
      </c>
      <c r="F242" s="273" t="s">
        <v>536</v>
      </c>
      <c r="G242" s="274" t="s">
        <v>171</v>
      </c>
      <c r="H242" s="275">
        <v>0.27400000000000002</v>
      </c>
      <c r="I242" s="276"/>
      <c r="J242" s="277">
        <f>ROUND(I242*H242,2)</f>
        <v>0</v>
      </c>
      <c r="K242" s="273" t="s">
        <v>147</v>
      </c>
      <c r="L242" s="278"/>
      <c r="M242" s="279" t="s">
        <v>21</v>
      </c>
      <c r="N242" s="280" t="s">
        <v>43</v>
      </c>
      <c r="O242" s="47"/>
      <c r="P242" s="233">
        <f>O242*H242</f>
        <v>0</v>
      </c>
      <c r="Q242" s="233">
        <v>1</v>
      </c>
      <c r="R242" s="233">
        <f>Q242*H242</f>
        <v>0.27400000000000002</v>
      </c>
      <c r="S242" s="233">
        <v>0</v>
      </c>
      <c r="T242" s="234">
        <f>S242*H242</f>
        <v>0</v>
      </c>
      <c r="AR242" s="24" t="s">
        <v>174</v>
      </c>
      <c r="AT242" s="24" t="s">
        <v>189</v>
      </c>
      <c r="AU242" s="24" t="s">
        <v>81</v>
      </c>
      <c r="AY242" s="24" t="s">
        <v>114</v>
      </c>
      <c r="BE242" s="235">
        <f>IF(N242="základní",J242,0)</f>
        <v>0</v>
      </c>
      <c r="BF242" s="235">
        <f>IF(N242="snížená",J242,0)</f>
        <v>0</v>
      </c>
      <c r="BG242" s="235">
        <f>IF(N242="zákl. přenesená",J242,0)</f>
        <v>0</v>
      </c>
      <c r="BH242" s="235">
        <f>IF(N242="sníž. přenesená",J242,0)</f>
        <v>0</v>
      </c>
      <c r="BI242" s="235">
        <f>IF(N242="nulová",J242,0)</f>
        <v>0</v>
      </c>
      <c r="BJ242" s="24" t="s">
        <v>81</v>
      </c>
      <c r="BK242" s="235">
        <f>ROUND(I242*H242,2)</f>
        <v>0</v>
      </c>
      <c r="BL242" s="24" t="s">
        <v>115</v>
      </c>
      <c r="BM242" s="24" t="s">
        <v>537</v>
      </c>
    </row>
    <row r="243" s="12" customFormat="1">
      <c r="B243" s="247"/>
      <c r="C243" s="248"/>
      <c r="D243" s="238" t="s">
        <v>133</v>
      </c>
      <c r="E243" s="248"/>
      <c r="F243" s="250" t="s">
        <v>538</v>
      </c>
      <c r="G243" s="248"/>
      <c r="H243" s="251">
        <v>0.27400000000000002</v>
      </c>
      <c r="I243" s="252"/>
      <c r="J243" s="248"/>
      <c r="K243" s="248"/>
      <c r="L243" s="253"/>
      <c r="M243" s="254"/>
      <c r="N243" s="255"/>
      <c r="O243" s="255"/>
      <c r="P243" s="255"/>
      <c r="Q243" s="255"/>
      <c r="R243" s="255"/>
      <c r="S243" s="255"/>
      <c r="T243" s="256"/>
      <c r="AT243" s="257" t="s">
        <v>133</v>
      </c>
      <c r="AU243" s="257" t="s">
        <v>81</v>
      </c>
      <c r="AV243" s="12" t="s">
        <v>81</v>
      </c>
      <c r="AW243" s="12" t="s">
        <v>6</v>
      </c>
      <c r="AX243" s="12" t="s">
        <v>76</v>
      </c>
      <c r="AY243" s="257" t="s">
        <v>114</v>
      </c>
    </row>
    <row r="244" s="1" customFormat="1" ht="16.5" customHeight="1">
      <c r="B244" s="46"/>
      <c r="C244" s="271" t="s">
        <v>257</v>
      </c>
      <c r="D244" s="271" t="s">
        <v>189</v>
      </c>
      <c r="E244" s="272" t="s">
        <v>539</v>
      </c>
      <c r="F244" s="273" t="s">
        <v>540</v>
      </c>
      <c r="G244" s="274" t="s">
        <v>171</v>
      </c>
      <c r="H244" s="275">
        <v>0.24299999999999999</v>
      </c>
      <c r="I244" s="276"/>
      <c r="J244" s="277">
        <f>ROUND(I244*H244,2)</f>
        <v>0</v>
      </c>
      <c r="K244" s="273" t="s">
        <v>147</v>
      </c>
      <c r="L244" s="278"/>
      <c r="M244" s="279" t="s">
        <v>21</v>
      </c>
      <c r="N244" s="280" t="s">
        <v>43</v>
      </c>
      <c r="O244" s="47"/>
      <c r="P244" s="233">
        <f>O244*H244</f>
        <v>0</v>
      </c>
      <c r="Q244" s="233">
        <v>1</v>
      </c>
      <c r="R244" s="233">
        <f>Q244*H244</f>
        <v>0.24299999999999999</v>
      </c>
      <c r="S244" s="233">
        <v>0</v>
      </c>
      <c r="T244" s="234">
        <f>S244*H244</f>
        <v>0</v>
      </c>
      <c r="AR244" s="24" t="s">
        <v>174</v>
      </c>
      <c r="AT244" s="24" t="s">
        <v>189</v>
      </c>
      <c r="AU244" s="24" t="s">
        <v>81</v>
      </c>
      <c r="AY244" s="24" t="s">
        <v>114</v>
      </c>
      <c r="BE244" s="235">
        <f>IF(N244="základní",J244,0)</f>
        <v>0</v>
      </c>
      <c r="BF244" s="235">
        <f>IF(N244="snížená",J244,0)</f>
        <v>0</v>
      </c>
      <c r="BG244" s="235">
        <f>IF(N244="zákl. přenesená",J244,0)</f>
        <v>0</v>
      </c>
      <c r="BH244" s="235">
        <f>IF(N244="sníž. přenesená",J244,0)</f>
        <v>0</v>
      </c>
      <c r="BI244" s="235">
        <f>IF(N244="nulová",J244,0)</f>
        <v>0</v>
      </c>
      <c r="BJ244" s="24" t="s">
        <v>81</v>
      </c>
      <c r="BK244" s="235">
        <f>ROUND(I244*H244,2)</f>
        <v>0</v>
      </c>
      <c r="BL244" s="24" t="s">
        <v>115</v>
      </c>
      <c r="BM244" s="24" t="s">
        <v>541</v>
      </c>
    </row>
    <row r="245" s="12" customFormat="1">
      <c r="B245" s="247"/>
      <c r="C245" s="248"/>
      <c r="D245" s="238" t="s">
        <v>133</v>
      </c>
      <c r="E245" s="248"/>
      <c r="F245" s="250" t="s">
        <v>542</v>
      </c>
      <c r="G245" s="248"/>
      <c r="H245" s="251">
        <v>0.24299999999999999</v>
      </c>
      <c r="I245" s="252"/>
      <c r="J245" s="248"/>
      <c r="K245" s="248"/>
      <c r="L245" s="253"/>
      <c r="M245" s="254"/>
      <c r="N245" s="255"/>
      <c r="O245" s="255"/>
      <c r="P245" s="255"/>
      <c r="Q245" s="255"/>
      <c r="R245" s="255"/>
      <c r="S245" s="255"/>
      <c r="T245" s="256"/>
      <c r="AT245" s="257" t="s">
        <v>133</v>
      </c>
      <c r="AU245" s="257" t="s">
        <v>81</v>
      </c>
      <c r="AV245" s="12" t="s">
        <v>81</v>
      </c>
      <c r="AW245" s="12" t="s">
        <v>6</v>
      </c>
      <c r="AX245" s="12" t="s">
        <v>76</v>
      </c>
      <c r="AY245" s="257" t="s">
        <v>114</v>
      </c>
    </row>
    <row r="246" s="1" customFormat="1" ht="25.5" customHeight="1">
      <c r="B246" s="46"/>
      <c r="C246" s="224" t="s">
        <v>263</v>
      </c>
      <c r="D246" s="224" t="s">
        <v>127</v>
      </c>
      <c r="E246" s="225" t="s">
        <v>543</v>
      </c>
      <c r="F246" s="226" t="s">
        <v>544</v>
      </c>
      <c r="G246" s="227" t="s">
        <v>171</v>
      </c>
      <c r="H246" s="228">
        <v>0.38500000000000001</v>
      </c>
      <c r="I246" s="229"/>
      <c r="J246" s="230">
        <f>ROUND(I246*H246,2)</f>
        <v>0</v>
      </c>
      <c r="K246" s="226" t="s">
        <v>147</v>
      </c>
      <c r="L246" s="72"/>
      <c r="M246" s="231" t="s">
        <v>21</v>
      </c>
      <c r="N246" s="232" t="s">
        <v>43</v>
      </c>
      <c r="O246" s="47"/>
      <c r="P246" s="233">
        <f>O246*H246</f>
        <v>0</v>
      </c>
      <c r="Q246" s="233">
        <v>0.017090000000000001</v>
      </c>
      <c r="R246" s="233">
        <f>Q246*H246</f>
        <v>0.0065796500000000003</v>
      </c>
      <c r="S246" s="233">
        <v>0</v>
      </c>
      <c r="T246" s="234">
        <f>S246*H246</f>
        <v>0</v>
      </c>
      <c r="AR246" s="24" t="s">
        <v>115</v>
      </c>
      <c r="AT246" s="24" t="s">
        <v>127</v>
      </c>
      <c r="AU246" s="24" t="s">
        <v>81</v>
      </c>
      <c r="AY246" s="24" t="s">
        <v>114</v>
      </c>
      <c r="BE246" s="235">
        <f>IF(N246="základní",J246,0)</f>
        <v>0</v>
      </c>
      <c r="BF246" s="235">
        <f>IF(N246="snížená",J246,0)</f>
        <v>0</v>
      </c>
      <c r="BG246" s="235">
        <f>IF(N246="zákl. přenesená",J246,0)</f>
        <v>0</v>
      </c>
      <c r="BH246" s="235">
        <f>IF(N246="sníž. přenesená",J246,0)</f>
        <v>0</v>
      </c>
      <c r="BI246" s="235">
        <f>IF(N246="nulová",J246,0)</f>
        <v>0</v>
      </c>
      <c r="BJ246" s="24" t="s">
        <v>81</v>
      </c>
      <c r="BK246" s="235">
        <f>ROUND(I246*H246,2)</f>
        <v>0</v>
      </c>
      <c r="BL246" s="24" t="s">
        <v>115</v>
      </c>
      <c r="BM246" s="24" t="s">
        <v>545</v>
      </c>
    </row>
    <row r="247" s="1" customFormat="1">
      <c r="B247" s="46"/>
      <c r="C247" s="74"/>
      <c r="D247" s="238" t="s">
        <v>149</v>
      </c>
      <c r="E247" s="74"/>
      <c r="F247" s="269" t="s">
        <v>529</v>
      </c>
      <c r="G247" s="74"/>
      <c r="H247" s="74"/>
      <c r="I247" s="189"/>
      <c r="J247" s="74"/>
      <c r="K247" s="74"/>
      <c r="L247" s="72"/>
      <c r="M247" s="270"/>
      <c r="N247" s="47"/>
      <c r="O247" s="47"/>
      <c r="P247" s="47"/>
      <c r="Q247" s="47"/>
      <c r="R247" s="47"/>
      <c r="S247" s="47"/>
      <c r="T247" s="95"/>
      <c r="AT247" s="24" t="s">
        <v>149</v>
      </c>
      <c r="AU247" s="24" t="s">
        <v>81</v>
      </c>
    </row>
    <row r="248" s="11" customFormat="1">
      <c r="B248" s="236"/>
      <c r="C248" s="237"/>
      <c r="D248" s="238" t="s">
        <v>133</v>
      </c>
      <c r="E248" s="239" t="s">
        <v>21</v>
      </c>
      <c r="F248" s="240" t="s">
        <v>546</v>
      </c>
      <c r="G248" s="237"/>
      <c r="H248" s="239" t="s">
        <v>21</v>
      </c>
      <c r="I248" s="241"/>
      <c r="J248" s="237"/>
      <c r="K248" s="237"/>
      <c r="L248" s="242"/>
      <c r="M248" s="243"/>
      <c r="N248" s="244"/>
      <c r="O248" s="244"/>
      <c r="P248" s="244"/>
      <c r="Q248" s="244"/>
      <c r="R248" s="244"/>
      <c r="S248" s="244"/>
      <c r="T248" s="245"/>
      <c r="AT248" s="246" t="s">
        <v>133</v>
      </c>
      <c r="AU248" s="246" t="s">
        <v>81</v>
      </c>
      <c r="AV248" s="11" t="s">
        <v>76</v>
      </c>
      <c r="AW248" s="11" t="s">
        <v>35</v>
      </c>
      <c r="AX248" s="11" t="s">
        <v>71</v>
      </c>
      <c r="AY248" s="246" t="s">
        <v>114</v>
      </c>
    </row>
    <row r="249" s="12" customFormat="1">
      <c r="B249" s="247"/>
      <c r="C249" s="248"/>
      <c r="D249" s="238" t="s">
        <v>133</v>
      </c>
      <c r="E249" s="249" t="s">
        <v>21</v>
      </c>
      <c r="F249" s="250" t="s">
        <v>547</v>
      </c>
      <c r="G249" s="248"/>
      <c r="H249" s="251">
        <v>0.217</v>
      </c>
      <c r="I249" s="252"/>
      <c r="J249" s="248"/>
      <c r="K249" s="248"/>
      <c r="L249" s="253"/>
      <c r="M249" s="254"/>
      <c r="N249" s="255"/>
      <c r="O249" s="255"/>
      <c r="P249" s="255"/>
      <c r="Q249" s="255"/>
      <c r="R249" s="255"/>
      <c r="S249" s="255"/>
      <c r="T249" s="256"/>
      <c r="AT249" s="257" t="s">
        <v>133</v>
      </c>
      <c r="AU249" s="257" t="s">
        <v>81</v>
      </c>
      <c r="AV249" s="12" t="s">
        <v>81</v>
      </c>
      <c r="AW249" s="12" t="s">
        <v>35</v>
      </c>
      <c r="AX249" s="12" t="s">
        <v>71</v>
      </c>
      <c r="AY249" s="257" t="s">
        <v>114</v>
      </c>
    </row>
    <row r="250" s="11" customFormat="1">
      <c r="B250" s="236"/>
      <c r="C250" s="237"/>
      <c r="D250" s="238" t="s">
        <v>133</v>
      </c>
      <c r="E250" s="239" t="s">
        <v>21</v>
      </c>
      <c r="F250" s="240" t="s">
        <v>548</v>
      </c>
      <c r="G250" s="237"/>
      <c r="H250" s="239" t="s">
        <v>21</v>
      </c>
      <c r="I250" s="241"/>
      <c r="J250" s="237"/>
      <c r="K250" s="237"/>
      <c r="L250" s="242"/>
      <c r="M250" s="243"/>
      <c r="N250" s="244"/>
      <c r="O250" s="244"/>
      <c r="P250" s="244"/>
      <c r="Q250" s="244"/>
      <c r="R250" s="244"/>
      <c r="S250" s="244"/>
      <c r="T250" s="245"/>
      <c r="AT250" s="246" t="s">
        <v>133</v>
      </c>
      <c r="AU250" s="246" t="s">
        <v>81</v>
      </c>
      <c r="AV250" s="11" t="s">
        <v>76</v>
      </c>
      <c r="AW250" s="11" t="s">
        <v>35</v>
      </c>
      <c r="AX250" s="11" t="s">
        <v>71</v>
      </c>
      <c r="AY250" s="246" t="s">
        <v>114</v>
      </c>
    </row>
    <row r="251" s="12" customFormat="1">
      <c r="B251" s="247"/>
      <c r="C251" s="248"/>
      <c r="D251" s="238" t="s">
        <v>133</v>
      </c>
      <c r="E251" s="249" t="s">
        <v>21</v>
      </c>
      <c r="F251" s="250" t="s">
        <v>549</v>
      </c>
      <c r="G251" s="248"/>
      <c r="H251" s="251">
        <v>0.16800000000000001</v>
      </c>
      <c r="I251" s="252"/>
      <c r="J251" s="248"/>
      <c r="K251" s="248"/>
      <c r="L251" s="253"/>
      <c r="M251" s="254"/>
      <c r="N251" s="255"/>
      <c r="O251" s="255"/>
      <c r="P251" s="255"/>
      <c r="Q251" s="255"/>
      <c r="R251" s="255"/>
      <c r="S251" s="255"/>
      <c r="T251" s="256"/>
      <c r="AT251" s="257" t="s">
        <v>133</v>
      </c>
      <c r="AU251" s="257" t="s">
        <v>81</v>
      </c>
      <c r="AV251" s="12" t="s">
        <v>81</v>
      </c>
      <c r="AW251" s="12" t="s">
        <v>35</v>
      </c>
      <c r="AX251" s="12" t="s">
        <v>71</v>
      </c>
      <c r="AY251" s="257" t="s">
        <v>114</v>
      </c>
    </row>
    <row r="252" s="13" customFormat="1">
      <c r="B252" s="258"/>
      <c r="C252" s="259"/>
      <c r="D252" s="238" t="s">
        <v>133</v>
      </c>
      <c r="E252" s="260" t="s">
        <v>21</v>
      </c>
      <c r="F252" s="261" t="s">
        <v>140</v>
      </c>
      <c r="G252" s="259"/>
      <c r="H252" s="262">
        <v>0.38500000000000001</v>
      </c>
      <c r="I252" s="263"/>
      <c r="J252" s="259"/>
      <c r="K252" s="259"/>
      <c r="L252" s="264"/>
      <c r="M252" s="265"/>
      <c r="N252" s="266"/>
      <c r="O252" s="266"/>
      <c r="P252" s="266"/>
      <c r="Q252" s="266"/>
      <c r="R252" s="266"/>
      <c r="S252" s="266"/>
      <c r="T252" s="267"/>
      <c r="AT252" s="268" t="s">
        <v>133</v>
      </c>
      <c r="AU252" s="268" t="s">
        <v>81</v>
      </c>
      <c r="AV252" s="13" t="s">
        <v>115</v>
      </c>
      <c r="AW252" s="13" t="s">
        <v>35</v>
      </c>
      <c r="AX252" s="13" t="s">
        <v>76</v>
      </c>
      <c r="AY252" s="268" t="s">
        <v>114</v>
      </c>
    </row>
    <row r="253" s="1" customFormat="1" ht="16.5" customHeight="1">
      <c r="B253" s="46"/>
      <c r="C253" s="271" t="s">
        <v>268</v>
      </c>
      <c r="D253" s="271" t="s">
        <v>189</v>
      </c>
      <c r="E253" s="272" t="s">
        <v>550</v>
      </c>
      <c r="F253" s="273" t="s">
        <v>551</v>
      </c>
      <c r="G253" s="274" t="s">
        <v>171</v>
      </c>
      <c r="H253" s="275">
        <v>0.23400000000000001</v>
      </c>
      <c r="I253" s="276"/>
      <c r="J253" s="277">
        <f>ROUND(I253*H253,2)</f>
        <v>0</v>
      </c>
      <c r="K253" s="273" t="s">
        <v>147</v>
      </c>
      <c r="L253" s="278"/>
      <c r="M253" s="279" t="s">
        <v>21</v>
      </c>
      <c r="N253" s="280" t="s">
        <v>43</v>
      </c>
      <c r="O253" s="47"/>
      <c r="P253" s="233">
        <f>O253*H253</f>
        <v>0</v>
      </c>
      <c r="Q253" s="233">
        <v>1</v>
      </c>
      <c r="R253" s="233">
        <f>Q253*H253</f>
        <v>0.23400000000000001</v>
      </c>
      <c r="S253" s="233">
        <v>0</v>
      </c>
      <c r="T253" s="234">
        <f>S253*H253</f>
        <v>0</v>
      </c>
      <c r="AR253" s="24" t="s">
        <v>174</v>
      </c>
      <c r="AT253" s="24" t="s">
        <v>189</v>
      </c>
      <c r="AU253" s="24" t="s">
        <v>81</v>
      </c>
      <c r="AY253" s="24" t="s">
        <v>114</v>
      </c>
      <c r="BE253" s="235">
        <f>IF(N253="základní",J253,0)</f>
        <v>0</v>
      </c>
      <c r="BF253" s="235">
        <f>IF(N253="snížená",J253,0)</f>
        <v>0</v>
      </c>
      <c r="BG253" s="235">
        <f>IF(N253="zákl. přenesená",J253,0)</f>
        <v>0</v>
      </c>
      <c r="BH253" s="235">
        <f>IF(N253="sníž. přenesená",J253,0)</f>
        <v>0</v>
      </c>
      <c r="BI253" s="235">
        <f>IF(N253="nulová",J253,0)</f>
        <v>0</v>
      </c>
      <c r="BJ253" s="24" t="s">
        <v>81</v>
      </c>
      <c r="BK253" s="235">
        <f>ROUND(I253*H253,2)</f>
        <v>0</v>
      </c>
      <c r="BL253" s="24" t="s">
        <v>115</v>
      </c>
      <c r="BM253" s="24" t="s">
        <v>552</v>
      </c>
    </row>
    <row r="254" s="12" customFormat="1">
      <c r="B254" s="247"/>
      <c r="C254" s="248"/>
      <c r="D254" s="238" t="s">
        <v>133</v>
      </c>
      <c r="E254" s="248"/>
      <c r="F254" s="250" t="s">
        <v>553</v>
      </c>
      <c r="G254" s="248"/>
      <c r="H254" s="251">
        <v>0.23400000000000001</v>
      </c>
      <c r="I254" s="252"/>
      <c r="J254" s="248"/>
      <c r="K254" s="248"/>
      <c r="L254" s="253"/>
      <c r="M254" s="254"/>
      <c r="N254" s="255"/>
      <c r="O254" s="255"/>
      <c r="P254" s="255"/>
      <c r="Q254" s="255"/>
      <c r="R254" s="255"/>
      <c r="S254" s="255"/>
      <c r="T254" s="256"/>
      <c r="AT254" s="257" t="s">
        <v>133</v>
      </c>
      <c r="AU254" s="257" t="s">
        <v>81</v>
      </c>
      <c r="AV254" s="12" t="s">
        <v>81</v>
      </c>
      <c r="AW254" s="12" t="s">
        <v>6</v>
      </c>
      <c r="AX254" s="12" t="s">
        <v>76</v>
      </c>
      <c r="AY254" s="257" t="s">
        <v>114</v>
      </c>
    </row>
    <row r="255" s="1" customFormat="1" ht="16.5" customHeight="1">
      <c r="B255" s="46"/>
      <c r="C255" s="271" t="s">
        <v>273</v>
      </c>
      <c r="D255" s="271" t="s">
        <v>189</v>
      </c>
      <c r="E255" s="272" t="s">
        <v>554</v>
      </c>
      <c r="F255" s="273" t="s">
        <v>555</v>
      </c>
      <c r="G255" s="274" t="s">
        <v>171</v>
      </c>
      <c r="H255" s="275">
        <v>0.18099999999999999</v>
      </c>
      <c r="I255" s="276"/>
      <c r="J255" s="277">
        <f>ROUND(I255*H255,2)</f>
        <v>0</v>
      </c>
      <c r="K255" s="273" t="s">
        <v>147</v>
      </c>
      <c r="L255" s="278"/>
      <c r="M255" s="279" t="s">
        <v>21</v>
      </c>
      <c r="N255" s="280" t="s">
        <v>43</v>
      </c>
      <c r="O255" s="47"/>
      <c r="P255" s="233">
        <f>O255*H255</f>
        <v>0</v>
      </c>
      <c r="Q255" s="233">
        <v>1</v>
      </c>
      <c r="R255" s="233">
        <f>Q255*H255</f>
        <v>0.18099999999999999</v>
      </c>
      <c r="S255" s="233">
        <v>0</v>
      </c>
      <c r="T255" s="234">
        <f>S255*H255</f>
        <v>0</v>
      </c>
      <c r="AR255" s="24" t="s">
        <v>174</v>
      </c>
      <c r="AT255" s="24" t="s">
        <v>189</v>
      </c>
      <c r="AU255" s="24" t="s">
        <v>81</v>
      </c>
      <c r="AY255" s="24" t="s">
        <v>114</v>
      </c>
      <c r="BE255" s="235">
        <f>IF(N255="základní",J255,0)</f>
        <v>0</v>
      </c>
      <c r="BF255" s="235">
        <f>IF(N255="snížená",J255,0)</f>
        <v>0</v>
      </c>
      <c r="BG255" s="235">
        <f>IF(N255="zákl. přenesená",J255,0)</f>
        <v>0</v>
      </c>
      <c r="BH255" s="235">
        <f>IF(N255="sníž. přenesená",J255,0)</f>
        <v>0</v>
      </c>
      <c r="BI255" s="235">
        <f>IF(N255="nulová",J255,0)</f>
        <v>0</v>
      </c>
      <c r="BJ255" s="24" t="s">
        <v>81</v>
      </c>
      <c r="BK255" s="235">
        <f>ROUND(I255*H255,2)</f>
        <v>0</v>
      </c>
      <c r="BL255" s="24" t="s">
        <v>115</v>
      </c>
      <c r="BM255" s="24" t="s">
        <v>556</v>
      </c>
    </row>
    <row r="256" s="12" customFormat="1">
      <c r="B256" s="247"/>
      <c r="C256" s="248"/>
      <c r="D256" s="238" t="s">
        <v>133</v>
      </c>
      <c r="E256" s="248"/>
      <c r="F256" s="250" t="s">
        <v>557</v>
      </c>
      <c r="G256" s="248"/>
      <c r="H256" s="251">
        <v>0.18099999999999999</v>
      </c>
      <c r="I256" s="252"/>
      <c r="J256" s="248"/>
      <c r="K256" s="248"/>
      <c r="L256" s="253"/>
      <c r="M256" s="254"/>
      <c r="N256" s="255"/>
      <c r="O256" s="255"/>
      <c r="P256" s="255"/>
      <c r="Q256" s="255"/>
      <c r="R256" s="255"/>
      <c r="S256" s="255"/>
      <c r="T256" s="256"/>
      <c r="AT256" s="257" t="s">
        <v>133</v>
      </c>
      <c r="AU256" s="257" t="s">
        <v>81</v>
      </c>
      <c r="AV256" s="12" t="s">
        <v>81</v>
      </c>
      <c r="AW256" s="12" t="s">
        <v>6</v>
      </c>
      <c r="AX256" s="12" t="s">
        <v>76</v>
      </c>
      <c r="AY256" s="257" t="s">
        <v>114</v>
      </c>
    </row>
    <row r="257" s="1" customFormat="1" ht="25.5" customHeight="1">
      <c r="B257" s="46"/>
      <c r="C257" s="224" t="s">
        <v>281</v>
      </c>
      <c r="D257" s="224" t="s">
        <v>127</v>
      </c>
      <c r="E257" s="225" t="s">
        <v>558</v>
      </c>
      <c r="F257" s="226" t="s">
        <v>559</v>
      </c>
      <c r="G257" s="227" t="s">
        <v>197</v>
      </c>
      <c r="H257" s="228">
        <v>1</v>
      </c>
      <c r="I257" s="229"/>
      <c r="J257" s="230">
        <f>ROUND(I257*H257,2)</f>
        <v>0</v>
      </c>
      <c r="K257" s="226" t="s">
        <v>147</v>
      </c>
      <c r="L257" s="72"/>
      <c r="M257" s="231" t="s">
        <v>21</v>
      </c>
      <c r="N257" s="232" t="s">
        <v>43</v>
      </c>
      <c r="O257" s="47"/>
      <c r="P257" s="233">
        <f>O257*H257</f>
        <v>0</v>
      </c>
      <c r="Q257" s="233">
        <v>0.12335</v>
      </c>
      <c r="R257" s="233">
        <f>Q257*H257</f>
        <v>0.12335</v>
      </c>
      <c r="S257" s="233">
        <v>0</v>
      </c>
      <c r="T257" s="234">
        <f>S257*H257</f>
        <v>0</v>
      </c>
      <c r="AR257" s="24" t="s">
        <v>115</v>
      </c>
      <c r="AT257" s="24" t="s">
        <v>127</v>
      </c>
      <c r="AU257" s="24" t="s">
        <v>81</v>
      </c>
      <c r="AY257" s="24" t="s">
        <v>114</v>
      </c>
      <c r="BE257" s="235">
        <f>IF(N257="základní",J257,0)</f>
        <v>0</v>
      </c>
      <c r="BF257" s="235">
        <f>IF(N257="snížená",J257,0)</f>
        <v>0</v>
      </c>
      <c r="BG257" s="235">
        <f>IF(N257="zákl. přenesená",J257,0)</f>
        <v>0</v>
      </c>
      <c r="BH257" s="235">
        <f>IF(N257="sníž. přenesená",J257,0)</f>
        <v>0</v>
      </c>
      <c r="BI257" s="235">
        <f>IF(N257="nulová",J257,0)</f>
        <v>0</v>
      </c>
      <c r="BJ257" s="24" t="s">
        <v>81</v>
      </c>
      <c r="BK257" s="235">
        <f>ROUND(I257*H257,2)</f>
        <v>0</v>
      </c>
      <c r="BL257" s="24" t="s">
        <v>115</v>
      </c>
      <c r="BM257" s="24" t="s">
        <v>560</v>
      </c>
    </row>
    <row r="258" s="1" customFormat="1" ht="25.5" customHeight="1">
      <c r="B258" s="46"/>
      <c r="C258" s="224" t="s">
        <v>286</v>
      </c>
      <c r="D258" s="224" t="s">
        <v>127</v>
      </c>
      <c r="E258" s="225" t="s">
        <v>561</v>
      </c>
      <c r="F258" s="226" t="s">
        <v>562</v>
      </c>
      <c r="G258" s="227" t="s">
        <v>197</v>
      </c>
      <c r="H258" s="228">
        <v>102.506</v>
      </c>
      <c r="I258" s="229"/>
      <c r="J258" s="230">
        <f>ROUND(I258*H258,2)</f>
        <v>0</v>
      </c>
      <c r="K258" s="226" t="s">
        <v>147</v>
      </c>
      <c r="L258" s="72"/>
      <c r="M258" s="231" t="s">
        <v>21</v>
      </c>
      <c r="N258" s="232" t="s">
        <v>43</v>
      </c>
      <c r="O258" s="47"/>
      <c r="P258" s="233">
        <f>O258*H258</f>
        <v>0</v>
      </c>
      <c r="Q258" s="233">
        <v>0.069169999999999995</v>
      </c>
      <c r="R258" s="233">
        <f>Q258*H258</f>
        <v>7.0903400199999993</v>
      </c>
      <c r="S258" s="233">
        <v>0</v>
      </c>
      <c r="T258" s="234">
        <f>S258*H258</f>
        <v>0</v>
      </c>
      <c r="AR258" s="24" t="s">
        <v>115</v>
      </c>
      <c r="AT258" s="24" t="s">
        <v>127</v>
      </c>
      <c r="AU258" s="24" t="s">
        <v>81</v>
      </c>
      <c r="AY258" s="24" t="s">
        <v>114</v>
      </c>
      <c r="BE258" s="235">
        <f>IF(N258="základní",J258,0)</f>
        <v>0</v>
      </c>
      <c r="BF258" s="235">
        <f>IF(N258="snížená",J258,0)</f>
        <v>0</v>
      </c>
      <c r="BG258" s="235">
        <f>IF(N258="zákl. přenesená",J258,0)</f>
        <v>0</v>
      </c>
      <c r="BH258" s="235">
        <f>IF(N258="sníž. přenesená",J258,0)</f>
        <v>0</v>
      </c>
      <c r="BI258" s="235">
        <f>IF(N258="nulová",J258,0)</f>
        <v>0</v>
      </c>
      <c r="BJ258" s="24" t="s">
        <v>81</v>
      </c>
      <c r="BK258" s="235">
        <f>ROUND(I258*H258,2)</f>
        <v>0</v>
      </c>
      <c r="BL258" s="24" t="s">
        <v>115</v>
      </c>
      <c r="BM258" s="24" t="s">
        <v>563</v>
      </c>
    </row>
    <row r="259" s="11" customFormat="1">
      <c r="B259" s="236"/>
      <c r="C259" s="237"/>
      <c r="D259" s="238" t="s">
        <v>133</v>
      </c>
      <c r="E259" s="239" t="s">
        <v>21</v>
      </c>
      <c r="F259" s="240" t="s">
        <v>564</v>
      </c>
      <c r="G259" s="237"/>
      <c r="H259" s="239" t="s">
        <v>21</v>
      </c>
      <c r="I259" s="241"/>
      <c r="J259" s="237"/>
      <c r="K259" s="237"/>
      <c r="L259" s="242"/>
      <c r="M259" s="243"/>
      <c r="N259" s="244"/>
      <c r="O259" s="244"/>
      <c r="P259" s="244"/>
      <c r="Q259" s="244"/>
      <c r="R259" s="244"/>
      <c r="S259" s="244"/>
      <c r="T259" s="245"/>
      <c r="AT259" s="246" t="s">
        <v>133</v>
      </c>
      <c r="AU259" s="246" t="s">
        <v>81</v>
      </c>
      <c r="AV259" s="11" t="s">
        <v>76</v>
      </c>
      <c r="AW259" s="11" t="s">
        <v>35</v>
      </c>
      <c r="AX259" s="11" t="s">
        <v>71</v>
      </c>
      <c r="AY259" s="246" t="s">
        <v>114</v>
      </c>
    </row>
    <row r="260" s="12" customFormat="1">
      <c r="B260" s="247"/>
      <c r="C260" s="248"/>
      <c r="D260" s="238" t="s">
        <v>133</v>
      </c>
      <c r="E260" s="249" t="s">
        <v>21</v>
      </c>
      <c r="F260" s="250" t="s">
        <v>565</v>
      </c>
      <c r="G260" s="248"/>
      <c r="H260" s="251">
        <v>6.0999999999999996</v>
      </c>
      <c r="I260" s="252"/>
      <c r="J260" s="248"/>
      <c r="K260" s="248"/>
      <c r="L260" s="253"/>
      <c r="M260" s="254"/>
      <c r="N260" s="255"/>
      <c r="O260" s="255"/>
      <c r="P260" s="255"/>
      <c r="Q260" s="255"/>
      <c r="R260" s="255"/>
      <c r="S260" s="255"/>
      <c r="T260" s="256"/>
      <c r="AT260" s="257" t="s">
        <v>133</v>
      </c>
      <c r="AU260" s="257" t="s">
        <v>81</v>
      </c>
      <c r="AV260" s="12" t="s">
        <v>81</v>
      </c>
      <c r="AW260" s="12" t="s">
        <v>35</v>
      </c>
      <c r="AX260" s="12" t="s">
        <v>71</v>
      </c>
      <c r="AY260" s="257" t="s">
        <v>114</v>
      </c>
    </row>
    <row r="261" s="11" customFormat="1">
      <c r="B261" s="236"/>
      <c r="C261" s="237"/>
      <c r="D261" s="238" t="s">
        <v>133</v>
      </c>
      <c r="E261" s="239" t="s">
        <v>21</v>
      </c>
      <c r="F261" s="240" t="s">
        <v>498</v>
      </c>
      <c r="G261" s="237"/>
      <c r="H261" s="239" t="s">
        <v>21</v>
      </c>
      <c r="I261" s="241"/>
      <c r="J261" s="237"/>
      <c r="K261" s="237"/>
      <c r="L261" s="242"/>
      <c r="M261" s="243"/>
      <c r="N261" s="244"/>
      <c r="O261" s="244"/>
      <c r="P261" s="244"/>
      <c r="Q261" s="244"/>
      <c r="R261" s="244"/>
      <c r="S261" s="244"/>
      <c r="T261" s="245"/>
      <c r="AT261" s="246" t="s">
        <v>133</v>
      </c>
      <c r="AU261" s="246" t="s">
        <v>81</v>
      </c>
      <c r="AV261" s="11" t="s">
        <v>76</v>
      </c>
      <c r="AW261" s="11" t="s">
        <v>35</v>
      </c>
      <c r="AX261" s="11" t="s">
        <v>71</v>
      </c>
      <c r="AY261" s="246" t="s">
        <v>114</v>
      </c>
    </row>
    <row r="262" s="12" customFormat="1">
      <c r="B262" s="247"/>
      <c r="C262" s="248"/>
      <c r="D262" s="238" t="s">
        <v>133</v>
      </c>
      <c r="E262" s="249" t="s">
        <v>21</v>
      </c>
      <c r="F262" s="250" t="s">
        <v>566</v>
      </c>
      <c r="G262" s="248"/>
      <c r="H262" s="251">
        <v>32.113999999999997</v>
      </c>
      <c r="I262" s="252"/>
      <c r="J262" s="248"/>
      <c r="K262" s="248"/>
      <c r="L262" s="253"/>
      <c r="M262" s="254"/>
      <c r="N262" s="255"/>
      <c r="O262" s="255"/>
      <c r="P262" s="255"/>
      <c r="Q262" s="255"/>
      <c r="R262" s="255"/>
      <c r="S262" s="255"/>
      <c r="T262" s="256"/>
      <c r="AT262" s="257" t="s">
        <v>133</v>
      </c>
      <c r="AU262" s="257" t="s">
        <v>81</v>
      </c>
      <c r="AV262" s="12" t="s">
        <v>81</v>
      </c>
      <c r="AW262" s="12" t="s">
        <v>35</v>
      </c>
      <c r="AX262" s="12" t="s">
        <v>71</v>
      </c>
      <c r="AY262" s="257" t="s">
        <v>114</v>
      </c>
    </row>
    <row r="263" s="12" customFormat="1">
      <c r="B263" s="247"/>
      <c r="C263" s="248"/>
      <c r="D263" s="238" t="s">
        <v>133</v>
      </c>
      <c r="E263" s="249" t="s">
        <v>21</v>
      </c>
      <c r="F263" s="250" t="s">
        <v>567</v>
      </c>
      <c r="G263" s="248"/>
      <c r="H263" s="251">
        <v>-6.4000000000000004</v>
      </c>
      <c r="I263" s="252"/>
      <c r="J263" s="248"/>
      <c r="K263" s="248"/>
      <c r="L263" s="253"/>
      <c r="M263" s="254"/>
      <c r="N263" s="255"/>
      <c r="O263" s="255"/>
      <c r="P263" s="255"/>
      <c r="Q263" s="255"/>
      <c r="R263" s="255"/>
      <c r="S263" s="255"/>
      <c r="T263" s="256"/>
      <c r="AT263" s="257" t="s">
        <v>133</v>
      </c>
      <c r="AU263" s="257" t="s">
        <v>81</v>
      </c>
      <c r="AV263" s="12" t="s">
        <v>81</v>
      </c>
      <c r="AW263" s="12" t="s">
        <v>35</v>
      </c>
      <c r="AX263" s="12" t="s">
        <v>71</v>
      </c>
      <c r="AY263" s="257" t="s">
        <v>114</v>
      </c>
    </row>
    <row r="264" s="11" customFormat="1">
      <c r="B264" s="236"/>
      <c r="C264" s="237"/>
      <c r="D264" s="238" t="s">
        <v>133</v>
      </c>
      <c r="E264" s="239" t="s">
        <v>21</v>
      </c>
      <c r="F264" s="240" t="s">
        <v>503</v>
      </c>
      <c r="G264" s="237"/>
      <c r="H264" s="239" t="s">
        <v>21</v>
      </c>
      <c r="I264" s="241"/>
      <c r="J264" s="237"/>
      <c r="K264" s="237"/>
      <c r="L264" s="242"/>
      <c r="M264" s="243"/>
      <c r="N264" s="244"/>
      <c r="O264" s="244"/>
      <c r="P264" s="244"/>
      <c r="Q264" s="244"/>
      <c r="R264" s="244"/>
      <c r="S264" s="244"/>
      <c r="T264" s="245"/>
      <c r="AT264" s="246" t="s">
        <v>133</v>
      </c>
      <c r="AU264" s="246" t="s">
        <v>81</v>
      </c>
      <c r="AV264" s="11" t="s">
        <v>76</v>
      </c>
      <c r="AW264" s="11" t="s">
        <v>35</v>
      </c>
      <c r="AX264" s="11" t="s">
        <v>71</v>
      </c>
      <c r="AY264" s="246" t="s">
        <v>114</v>
      </c>
    </row>
    <row r="265" s="12" customFormat="1">
      <c r="B265" s="247"/>
      <c r="C265" s="248"/>
      <c r="D265" s="238" t="s">
        <v>133</v>
      </c>
      <c r="E265" s="249" t="s">
        <v>21</v>
      </c>
      <c r="F265" s="250" t="s">
        <v>568</v>
      </c>
      <c r="G265" s="248"/>
      <c r="H265" s="251">
        <v>44.212000000000003</v>
      </c>
      <c r="I265" s="252"/>
      <c r="J265" s="248"/>
      <c r="K265" s="248"/>
      <c r="L265" s="253"/>
      <c r="M265" s="254"/>
      <c r="N265" s="255"/>
      <c r="O265" s="255"/>
      <c r="P265" s="255"/>
      <c r="Q265" s="255"/>
      <c r="R265" s="255"/>
      <c r="S265" s="255"/>
      <c r="T265" s="256"/>
      <c r="AT265" s="257" t="s">
        <v>133</v>
      </c>
      <c r="AU265" s="257" t="s">
        <v>81</v>
      </c>
      <c r="AV265" s="12" t="s">
        <v>81</v>
      </c>
      <c r="AW265" s="12" t="s">
        <v>35</v>
      </c>
      <c r="AX265" s="12" t="s">
        <v>71</v>
      </c>
      <c r="AY265" s="257" t="s">
        <v>114</v>
      </c>
    </row>
    <row r="266" s="12" customFormat="1">
      <c r="B266" s="247"/>
      <c r="C266" s="248"/>
      <c r="D266" s="238" t="s">
        <v>133</v>
      </c>
      <c r="E266" s="249" t="s">
        <v>21</v>
      </c>
      <c r="F266" s="250" t="s">
        <v>569</v>
      </c>
      <c r="G266" s="248"/>
      <c r="H266" s="251">
        <v>-8</v>
      </c>
      <c r="I266" s="252"/>
      <c r="J266" s="248"/>
      <c r="K266" s="248"/>
      <c r="L266" s="253"/>
      <c r="M266" s="254"/>
      <c r="N266" s="255"/>
      <c r="O266" s="255"/>
      <c r="P266" s="255"/>
      <c r="Q266" s="255"/>
      <c r="R266" s="255"/>
      <c r="S266" s="255"/>
      <c r="T266" s="256"/>
      <c r="AT266" s="257" t="s">
        <v>133</v>
      </c>
      <c r="AU266" s="257" t="s">
        <v>81</v>
      </c>
      <c r="AV266" s="12" t="s">
        <v>81</v>
      </c>
      <c r="AW266" s="12" t="s">
        <v>35</v>
      </c>
      <c r="AX266" s="12" t="s">
        <v>71</v>
      </c>
      <c r="AY266" s="257" t="s">
        <v>114</v>
      </c>
    </row>
    <row r="267" s="11" customFormat="1">
      <c r="B267" s="236"/>
      <c r="C267" s="237"/>
      <c r="D267" s="238" t="s">
        <v>133</v>
      </c>
      <c r="E267" s="239" t="s">
        <v>21</v>
      </c>
      <c r="F267" s="240" t="s">
        <v>508</v>
      </c>
      <c r="G267" s="237"/>
      <c r="H267" s="239" t="s">
        <v>21</v>
      </c>
      <c r="I267" s="241"/>
      <c r="J267" s="237"/>
      <c r="K267" s="237"/>
      <c r="L267" s="242"/>
      <c r="M267" s="243"/>
      <c r="N267" s="244"/>
      <c r="O267" s="244"/>
      <c r="P267" s="244"/>
      <c r="Q267" s="244"/>
      <c r="R267" s="244"/>
      <c r="S267" s="244"/>
      <c r="T267" s="245"/>
      <c r="AT267" s="246" t="s">
        <v>133</v>
      </c>
      <c r="AU267" s="246" t="s">
        <v>81</v>
      </c>
      <c r="AV267" s="11" t="s">
        <v>76</v>
      </c>
      <c r="AW267" s="11" t="s">
        <v>35</v>
      </c>
      <c r="AX267" s="11" t="s">
        <v>71</v>
      </c>
      <c r="AY267" s="246" t="s">
        <v>114</v>
      </c>
    </row>
    <row r="268" s="12" customFormat="1">
      <c r="B268" s="247"/>
      <c r="C268" s="248"/>
      <c r="D268" s="238" t="s">
        <v>133</v>
      </c>
      <c r="E268" s="249" t="s">
        <v>21</v>
      </c>
      <c r="F268" s="250" t="s">
        <v>570</v>
      </c>
      <c r="G268" s="248"/>
      <c r="H268" s="251">
        <v>42.479999999999997</v>
      </c>
      <c r="I268" s="252"/>
      <c r="J268" s="248"/>
      <c r="K268" s="248"/>
      <c r="L268" s="253"/>
      <c r="M268" s="254"/>
      <c r="N268" s="255"/>
      <c r="O268" s="255"/>
      <c r="P268" s="255"/>
      <c r="Q268" s="255"/>
      <c r="R268" s="255"/>
      <c r="S268" s="255"/>
      <c r="T268" s="256"/>
      <c r="AT268" s="257" t="s">
        <v>133</v>
      </c>
      <c r="AU268" s="257" t="s">
        <v>81</v>
      </c>
      <c r="AV268" s="12" t="s">
        <v>81</v>
      </c>
      <c r="AW268" s="12" t="s">
        <v>35</v>
      </c>
      <c r="AX268" s="12" t="s">
        <v>71</v>
      </c>
      <c r="AY268" s="257" t="s">
        <v>114</v>
      </c>
    </row>
    <row r="269" s="12" customFormat="1">
      <c r="B269" s="247"/>
      <c r="C269" s="248"/>
      <c r="D269" s="238" t="s">
        <v>133</v>
      </c>
      <c r="E269" s="249" t="s">
        <v>21</v>
      </c>
      <c r="F269" s="250" t="s">
        <v>569</v>
      </c>
      <c r="G269" s="248"/>
      <c r="H269" s="251">
        <v>-8</v>
      </c>
      <c r="I269" s="252"/>
      <c r="J269" s="248"/>
      <c r="K269" s="248"/>
      <c r="L269" s="253"/>
      <c r="M269" s="254"/>
      <c r="N269" s="255"/>
      <c r="O269" s="255"/>
      <c r="P269" s="255"/>
      <c r="Q269" s="255"/>
      <c r="R269" s="255"/>
      <c r="S269" s="255"/>
      <c r="T269" s="256"/>
      <c r="AT269" s="257" t="s">
        <v>133</v>
      </c>
      <c r="AU269" s="257" t="s">
        <v>81</v>
      </c>
      <c r="AV269" s="12" t="s">
        <v>81</v>
      </c>
      <c r="AW269" s="12" t="s">
        <v>35</v>
      </c>
      <c r="AX269" s="12" t="s">
        <v>71</v>
      </c>
      <c r="AY269" s="257" t="s">
        <v>114</v>
      </c>
    </row>
    <row r="270" s="13" customFormat="1">
      <c r="B270" s="258"/>
      <c r="C270" s="259"/>
      <c r="D270" s="238" t="s">
        <v>133</v>
      </c>
      <c r="E270" s="260" t="s">
        <v>21</v>
      </c>
      <c r="F270" s="261" t="s">
        <v>140</v>
      </c>
      <c r="G270" s="259"/>
      <c r="H270" s="262">
        <v>102.506</v>
      </c>
      <c r="I270" s="263"/>
      <c r="J270" s="259"/>
      <c r="K270" s="259"/>
      <c r="L270" s="264"/>
      <c r="M270" s="265"/>
      <c r="N270" s="266"/>
      <c r="O270" s="266"/>
      <c r="P270" s="266"/>
      <c r="Q270" s="266"/>
      <c r="R270" s="266"/>
      <c r="S270" s="266"/>
      <c r="T270" s="267"/>
      <c r="AT270" s="268" t="s">
        <v>133</v>
      </c>
      <c r="AU270" s="268" t="s">
        <v>81</v>
      </c>
      <c r="AV270" s="13" t="s">
        <v>115</v>
      </c>
      <c r="AW270" s="13" t="s">
        <v>35</v>
      </c>
      <c r="AX270" s="13" t="s">
        <v>76</v>
      </c>
      <c r="AY270" s="268" t="s">
        <v>114</v>
      </c>
    </row>
    <row r="271" s="1" customFormat="1" ht="25.5" customHeight="1">
      <c r="B271" s="46"/>
      <c r="C271" s="224" t="s">
        <v>293</v>
      </c>
      <c r="D271" s="224" t="s">
        <v>127</v>
      </c>
      <c r="E271" s="225" t="s">
        <v>571</v>
      </c>
      <c r="F271" s="226" t="s">
        <v>572</v>
      </c>
      <c r="G271" s="227" t="s">
        <v>197</v>
      </c>
      <c r="H271" s="228">
        <v>5.4000000000000004</v>
      </c>
      <c r="I271" s="229"/>
      <c r="J271" s="230">
        <f>ROUND(I271*H271,2)</f>
        <v>0</v>
      </c>
      <c r="K271" s="226" t="s">
        <v>147</v>
      </c>
      <c r="L271" s="72"/>
      <c r="M271" s="231" t="s">
        <v>21</v>
      </c>
      <c r="N271" s="232" t="s">
        <v>43</v>
      </c>
      <c r="O271" s="47"/>
      <c r="P271" s="233">
        <f>O271*H271</f>
        <v>0</v>
      </c>
      <c r="Q271" s="233">
        <v>0.10325</v>
      </c>
      <c r="R271" s="233">
        <f>Q271*H271</f>
        <v>0.55754999999999999</v>
      </c>
      <c r="S271" s="233">
        <v>0</v>
      </c>
      <c r="T271" s="234">
        <f>S271*H271</f>
        <v>0</v>
      </c>
      <c r="AR271" s="24" t="s">
        <v>115</v>
      </c>
      <c r="AT271" s="24" t="s">
        <v>127</v>
      </c>
      <c r="AU271" s="24" t="s">
        <v>81</v>
      </c>
      <c r="AY271" s="24" t="s">
        <v>114</v>
      </c>
      <c r="BE271" s="235">
        <f>IF(N271="základní",J271,0)</f>
        <v>0</v>
      </c>
      <c r="BF271" s="235">
        <f>IF(N271="snížená",J271,0)</f>
        <v>0</v>
      </c>
      <c r="BG271" s="235">
        <f>IF(N271="zákl. přenesená",J271,0)</f>
        <v>0</v>
      </c>
      <c r="BH271" s="235">
        <f>IF(N271="sníž. přenesená",J271,0)</f>
        <v>0</v>
      </c>
      <c r="BI271" s="235">
        <f>IF(N271="nulová",J271,0)</f>
        <v>0</v>
      </c>
      <c r="BJ271" s="24" t="s">
        <v>81</v>
      </c>
      <c r="BK271" s="235">
        <f>ROUND(I271*H271,2)</f>
        <v>0</v>
      </c>
      <c r="BL271" s="24" t="s">
        <v>115</v>
      </c>
      <c r="BM271" s="24" t="s">
        <v>573</v>
      </c>
    </row>
    <row r="272" s="11" customFormat="1">
      <c r="B272" s="236"/>
      <c r="C272" s="237"/>
      <c r="D272" s="238" t="s">
        <v>133</v>
      </c>
      <c r="E272" s="239" t="s">
        <v>21</v>
      </c>
      <c r="F272" s="240" t="s">
        <v>574</v>
      </c>
      <c r="G272" s="237"/>
      <c r="H272" s="239" t="s">
        <v>21</v>
      </c>
      <c r="I272" s="241"/>
      <c r="J272" s="237"/>
      <c r="K272" s="237"/>
      <c r="L272" s="242"/>
      <c r="M272" s="243"/>
      <c r="N272" s="244"/>
      <c r="O272" s="244"/>
      <c r="P272" s="244"/>
      <c r="Q272" s="244"/>
      <c r="R272" s="244"/>
      <c r="S272" s="244"/>
      <c r="T272" s="245"/>
      <c r="AT272" s="246" t="s">
        <v>133</v>
      </c>
      <c r="AU272" s="246" t="s">
        <v>81</v>
      </c>
      <c r="AV272" s="11" t="s">
        <v>76</v>
      </c>
      <c r="AW272" s="11" t="s">
        <v>35</v>
      </c>
      <c r="AX272" s="11" t="s">
        <v>71</v>
      </c>
      <c r="AY272" s="246" t="s">
        <v>114</v>
      </c>
    </row>
    <row r="273" s="12" customFormat="1">
      <c r="B273" s="247"/>
      <c r="C273" s="248"/>
      <c r="D273" s="238" t="s">
        <v>133</v>
      </c>
      <c r="E273" s="249" t="s">
        <v>21</v>
      </c>
      <c r="F273" s="250" t="s">
        <v>575</v>
      </c>
      <c r="G273" s="248"/>
      <c r="H273" s="251">
        <v>5.4000000000000004</v>
      </c>
      <c r="I273" s="252"/>
      <c r="J273" s="248"/>
      <c r="K273" s="248"/>
      <c r="L273" s="253"/>
      <c r="M273" s="254"/>
      <c r="N273" s="255"/>
      <c r="O273" s="255"/>
      <c r="P273" s="255"/>
      <c r="Q273" s="255"/>
      <c r="R273" s="255"/>
      <c r="S273" s="255"/>
      <c r="T273" s="256"/>
      <c r="AT273" s="257" t="s">
        <v>133</v>
      </c>
      <c r="AU273" s="257" t="s">
        <v>81</v>
      </c>
      <c r="AV273" s="12" t="s">
        <v>81</v>
      </c>
      <c r="AW273" s="12" t="s">
        <v>35</v>
      </c>
      <c r="AX273" s="12" t="s">
        <v>76</v>
      </c>
      <c r="AY273" s="257" t="s">
        <v>114</v>
      </c>
    </row>
    <row r="274" s="1" customFormat="1" ht="25.5" customHeight="1">
      <c r="B274" s="46"/>
      <c r="C274" s="224" t="s">
        <v>300</v>
      </c>
      <c r="D274" s="224" t="s">
        <v>127</v>
      </c>
      <c r="E274" s="225" t="s">
        <v>576</v>
      </c>
      <c r="F274" s="226" t="s">
        <v>577</v>
      </c>
      <c r="G274" s="227" t="s">
        <v>197</v>
      </c>
      <c r="H274" s="228">
        <v>32.399999999999999</v>
      </c>
      <c r="I274" s="229"/>
      <c r="J274" s="230">
        <f>ROUND(I274*H274,2)</f>
        <v>0</v>
      </c>
      <c r="K274" s="226" t="s">
        <v>131</v>
      </c>
      <c r="L274" s="72"/>
      <c r="M274" s="231" t="s">
        <v>21</v>
      </c>
      <c r="N274" s="232" t="s">
        <v>43</v>
      </c>
      <c r="O274" s="47"/>
      <c r="P274" s="233">
        <f>O274*H274</f>
        <v>0</v>
      </c>
      <c r="Q274" s="233">
        <v>0.069819999999999993</v>
      </c>
      <c r="R274" s="233">
        <f>Q274*H274</f>
        <v>2.2621679999999995</v>
      </c>
      <c r="S274" s="233">
        <v>0</v>
      </c>
      <c r="T274" s="234">
        <f>S274*H274</f>
        <v>0</v>
      </c>
      <c r="AR274" s="24" t="s">
        <v>115</v>
      </c>
      <c r="AT274" s="24" t="s">
        <v>127</v>
      </c>
      <c r="AU274" s="24" t="s">
        <v>81</v>
      </c>
      <c r="AY274" s="24" t="s">
        <v>114</v>
      </c>
      <c r="BE274" s="235">
        <f>IF(N274="základní",J274,0)</f>
        <v>0</v>
      </c>
      <c r="BF274" s="235">
        <f>IF(N274="snížená",J274,0)</f>
        <v>0</v>
      </c>
      <c r="BG274" s="235">
        <f>IF(N274="zákl. přenesená",J274,0)</f>
        <v>0</v>
      </c>
      <c r="BH274" s="235">
        <f>IF(N274="sníž. přenesená",J274,0)</f>
        <v>0</v>
      </c>
      <c r="BI274" s="235">
        <f>IF(N274="nulová",J274,0)</f>
        <v>0</v>
      </c>
      <c r="BJ274" s="24" t="s">
        <v>81</v>
      </c>
      <c r="BK274" s="235">
        <f>ROUND(I274*H274,2)</f>
        <v>0</v>
      </c>
      <c r="BL274" s="24" t="s">
        <v>115</v>
      </c>
      <c r="BM274" s="24" t="s">
        <v>578</v>
      </c>
    </row>
    <row r="275" s="11" customFormat="1">
      <c r="B275" s="236"/>
      <c r="C275" s="237"/>
      <c r="D275" s="238" t="s">
        <v>133</v>
      </c>
      <c r="E275" s="239" t="s">
        <v>21</v>
      </c>
      <c r="F275" s="240" t="s">
        <v>574</v>
      </c>
      <c r="G275" s="237"/>
      <c r="H275" s="239" t="s">
        <v>21</v>
      </c>
      <c r="I275" s="241"/>
      <c r="J275" s="237"/>
      <c r="K275" s="237"/>
      <c r="L275" s="242"/>
      <c r="M275" s="243"/>
      <c r="N275" s="244"/>
      <c r="O275" s="244"/>
      <c r="P275" s="244"/>
      <c r="Q275" s="244"/>
      <c r="R275" s="244"/>
      <c r="S275" s="244"/>
      <c r="T275" s="245"/>
      <c r="AT275" s="246" t="s">
        <v>133</v>
      </c>
      <c r="AU275" s="246" t="s">
        <v>81</v>
      </c>
      <c r="AV275" s="11" t="s">
        <v>76</v>
      </c>
      <c r="AW275" s="11" t="s">
        <v>35</v>
      </c>
      <c r="AX275" s="11" t="s">
        <v>71</v>
      </c>
      <c r="AY275" s="246" t="s">
        <v>114</v>
      </c>
    </row>
    <row r="276" s="12" customFormat="1">
      <c r="B276" s="247"/>
      <c r="C276" s="248"/>
      <c r="D276" s="238" t="s">
        <v>133</v>
      </c>
      <c r="E276" s="249" t="s">
        <v>21</v>
      </c>
      <c r="F276" s="250" t="s">
        <v>575</v>
      </c>
      <c r="G276" s="248"/>
      <c r="H276" s="251">
        <v>5.4000000000000004</v>
      </c>
      <c r="I276" s="252"/>
      <c r="J276" s="248"/>
      <c r="K276" s="248"/>
      <c r="L276" s="253"/>
      <c r="M276" s="254"/>
      <c r="N276" s="255"/>
      <c r="O276" s="255"/>
      <c r="P276" s="255"/>
      <c r="Q276" s="255"/>
      <c r="R276" s="255"/>
      <c r="S276" s="255"/>
      <c r="T276" s="256"/>
      <c r="AT276" s="257" t="s">
        <v>133</v>
      </c>
      <c r="AU276" s="257" t="s">
        <v>81</v>
      </c>
      <c r="AV276" s="12" t="s">
        <v>81</v>
      </c>
      <c r="AW276" s="12" t="s">
        <v>35</v>
      </c>
      <c r="AX276" s="12" t="s">
        <v>71</v>
      </c>
      <c r="AY276" s="257" t="s">
        <v>114</v>
      </c>
    </row>
    <row r="277" s="12" customFormat="1">
      <c r="B277" s="247"/>
      <c r="C277" s="248"/>
      <c r="D277" s="238" t="s">
        <v>133</v>
      </c>
      <c r="E277" s="249" t="s">
        <v>21</v>
      </c>
      <c r="F277" s="250" t="s">
        <v>579</v>
      </c>
      <c r="G277" s="248"/>
      <c r="H277" s="251">
        <v>27</v>
      </c>
      <c r="I277" s="252"/>
      <c r="J277" s="248"/>
      <c r="K277" s="248"/>
      <c r="L277" s="253"/>
      <c r="M277" s="254"/>
      <c r="N277" s="255"/>
      <c r="O277" s="255"/>
      <c r="P277" s="255"/>
      <c r="Q277" s="255"/>
      <c r="R277" s="255"/>
      <c r="S277" s="255"/>
      <c r="T277" s="256"/>
      <c r="AT277" s="257" t="s">
        <v>133</v>
      </c>
      <c r="AU277" s="257" t="s">
        <v>81</v>
      </c>
      <c r="AV277" s="12" t="s">
        <v>81</v>
      </c>
      <c r="AW277" s="12" t="s">
        <v>35</v>
      </c>
      <c r="AX277" s="12" t="s">
        <v>71</v>
      </c>
      <c r="AY277" s="257" t="s">
        <v>114</v>
      </c>
    </row>
    <row r="278" s="13" customFormat="1">
      <c r="B278" s="258"/>
      <c r="C278" s="259"/>
      <c r="D278" s="238" t="s">
        <v>133</v>
      </c>
      <c r="E278" s="260" t="s">
        <v>21</v>
      </c>
      <c r="F278" s="261" t="s">
        <v>140</v>
      </c>
      <c r="G278" s="259"/>
      <c r="H278" s="262">
        <v>32.399999999999999</v>
      </c>
      <c r="I278" s="263"/>
      <c r="J278" s="259"/>
      <c r="K278" s="259"/>
      <c r="L278" s="264"/>
      <c r="M278" s="265"/>
      <c r="N278" s="266"/>
      <c r="O278" s="266"/>
      <c r="P278" s="266"/>
      <c r="Q278" s="266"/>
      <c r="R278" s="266"/>
      <c r="S278" s="266"/>
      <c r="T278" s="267"/>
      <c r="AT278" s="268" t="s">
        <v>133</v>
      </c>
      <c r="AU278" s="268" t="s">
        <v>81</v>
      </c>
      <c r="AV278" s="13" t="s">
        <v>115</v>
      </c>
      <c r="AW278" s="13" t="s">
        <v>35</v>
      </c>
      <c r="AX278" s="13" t="s">
        <v>76</v>
      </c>
      <c r="AY278" s="268" t="s">
        <v>114</v>
      </c>
    </row>
    <row r="279" s="1" customFormat="1" ht="25.5" customHeight="1">
      <c r="B279" s="46"/>
      <c r="C279" s="224" t="s">
        <v>305</v>
      </c>
      <c r="D279" s="224" t="s">
        <v>127</v>
      </c>
      <c r="E279" s="225" t="s">
        <v>580</v>
      </c>
      <c r="F279" s="226" t="s">
        <v>581</v>
      </c>
      <c r="G279" s="227" t="s">
        <v>197</v>
      </c>
      <c r="H279" s="228">
        <v>4</v>
      </c>
      <c r="I279" s="229"/>
      <c r="J279" s="230">
        <f>ROUND(I279*H279,2)</f>
        <v>0</v>
      </c>
      <c r="K279" s="226" t="s">
        <v>147</v>
      </c>
      <c r="L279" s="72"/>
      <c r="M279" s="231" t="s">
        <v>21</v>
      </c>
      <c r="N279" s="232" t="s">
        <v>43</v>
      </c>
      <c r="O279" s="47"/>
      <c r="P279" s="233">
        <f>O279*H279</f>
        <v>0</v>
      </c>
      <c r="Q279" s="233">
        <v>0.25364999999999999</v>
      </c>
      <c r="R279" s="233">
        <f>Q279*H279</f>
        <v>1.0146</v>
      </c>
      <c r="S279" s="233">
        <v>0</v>
      </c>
      <c r="T279" s="234">
        <f>S279*H279</f>
        <v>0</v>
      </c>
      <c r="AR279" s="24" t="s">
        <v>115</v>
      </c>
      <c r="AT279" s="24" t="s">
        <v>127</v>
      </c>
      <c r="AU279" s="24" t="s">
        <v>81</v>
      </c>
      <c r="AY279" s="24" t="s">
        <v>114</v>
      </c>
      <c r="BE279" s="235">
        <f>IF(N279="základní",J279,0)</f>
        <v>0</v>
      </c>
      <c r="BF279" s="235">
        <f>IF(N279="snížená",J279,0)</f>
        <v>0</v>
      </c>
      <c r="BG279" s="235">
        <f>IF(N279="zákl. přenesená",J279,0)</f>
        <v>0</v>
      </c>
      <c r="BH279" s="235">
        <f>IF(N279="sníž. přenesená",J279,0)</f>
        <v>0</v>
      </c>
      <c r="BI279" s="235">
        <f>IF(N279="nulová",J279,0)</f>
        <v>0</v>
      </c>
      <c r="BJ279" s="24" t="s">
        <v>81</v>
      </c>
      <c r="BK279" s="235">
        <f>ROUND(I279*H279,2)</f>
        <v>0</v>
      </c>
      <c r="BL279" s="24" t="s">
        <v>115</v>
      </c>
      <c r="BM279" s="24" t="s">
        <v>582</v>
      </c>
    </row>
    <row r="280" s="1" customFormat="1" ht="25.5" customHeight="1">
      <c r="B280" s="46"/>
      <c r="C280" s="224" t="s">
        <v>309</v>
      </c>
      <c r="D280" s="224" t="s">
        <v>127</v>
      </c>
      <c r="E280" s="225" t="s">
        <v>583</v>
      </c>
      <c r="F280" s="226" t="s">
        <v>584</v>
      </c>
      <c r="G280" s="227" t="s">
        <v>197</v>
      </c>
      <c r="H280" s="228">
        <v>10.512000000000001</v>
      </c>
      <c r="I280" s="229"/>
      <c r="J280" s="230">
        <f>ROUND(I280*H280,2)</f>
        <v>0</v>
      </c>
      <c r="K280" s="226" t="s">
        <v>147</v>
      </c>
      <c r="L280" s="72"/>
      <c r="M280" s="231" t="s">
        <v>21</v>
      </c>
      <c r="N280" s="232" t="s">
        <v>43</v>
      </c>
      <c r="O280" s="47"/>
      <c r="P280" s="233">
        <f>O280*H280</f>
        <v>0</v>
      </c>
      <c r="Q280" s="233">
        <v>0.17818000000000001</v>
      </c>
      <c r="R280" s="233">
        <f>Q280*H280</f>
        <v>1.8730281600000001</v>
      </c>
      <c r="S280" s="233">
        <v>0</v>
      </c>
      <c r="T280" s="234">
        <f>S280*H280</f>
        <v>0</v>
      </c>
      <c r="AR280" s="24" t="s">
        <v>115</v>
      </c>
      <c r="AT280" s="24" t="s">
        <v>127</v>
      </c>
      <c r="AU280" s="24" t="s">
        <v>81</v>
      </c>
      <c r="AY280" s="24" t="s">
        <v>114</v>
      </c>
      <c r="BE280" s="235">
        <f>IF(N280="základní",J280,0)</f>
        <v>0</v>
      </c>
      <c r="BF280" s="235">
        <f>IF(N280="snížená",J280,0)</f>
        <v>0</v>
      </c>
      <c r="BG280" s="235">
        <f>IF(N280="zákl. přenesená",J280,0)</f>
        <v>0</v>
      </c>
      <c r="BH280" s="235">
        <f>IF(N280="sníž. přenesená",J280,0)</f>
        <v>0</v>
      </c>
      <c r="BI280" s="235">
        <f>IF(N280="nulová",J280,0)</f>
        <v>0</v>
      </c>
      <c r="BJ280" s="24" t="s">
        <v>81</v>
      </c>
      <c r="BK280" s="235">
        <f>ROUND(I280*H280,2)</f>
        <v>0</v>
      </c>
      <c r="BL280" s="24" t="s">
        <v>115</v>
      </c>
      <c r="BM280" s="24" t="s">
        <v>585</v>
      </c>
    </row>
    <row r="281" s="11" customFormat="1">
      <c r="B281" s="236"/>
      <c r="C281" s="237"/>
      <c r="D281" s="238" t="s">
        <v>133</v>
      </c>
      <c r="E281" s="239" t="s">
        <v>21</v>
      </c>
      <c r="F281" s="240" t="s">
        <v>586</v>
      </c>
      <c r="G281" s="237"/>
      <c r="H281" s="239" t="s">
        <v>21</v>
      </c>
      <c r="I281" s="241"/>
      <c r="J281" s="237"/>
      <c r="K281" s="237"/>
      <c r="L281" s="242"/>
      <c r="M281" s="243"/>
      <c r="N281" s="244"/>
      <c r="O281" s="244"/>
      <c r="P281" s="244"/>
      <c r="Q281" s="244"/>
      <c r="R281" s="244"/>
      <c r="S281" s="244"/>
      <c r="T281" s="245"/>
      <c r="AT281" s="246" t="s">
        <v>133</v>
      </c>
      <c r="AU281" s="246" t="s">
        <v>81</v>
      </c>
      <c r="AV281" s="11" t="s">
        <v>76</v>
      </c>
      <c r="AW281" s="11" t="s">
        <v>35</v>
      </c>
      <c r="AX281" s="11" t="s">
        <v>71</v>
      </c>
      <c r="AY281" s="246" t="s">
        <v>114</v>
      </c>
    </row>
    <row r="282" s="12" customFormat="1">
      <c r="B282" s="247"/>
      <c r="C282" s="248"/>
      <c r="D282" s="238" t="s">
        <v>133</v>
      </c>
      <c r="E282" s="249" t="s">
        <v>21</v>
      </c>
      <c r="F282" s="250" t="s">
        <v>587</v>
      </c>
      <c r="G282" s="248"/>
      <c r="H282" s="251">
        <v>2.3999999999999999</v>
      </c>
      <c r="I282" s="252"/>
      <c r="J282" s="248"/>
      <c r="K282" s="248"/>
      <c r="L282" s="253"/>
      <c r="M282" s="254"/>
      <c r="N282" s="255"/>
      <c r="O282" s="255"/>
      <c r="P282" s="255"/>
      <c r="Q282" s="255"/>
      <c r="R282" s="255"/>
      <c r="S282" s="255"/>
      <c r="T282" s="256"/>
      <c r="AT282" s="257" t="s">
        <v>133</v>
      </c>
      <c r="AU282" s="257" t="s">
        <v>81</v>
      </c>
      <c r="AV282" s="12" t="s">
        <v>81</v>
      </c>
      <c r="AW282" s="12" t="s">
        <v>35</v>
      </c>
      <c r="AX282" s="12" t="s">
        <v>71</v>
      </c>
      <c r="AY282" s="257" t="s">
        <v>114</v>
      </c>
    </row>
    <row r="283" s="12" customFormat="1">
      <c r="B283" s="247"/>
      <c r="C283" s="248"/>
      <c r="D283" s="238" t="s">
        <v>133</v>
      </c>
      <c r="E283" s="249" t="s">
        <v>21</v>
      </c>
      <c r="F283" s="250" t="s">
        <v>588</v>
      </c>
      <c r="G283" s="248"/>
      <c r="H283" s="251">
        <v>0.52000000000000002</v>
      </c>
      <c r="I283" s="252"/>
      <c r="J283" s="248"/>
      <c r="K283" s="248"/>
      <c r="L283" s="253"/>
      <c r="M283" s="254"/>
      <c r="N283" s="255"/>
      <c r="O283" s="255"/>
      <c r="P283" s="255"/>
      <c r="Q283" s="255"/>
      <c r="R283" s="255"/>
      <c r="S283" s="255"/>
      <c r="T283" s="256"/>
      <c r="AT283" s="257" t="s">
        <v>133</v>
      </c>
      <c r="AU283" s="257" t="s">
        <v>81</v>
      </c>
      <c r="AV283" s="12" t="s">
        <v>81</v>
      </c>
      <c r="AW283" s="12" t="s">
        <v>35</v>
      </c>
      <c r="AX283" s="12" t="s">
        <v>71</v>
      </c>
      <c r="AY283" s="257" t="s">
        <v>114</v>
      </c>
    </row>
    <row r="284" s="12" customFormat="1">
      <c r="B284" s="247"/>
      <c r="C284" s="248"/>
      <c r="D284" s="238" t="s">
        <v>133</v>
      </c>
      <c r="E284" s="249" t="s">
        <v>21</v>
      </c>
      <c r="F284" s="250" t="s">
        <v>589</v>
      </c>
      <c r="G284" s="248"/>
      <c r="H284" s="251">
        <v>0.29999999999999999</v>
      </c>
      <c r="I284" s="252"/>
      <c r="J284" s="248"/>
      <c r="K284" s="248"/>
      <c r="L284" s="253"/>
      <c r="M284" s="254"/>
      <c r="N284" s="255"/>
      <c r="O284" s="255"/>
      <c r="P284" s="255"/>
      <c r="Q284" s="255"/>
      <c r="R284" s="255"/>
      <c r="S284" s="255"/>
      <c r="T284" s="256"/>
      <c r="AT284" s="257" t="s">
        <v>133</v>
      </c>
      <c r="AU284" s="257" t="s">
        <v>81</v>
      </c>
      <c r="AV284" s="12" t="s">
        <v>81</v>
      </c>
      <c r="AW284" s="12" t="s">
        <v>35</v>
      </c>
      <c r="AX284" s="12" t="s">
        <v>71</v>
      </c>
      <c r="AY284" s="257" t="s">
        <v>114</v>
      </c>
    </row>
    <row r="285" s="12" customFormat="1">
      <c r="B285" s="247"/>
      <c r="C285" s="248"/>
      <c r="D285" s="238" t="s">
        <v>133</v>
      </c>
      <c r="E285" s="249" t="s">
        <v>21</v>
      </c>
      <c r="F285" s="250" t="s">
        <v>590</v>
      </c>
      <c r="G285" s="248"/>
      <c r="H285" s="251">
        <v>0.44</v>
      </c>
      <c r="I285" s="252"/>
      <c r="J285" s="248"/>
      <c r="K285" s="248"/>
      <c r="L285" s="253"/>
      <c r="M285" s="254"/>
      <c r="N285" s="255"/>
      <c r="O285" s="255"/>
      <c r="P285" s="255"/>
      <c r="Q285" s="255"/>
      <c r="R285" s="255"/>
      <c r="S285" s="255"/>
      <c r="T285" s="256"/>
      <c r="AT285" s="257" t="s">
        <v>133</v>
      </c>
      <c r="AU285" s="257" t="s">
        <v>81</v>
      </c>
      <c r="AV285" s="12" t="s">
        <v>81</v>
      </c>
      <c r="AW285" s="12" t="s">
        <v>35</v>
      </c>
      <c r="AX285" s="12" t="s">
        <v>71</v>
      </c>
      <c r="AY285" s="257" t="s">
        <v>114</v>
      </c>
    </row>
    <row r="286" s="12" customFormat="1">
      <c r="B286" s="247"/>
      <c r="C286" s="248"/>
      <c r="D286" s="238" t="s">
        <v>133</v>
      </c>
      <c r="E286" s="249" t="s">
        <v>21</v>
      </c>
      <c r="F286" s="250" t="s">
        <v>591</v>
      </c>
      <c r="G286" s="248"/>
      <c r="H286" s="251">
        <v>0.28000000000000003</v>
      </c>
      <c r="I286" s="252"/>
      <c r="J286" s="248"/>
      <c r="K286" s="248"/>
      <c r="L286" s="253"/>
      <c r="M286" s="254"/>
      <c r="N286" s="255"/>
      <c r="O286" s="255"/>
      <c r="P286" s="255"/>
      <c r="Q286" s="255"/>
      <c r="R286" s="255"/>
      <c r="S286" s="255"/>
      <c r="T286" s="256"/>
      <c r="AT286" s="257" t="s">
        <v>133</v>
      </c>
      <c r="AU286" s="257" t="s">
        <v>81</v>
      </c>
      <c r="AV286" s="12" t="s">
        <v>81</v>
      </c>
      <c r="AW286" s="12" t="s">
        <v>35</v>
      </c>
      <c r="AX286" s="12" t="s">
        <v>71</v>
      </c>
      <c r="AY286" s="257" t="s">
        <v>114</v>
      </c>
    </row>
    <row r="287" s="12" customFormat="1">
      <c r="B287" s="247"/>
      <c r="C287" s="248"/>
      <c r="D287" s="238" t="s">
        <v>133</v>
      </c>
      <c r="E287" s="249" t="s">
        <v>21</v>
      </c>
      <c r="F287" s="250" t="s">
        <v>592</v>
      </c>
      <c r="G287" s="248"/>
      <c r="H287" s="251">
        <v>0.41999999999999998</v>
      </c>
      <c r="I287" s="252"/>
      <c r="J287" s="248"/>
      <c r="K287" s="248"/>
      <c r="L287" s="253"/>
      <c r="M287" s="254"/>
      <c r="N287" s="255"/>
      <c r="O287" s="255"/>
      <c r="P287" s="255"/>
      <c r="Q287" s="255"/>
      <c r="R287" s="255"/>
      <c r="S287" s="255"/>
      <c r="T287" s="256"/>
      <c r="AT287" s="257" t="s">
        <v>133</v>
      </c>
      <c r="AU287" s="257" t="s">
        <v>81</v>
      </c>
      <c r="AV287" s="12" t="s">
        <v>81</v>
      </c>
      <c r="AW287" s="12" t="s">
        <v>35</v>
      </c>
      <c r="AX287" s="12" t="s">
        <v>71</v>
      </c>
      <c r="AY287" s="257" t="s">
        <v>114</v>
      </c>
    </row>
    <row r="288" s="12" customFormat="1">
      <c r="B288" s="247"/>
      <c r="C288" s="248"/>
      <c r="D288" s="238" t="s">
        <v>133</v>
      </c>
      <c r="E288" s="249" t="s">
        <v>21</v>
      </c>
      <c r="F288" s="250" t="s">
        <v>593</v>
      </c>
      <c r="G288" s="248"/>
      <c r="H288" s="251">
        <v>3.8639999999999999</v>
      </c>
      <c r="I288" s="252"/>
      <c r="J288" s="248"/>
      <c r="K288" s="248"/>
      <c r="L288" s="253"/>
      <c r="M288" s="254"/>
      <c r="N288" s="255"/>
      <c r="O288" s="255"/>
      <c r="P288" s="255"/>
      <c r="Q288" s="255"/>
      <c r="R288" s="255"/>
      <c r="S288" s="255"/>
      <c r="T288" s="256"/>
      <c r="AT288" s="257" t="s">
        <v>133</v>
      </c>
      <c r="AU288" s="257" t="s">
        <v>81</v>
      </c>
      <c r="AV288" s="12" t="s">
        <v>81</v>
      </c>
      <c r="AW288" s="12" t="s">
        <v>35</v>
      </c>
      <c r="AX288" s="12" t="s">
        <v>71</v>
      </c>
      <c r="AY288" s="257" t="s">
        <v>114</v>
      </c>
    </row>
    <row r="289" s="12" customFormat="1">
      <c r="B289" s="247"/>
      <c r="C289" s="248"/>
      <c r="D289" s="238" t="s">
        <v>133</v>
      </c>
      <c r="E289" s="249" t="s">
        <v>21</v>
      </c>
      <c r="F289" s="250" t="s">
        <v>594</v>
      </c>
      <c r="G289" s="248"/>
      <c r="H289" s="251">
        <v>0.78400000000000003</v>
      </c>
      <c r="I289" s="252"/>
      <c r="J289" s="248"/>
      <c r="K289" s="248"/>
      <c r="L289" s="253"/>
      <c r="M289" s="254"/>
      <c r="N289" s="255"/>
      <c r="O289" s="255"/>
      <c r="P289" s="255"/>
      <c r="Q289" s="255"/>
      <c r="R289" s="255"/>
      <c r="S289" s="255"/>
      <c r="T289" s="256"/>
      <c r="AT289" s="257" t="s">
        <v>133</v>
      </c>
      <c r="AU289" s="257" t="s">
        <v>81</v>
      </c>
      <c r="AV289" s="12" t="s">
        <v>81</v>
      </c>
      <c r="AW289" s="12" t="s">
        <v>35</v>
      </c>
      <c r="AX289" s="12" t="s">
        <v>71</v>
      </c>
      <c r="AY289" s="257" t="s">
        <v>114</v>
      </c>
    </row>
    <row r="290" s="12" customFormat="1">
      <c r="B290" s="247"/>
      <c r="C290" s="248"/>
      <c r="D290" s="238" t="s">
        <v>133</v>
      </c>
      <c r="E290" s="249" t="s">
        <v>21</v>
      </c>
      <c r="F290" s="250" t="s">
        <v>595</v>
      </c>
      <c r="G290" s="248"/>
      <c r="H290" s="251">
        <v>1.504</v>
      </c>
      <c r="I290" s="252"/>
      <c r="J290" s="248"/>
      <c r="K290" s="248"/>
      <c r="L290" s="253"/>
      <c r="M290" s="254"/>
      <c r="N290" s="255"/>
      <c r="O290" s="255"/>
      <c r="P290" s="255"/>
      <c r="Q290" s="255"/>
      <c r="R290" s="255"/>
      <c r="S290" s="255"/>
      <c r="T290" s="256"/>
      <c r="AT290" s="257" t="s">
        <v>133</v>
      </c>
      <c r="AU290" s="257" t="s">
        <v>81</v>
      </c>
      <c r="AV290" s="12" t="s">
        <v>81</v>
      </c>
      <c r="AW290" s="12" t="s">
        <v>35</v>
      </c>
      <c r="AX290" s="12" t="s">
        <v>71</v>
      </c>
      <c r="AY290" s="257" t="s">
        <v>114</v>
      </c>
    </row>
    <row r="291" s="13" customFormat="1">
      <c r="B291" s="258"/>
      <c r="C291" s="259"/>
      <c r="D291" s="238" t="s">
        <v>133</v>
      </c>
      <c r="E291" s="260" t="s">
        <v>21</v>
      </c>
      <c r="F291" s="261" t="s">
        <v>140</v>
      </c>
      <c r="G291" s="259"/>
      <c r="H291" s="262">
        <v>10.512000000000001</v>
      </c>
      <c r="I291" s="263"/>
      <c r="J291" s="259"/>
      <c r="K291" s="259"/>
      <c r="L291" s="264"/>
      <c r="M291" s="265"/>
      <c r="N291" s="266"/>
      <c r="O291" s="266"/>
      <c r="P291" s="266"/>
      <c r="Q291" s="266"/>
      <c r="R291" s="266"/>
      <c r="S291" s="266"/>
      <c r="T291" s="267"/>
      <c r="AT291" s="268" t="s">
        <v>133</v>
      </c>
      <c r="AU291" s="268" t="s">
        <v>81</v>
      </c>
      <c r="AV291" s="13" t="s">
        <v>115</v>
      </c>
      <c r="AW291" s="13" t="s">
        <v>35</v>
      </c>
      <c r="AX291" s="13" t="s">
        <v>76</v>
      </c>
      <c r="AY291" s="268" t="s">
        <v>114</v>
      </c>
    </row>
    <row r="292" s="10" customFormat="1" ht="29.88" customHeight="1">
      <c r="B292" s="202"/>
      <c r="C292" s="203"/>
      <c r="D292" s="204" t="s">
        <v>70</v>
      </c>
      <c r="E292" s="216" t="s">
        <v>115</v>
      </c>
      <c r="F292" s="216" t="s">
        <v>116</v>
      </c>
      <c r="G292" s="203"/>
      <c r="H292" s="203"/>
      <c r="I292" s="206"/>
      <c r="J292" s="217">
        <f>BK292</f>
        <v>0</v>
      </c>
      <c r="K292" s="203"/>
      <c r="L292" s="208"/>
      <c r="M292" s="209"/>
      <c r="N292" s="210"/>
      <c r="O292" s="210"/>
      <c r="P292" s="211">
        <f>SUM(P293:P355)</f>
        <v>0</v>
      </c>
      <c r="Q292" s="210"/>
      <c r="R292" s="211">
        <f>SUM(R293:R355)</f>
        <v>7.1428430800000005</v>
      </c>
      <c r="S292" s="210"/>
      <c r="T292" s="212">
        <f>SUM(T293:T355)</f>
        <v>0</v>
      </c>
      <c r="AR292" s="213" t="s">
        <v>76</v>
      </c>
      <c r="AT292" s="214" t="s">
        <v>70</v>
      </c>
      <c r="AU292" s="214" t="s">
        <v>76</v>
      </c>
      <c r="AY292" s="213" t="s">
        <v>114</v>
      </c>
      <c r="BK292" s="215">
        <f>SUM(BK293:BK355)</f>
        <v>0</v>
      </c>
    </row>
    <row r="293" s="1" customFormat="1" ht="38.25" customHeight="1">
      <c r="B293" s="46"/>
      <c r="C293" s="224" t="s">
        <v>315</v>
      </c>
      <c r="D293" s="224" t="s">
        <v>127</v>
      </c>
      <c r="E293" s="225" t="s">
        <v>596</v>
      </c>
      <c r="F293" s="226" t="s">
        <v>597</v>
      </c>
      <c r="G293" s="227" t="s">
        <v>289</v>
      </c>
      <c r="H293" s="228">
        <v>1</v>
      </c>
      <c r="I293" s="229"/>
      <c r="J293" s="230">
        <f>ROUND(I293*H293,2)</f>
        <v>0</v>
      </c>
      <c r="K293" s="226" t="s">
        <v>21</v>
      </c>
      <c r="L293" s="72"/>
      <c r="M293" s="231" t="s">
        <v>21</v>
      </c>
      <c r="N293" s="232" t="s">
        <v>43</v>
      </c>
      <c r="O293" s="47"/>
      <c r="P293" s="233">
        <f>O293*H293</f>
        <v>0</v>
      </c>
      <c r="Q293" s="233">
        <v>2.45343</v>
      </c>
      <c r="R293" s="233">
        <f>Q293*H293</f>
        <v>2.45343</v>
      </c>
      <c r="S293" s="233">
        <v>0</v>
      </c>
      <c r="T293" s="234">
        <f>S293*H293</f>
        <v>0</v>
      </c>
      <c r="AR293" s="24" t="s">
        <v>115</v>
      </c>
      <c r="AT293" s="24" t="s">
        <v>127</v>
      </c>
      <c r="AU293" s="24" t="s">
        <v>81</v>
      </c>
      <c r="AY293" s="24" t="s">
        <v>114</v>
      </c>
      <c r="BE293" s="235">
        <f>IF(N293="základní",J293,0)</f>
        <v>0</v>
      </c>
      <c r="BF293" s="235">
        <f>IF(N293="snížená",J293,0)</f>
        <v>0</v>
      </c>
      <c r="BG293" s="235">
        <f>IF(N293="zákl. přenesená",J293,0)</f>
        <v>0</v>
      </c>
      <c r="BH293" s="235">
        <f>IF(N293="sníž. přenesená",J293,0)</f>
        <v>0</v>
      </c>
      <c r="BI293" s="235">
        <f>IF(N293="nulová",J293,0)</f>
        <v>0</v>
      </c>
      <c r="BJ293" s="24" t="s">
        <v>81</v>
      </c>
      <c r="BK293" s="235">
        <f>ROUND(I293*H293,2)</f>
        <v>0</v>
      </c>
      <c r="BL293" s="24" t="s">
        <v>115</v>
      </c>
      <c r="BM293" s="24" t="s">
        <v>598</v>
      </c>
    </row>
    <row r="294" s="1" customFormat="1">
      <c r="B294" s="46"/>
      <c r="C294" s="74"/>
      <c r="D294" s="238" t="s">
        <v>149</v>
      </c>
      <c r="E294" s="74"/>
      <c r="F294" s="269" t="s">
        <v>599</v>
      </c>
      <c r="G294" s="74"/>
      <c r="H294" s="74"/>
      <c r="I294" s="189"/>
      <c r="J294" s="74"/>
      <c r="K294" s="74"/>
      <c r="L294" s="72"/>
      <c r="M294" s="270"/>
      <c r="N294" s="47"/>
      <c r="O294" s="47"/>
      <c r="P294" s="47"/>
      <c r="Q294" s="47"/>
      <c r="R294" s="47"/>
      <c r="S294" s="47"/>
      <c r="T294" s="95"/>
      <c r="AT294" s="24" t="s">
        <v>149</v>
      </c>
      <c r="AU294" s="24" t="s">
        <v>81</v>
      </c>
    </row>
    <row r="295" s="1" customFormat="1" ht="63.75" customHeight="1">
      <c r="B295" s="46"/>
      <c r="C295" s="224" t="s">
        <v>319</v>
      </c>
      <c r="D295" s="224" t="s">
        <v>127</v>
      </c>
      <c r="E295" s="225" t="s">
        <v>600</v>
      </c>
      <c r="F295" s="226" t="s">
        <v>601</v>
      </c>
      <c r="G295" s="227" t="s">
        <v>197</v>
      </c>
      <c r="H295" s="228">
        <v>4.7999999999999998</v>
      </c>
      <c r="I295" s="229"/>
      <c r="J295" s="230">
        <f>ROUND(I295*H295,2)</f>
        <v>0</v>
      </c>
      <c r="K295" s="226" t="s">
        <v>147</v>
      </c>
      <c r="L295" s="72"/>
      <c r="M295" s="231" t="s">
        <v>21</v>
      </c>
      <c r="N295" s="232" t="s">
        <v>43</v>
      </c>
      <c r="O295" s="47"/>
      <c r="P295" s="233">
        <f>O295*H295</f>
        <v>0</v>
      </c>
      <c r="Q295" s="233">
        <v>0.01128</v>
      </c>
      <c r="R295" s="233">
        <f>Q295*H295</f>
        <v>0.054143999999999998</v>
      </c>
      <c r="S295" s="233">
        <v>0</v>
      </c>
      <c r="T295" s="234">
        <f>S295*H295</f>
        <v>0</v>
      </c>
      <c r="AR295" s="24" t="s">
        <v>115</v>
      </c>
      <c r="AT295" s="24" t="s">
        <v>127</v>
      </c>
      <c r="AU295" s="24" t="s">
        <v>81</v>
      </c>
      <c r="AY295" s="24" t="s">
        <v>114</v>
      </c>
      <c r="BE295" s="235">
        <f>IF(N295="základní",J295,0)</f>
        <v>0</v>
      </c>
      <c r="BF295" s="235">
        <f>IF(N295="snížená",J295,0)</f>
        <v>0</v>
      </c>
      <c r="BG295" s="235">
        <f>IF(N295="zákl. přenesená",J295,0)</f>
        <v>0</v>
      </c>
      <c r="BH295" s="235">
        <f>IF(N295="sníž. přenesená",J295,0)</f>
        <v>0</v>
      </c>
      <c r="BI295" s="235">
        <f>IF(N295="nulová",J295,0)</f>
        <v>0</v>
      </c>
      <c r="BJ295" s="24" t="s">
        <v>81</v>
      </c>
      <c r="BK295" s="235">
        <f>ROUND(I295*H295,2)</f>
        <v>0</v>
      </c>
      <c r="BL295" s="24" t="s">
        <v>115</v>
      </c>
      <c r="BM295" s="24" t="s">
        <v>602</v>
      </c>
    </row>
    <row r="296" s="1" customFormat="1">
      <c r="B296" s="46"/>
      <c r="C296" s="74"/>
      <c r="D296" s="238" t="s">
        <v>149</v>
      </c>
      <c r="E296" s="74"/>
      <c r="F296" s="269" t="s">
        <v>603</v>
      </c>
      <c r="G296" s="74"/>
      <c r="H296" s="74"/>
      <c r="I296" s="189"/>
      <c r="J296" s="74"/>
      <c r="K296" s="74"/>
      <c r="L296" s="72"/>
      <c r="M296" s="270"/>
      <c r="N296" s="47"/>
      <c r="O296" s="47"/>
      <c r="P296" s="47"/>
      <c r="Q296" s="47"/>
      <c r="R296" s="47"/>
      <c r="S296" s="47"/>
      <c r="T296" s="95"/>
      <c r="AT296" s="24" t="s">
        <v>149</v>
      </c>
      <c r="AU296" s="24" t="s">
        <v>81</v>
      </c>
    </row>
    <row r="297" s="11" customFormat="1">
      <c r="B297" s="236"/>
      <c r="C297" s="237"/>
      <c r="D297" s="238" t="s">
        <v>133</v>
      </c>
      <c r="E297" s="239" t="s">
        <v>21</v>
      </c>
      <c r="F297" s="240" t="s">
        <v>604</v>
      </c>
      <c r="G297" s="237"/>
      <c r="H297" s="239" t="s">
        <v>21</v>
      </c>
      <c r="I297" s="241"/>
      <c r="J297" s="237"/>
      <c r="K297" s="237"/>
      <c r="L297" s="242"/>
      <c r="M297" s="243"/>
      <c r="N297" s="244"/>
      <c r="O297" s="244"/>
      <c r="P297" s="244"/>
      <c r="Q297" s="244"/>
      <c r="R297" s="244"/>
      <c r="S297" s="244"/>
      <c r="T297" s="245"/>
      <c r="AT297" s="246" t="s">
        <v>133</v>
      </c>
      <c r="AU297" s="246" t="s">
        <v>81</v>
      </c>
      <c r="AV297" s="11" t="s">
        <v>76</v>
      </c>
      <c r="AW297" s="11" t="s">
        <v>35</v>
      </c>
      <c r="AX297" s="11" t="s">
        <v>71</v>
      </c>
      <c r="AY297" s="246" t="s">
        <v>114</v>
      </c>
    </row>
    <row r="298" s="12" customFormat="1">
      <c r="B298" s="247"/>
      <c r="C298" s="248"/>
      <c r="D298" s="238" t="s">
        <v>133</v>
      </c>
      <c r="E298" s="249" t="s">
        <v>21</v>
      </c>
      <c r="F298" s="250" t="s">
        <v>605</v>
      </c>
      <c r="G298" s="248"/>
      <c r="H298" s="251">
        <v>4.7999999999999998</v>
      </c>
      <c r="I298" s="252"/>
      <c r="J298" s="248"/>
      <c r="K298" s="248"/>
      <c r="L298" s="253"/>
      <c r="M298" s="254"/>
      <c r="N298" s="255"/>
      <c r="O298" s="255"/>
      <c r="P298" s="255"/>
      <c r="Q298" s="255"/>
      <c r="R298" s="255"/>
      <c r="S298" s="255"/>
      <c r="T298" s="256"/>
      <c r="AT298" s="257" t="s">
        <v>133</v>
      </c>
      <c r="AU298" s="257" t="s">
        <v>81</v>
      </c>
      <c r="AV298" s="12" t="s">
        <v>81</v>
      </c>
      <c r="AW298" s="12" t="s">
        <v>35</v>
      </c>
      <c r="AX298" s="12" t="s">
        <v>76</v>
      </c>
      <c r="AY298" s="257" t="s">
        <v>114</v>
      </c>
    </row>
    <row r="299" s="1" customFormat="1" ht="51" customHeight="1">
      <c r="B299" s="46"/>
      <c r="C299" s="224" t="s">
        <v>324</v>
      </c>
      <c r="D299" s="224" t="s">
        <v>127</v>
      </c>
      <c r="E299" s="225" t="s">
        <v>606</v>
      </c>
      <c r="F299" s="226" t="s">
        <v>607</v>
      </c>
      <c r="G299" s="227" t="s">
        <v>197</v>
      </c>
      <c r="H299" s="228">
        <v>4.7999999999999998</v>
      </c>
      <c r="I299" s="229"/>
      <c r="J299" s="230">
        <f>ROUND(I299*H299,2)</f>
        <v>0</v>
      </c>
      <c r="K299" s="226" t="s">
        <v>147</v>
      </c>
      <c r="L299" s="72"/>
      <c r="M299" s="231" t="s">
        <v>21</v>
      </c>
      <c r="N299" s="232" t="s">
        <v>43</v>
      </c>
      <c r="O299" s="47"/>
      <c r="P299" s="233">
        <f>O299*H299</f>
        <v>0</v>
      </c>
      <c r="Q299" s="233">
        <v>0.0109</v>
      </c>
      <c r="R299" s="233">
        <f>Q299*H299</f>
        <v>0.052319999999999998</v>
      </c>
      <c r="S299" s="233">
        <v>0</v>
      </c>
      <c r="T299" s="234">
        <f>S299*H299</f>
        <v>0</v>
      </c>
      <c r="AR299" s="24" t="s">
        <v>115</v>
      </c>
      <c r="AT299" s="24" t="s">
        <v>127</v>
      </c>
      <c r="AU299" s="24" t="s">
        <v>81</v>
      </c>
      <c r="AY299" s="24" t="s">
        <v>114</v>
      </c>
      <c r="BE299" s="235">
        <f>IF(N299="základní",J299,0)</f>
        <v>0</v>
      </c>
      <c r="BF299" s="235">
        <f>IF(N299="snížená",J299,0)</f>
        <v>0</v>
      </c>
      <c r="BG299" s="235">
        <f>IF(N299="zákl. přenesená",J299,0)</f>
        <v>0</v>
      </c>
      <c r="BH299" s="235">
        <f>IF(N299="sníž. přenesená",J299,0)</f>
        <v>0</v>
      </c>
      <c r="BI299" s="235">
        <f>IF(N299="nulová",J299,0)</f>
        <v>0</v>
      </c>
      <c r="BJ299" s="24" t="s">
        <v>81</v>
      </c>
      <c r="BK299" s="235">
        <f>ROUND(I299*H299,2)</f>
        <v>0</v>
      </c>
      <c r="BL299" s="24" t="s">
        <v>115</v>
      </c>
      <c r="BM299" s="24" t="s">
        <v>608</v>
      </c>
    </row>
    <row r="300" s="1" customFormat="1">
      <c r="B300" s="46"/>
      <c r="C300" s="74"/>
      <c r="D300" s="238" t="s">
        <v>149</v>
      </c>
      <c r="E300" s="74"/>
      <c r="F300" s="269" t="s">
        <v>603</v>
      </c>
      <c r="G300" s="74"/>
      <c r="H300" s="74"/>
      <c r="I300" s="189"/>
      <c r="J300" s="74"/>
      <c r="K300" s="74"/>
      <c r="L300" s="72"/>
      <c r="M300" s="270"/>
      <c r="N300" s="47"/>
      <c r="O300" s="47"/>
      <c r="P300" s="47"/>
      <c r="Q300" s="47"/>
      <c r="R300" s="47"/>
      <c r="S300" s="47"/>
      <c r="T300" s="95"/>
      <c r="AT300" s="24" t="s">
        <v>149</v>
      </c>
      <c r="AU300" s="24" t="s">
        <v>81</v>
      </c>
    </row>
    <row r="301" s="1" customFormat="1" ht="25.5" customHeight="1">
      <c r="B301" s="46"/>
      <c r="C301" s="224" t="s">
        <v>330</v>
      </c>
      <c r="D301" s="224" t="s">
        <v>127</v>
      </c>
      <c r="E301" s="225" t="s">
        <v>609</v>
      </c>
      <c r="F301" s="226" t="s">
        <v>610</v>
      </c>
      <c r="G301" s="227" t="s">
        <v>171</v>
      </c>
      <c r="H301" s="228">
        <v>1.1790000000000001</v>
      </c>
      <c r="I301" s="229"/>
      <c r="J301" s="230">
        <f>ROUND(I301*H301,2)</f>
        <v>0</v>
      </c>
      <c r="K301" s="226" t="s">
        <v>147</v>
      </c>
      <c r="L301" s="72"/>
      <c r="M301" s="231" t="s">
        <v>21</v>
      </c>
      <c r="N301" s="232" t="s">
        <v>43</v>
      </c>
      <c r="O301" s="47"/>
      <c r="P301" s="233">
        <f>O301*H301</f>
        <v>0</v>
      </c>
      <c r="Q301" s="233">
        <v>0.017090000000000001</v>
      </c>
      <c r="R301" s="233">
        <f>Q301*H301</f>
        <v>0.020149110000000001</v>
      </c>
      <c r="S301" s="233">
        <v>0</v>
      </c>
      <c r="T301" s="234">
        <f>S301*H301</f>
        <v>0</v>
      </c>
      <c r="AR301" s="24" t="s">
        <v>115</v>
      </c>
      <c r="AT301" s="24" t="s">
        <v>127</v>
      </c>
      <c r="AU301" s="24" t="s">
        <v>81</v>
      </c>
      <c r="AY301" s="24" t="s">
        <v>114</v>
      </c>
      <c r="BE301" s="235">
        <f>IF(N301="základní",J301,0)</f>
        <v>0</v>
      </c>
      <c r="BF301" s="235">
        <f>IF(N301="snížená",J301,0)</f>
        <v>0</v>
      </c>
      <c r="BG301" s="235">
        <f>IF(N301="zákl. přenesená",J301,0)</f>
        <v>0</v>
      </c>
      <c r="BH301" s="235">
        <f>IF(N301="sníž. přenesená",J301,0)</f>
        <v>0</v>
      </c>
      <c r="BI301" s="235">
        <f>IF(N301="nulová",J301,0)</f>
        <v>0</v>
      </c>
      <c r="BJ301" s="24" t="s">
        <v>81</v>
      </c>
      <c r="BK301" s="235">
        <f>ROUND(I301*H301,2)</f>
        <v>0</v>
      </c>
      <c r="BL301" s="24" t="s">
        <v>115</v>
      </c>
      <c r="BM301" s="24" t="s">
        <v>611</v>
      </c>
    </row>
    <row r="302" s="1" customFormat="1">
      <c r="B302" s="46"/>
      <c r="C302" s="74"/>
      <c r="D302" s="238" t="s">
        <v>149</v>
      </c>
      <c r="E302" s="74"/>
      <c r="F302" s="269" t="s">
        <v>612</v>
      </c>
      <c r="G302" s="74"/>
      <c r="H302" s="74"/>
      <c r="I302" s="189"/>
      <c r="J302" s="74"/>
      <c r="K302" s="74"/>
      <c r="L302" s="72"/>
      <c r="M302" s="270"/>
      <c r="N302" s="47"/>
      <c r="O302" s="47"/>
      <c r="P302" s="47"/>
      <c r="Q302" s="47"/>
      <c r="R302" s="47"/>
      <c r="S302" s="47"/>
      <c r="T302" s="95"/>
      <c r="AT302" s="24" t="s">
        <v>149</v>
      </c>
      <c r="AU302" s="24" t="s">
        <v>81</v>
      </c>
    </row>
    <row r="303" s="11" customFormat="1">
      <c r="B303" s="236"/>
      <c r="C303" s="237"/>
      <c r="D303" s="238" t="s">
        <v>133</v>
      </c>
      <c r="E303" s="239" t="s">
        <v>21</v>
      </c>
      <c r="F303" s="240" t="s">
        <v>613</v>
      </c>
      <c r="G303" s="237"/>
      <c r="H303" s="239" t="s">
        <v>21</v>
      </c>
      <c r="I303" s="241"/>
      <c r="J303" s="237"/>
      <c r="K303" s="237"/>
      <c r="L303" s="242"/>
      <c r="M303" s="243"/>
      <c r="N303" s="244"/>
      <c r="O303" s="244"/>
      <c r="P303" s="244"/>
      <c r="Q303" s="244"/>
      <c r="R303" s="244"/>
      <c r="S303" s="244"/>
      <c r="T303" s="245"/>
      <c r="AT303" s="246" t="s">
        <v>133</v>
      </c>
      <c r="AU303" s="246" t="s">
        <v>81</v>
      </c>
      <c r="AV303" s="11" t="s">
        <v>76</v>
      </c>
      <c r="AW303" s="11" t="s">
        <v>35</v>
      </c>
      <c r="AX303" s="11" t="s">
        <v>71</v>
      </c>
      <c r="AY303" s="246" t="s">
        <v>114</v>
      </c>
    </row>
    <row r="304" s="11" customFormat="1">
      <c r="B304" s="236"/>
      <c r="C304" s="237"/>
      <c r="D304" s="238" t="s">
        <v>133</v>
      </c>
      <c r="E304" s="239" t="s">
        <v>21</v>
      </c>
      <c r="F304" s="240" t="s">
        <v>548</v>
      </c>
      <c r="G304" s="237"/>
      <c r="H304" s="239" t="s">
        <v>21</v>
      </c>
      <c r="I304" s="241"/>
      <c r="J304" s="237"/>
      <c r="K304" s="237"/>
      <c r="L304" s="242"/>
      <c r="M304" s="243"/>
      <c r="N304" s="244"/>
      <c r="O304" s="244"/>
      <c r="P304" s="244"/>
      <c r="Q304" s="244"/>
      <c r="R304" s="244"/>
      <c r="S304" s="244"/>
      <c r="T304" s="245"/>
      <c r="AT304" s="246" t="s">
        <v>133</v>
      </c>
      <c r="AU304" s="246" t="s">
        <v>81</v>
      </c>
      <c r="AV304" s="11" t="s">
        <v>76</v>
      </c>
      <c r="AW304" s="11" t="s">
        <v>35</v>
      </c>
      <c r="AX304" s="11" t="s">
        <v>71</v>
      </c>
      <c r="AY304" s="246" t="s">
        <v>114</v>
      </c>
    </row>
    <row r="305" s="12" customFormat="1">
      <c r="B305" s="247"/>
      <c r="C305" s="248"/>
      <c r="D305" s="238" t="s">
        <v>133</v>
      </c>
      <c r="E305" s="249" t="s">
        <v>21</v>
      </c>
      <c r="F305" s="250" t="s">
        <v>614</v>
      </c>
      <c r="G305" s="248"/>
      <c r="H305" s="251">
        <v>0.42899999999999999</v>
      </c>
      <c r="I305" s="252"/>
      <c r="J305" s="248"/>
      <c r="K305" s="248"/>
      <c r="L305" s="253"/>
      <c r="M305" s="254"/>
      <c r="N305" s="255"/>
      <c r="O305" s="255"/>
      <c r="P305" s="255"/>
      <c r="Q305" s="255"/>
      <c r="R305" s="255"/>
      <c r="S305" s="255"/>
      <c r="T305" s="256"/>
      <c r="AT305" s="257" t="s">
        <v>133</v>
      </c>
      <c r="AU305" s="257" t="s">
        <v>81</v>
      </c>
      <c r="AV305" s="12" t="s">
        <v>81</v>
      </c>
      <c r="AW305" s="12" t="s">
        <v>35</v>
      </c>
      <c r="AX305" s="12" t="s">
        <v>71</v>
      </c>
      <c r="AY305" s="257" t="s">
        <v>114</v>
      </c>
    </row>
    <row r="306" s="11" customFormat="1">
      <c r="B306" s="236"/>
      <c r="C306" s="237"/>
      <c r="D306" s="238" t="s">
        <v>133</v>
      </c>
      <c r="E306" s="239" t="s">
        <v>21</v>
      </c>
      <c r="F306" s="240" t="s">
        <v>615</v>
      </c>
      <c r="G306" s="237"/>
      <c r="H306" s="239" t="s">
        <v>21</v>
      </c>
      <c r="I306" s="241"/>
      <c r="J306" s="237"/>
      <c r="K306" s="237"/>
      <c r="L306" s="242"/>
      <c r="M306" s="243"/>
      <c r="N306" s="244"/>
      <c r="O306" s="244"/>
      <c r="P306" s="244"/>
      <c r="Q306" s="244"/>
      <c r="R306" s="244"/>
      <c r="S306" s="244"/>
      <c r="T306" s="245"/>
      <c r="AT306" s="246" t="s">
        <v>133</v>
      </c>
      <c r="AU306" s="246" t="s">
        <v>81</v>
      </c>
      <c r="AV306" s="11" t="s">
        <v>76</v>
      </c>
      <c r="AW306" s="11" t="s">
        <v>35</v>
      </c>
      <c r="AX306" s="11" t="s">
        <v>71</v>
      </c>
      <c r="AY306" s="246" t="s">
        <v>114</v>
      </c>
    </row>
    <row r="307" s="12" customFormat="1">
      <c r="B307" s="247"/>
      <c r="C307" s="248"/>
      <c r="D307" s="238" t="s">
        <v>133</v>
      </c>
      <c r="E307" s="249" t="s">
        <v>21</v>
      </c>
      <c r="F307" s="250" t="s">
        <v>616</v>
      </c>
      <c r="G307" s="248"/>
      <c r="H307" s="251">
        <v>0.75</v>
      </c>
      <c r="I307" s="252"/>
      <c r="J307" s="248"/>
      <c r="K307" s="248"/>
      <c r="L307" s="253"/>
      <c r="M307" s="254"/>
      <c r="N307" s="255"/>
      <c r="O307" s="255"/>
      <c r="P307" s="255"/>
      <c r="Q307" s="255"/>
      <c r="R307" s="255"/>
      <c r="S307" s="255"/>
      <c r="T307" s="256"/>
      <c r="AT307" s="257" t="s">
        <v>133</v>
      </c>
      <c r="AU307" s="257" t="s">
        <v>81</v>
      </c>
      <c r="AV307" s="12" t="s">
        <v>81</v>
      </c>
      <c r="AW307" s="12" t="s">
        <v>35</v>
      </c>
      <c r="AX307" s="12" t="s">
        <v>71</v>
      </c>
      <c r="AY307" s="257" t="s">
        <v>114</v>
      </c>
    </row>
    <row r="308" s="13" customFormat="1">
      <c r="B308" s="258"/>
      <c r="C308" s="259"/>
      <c r="D308" s="238" t="s">
        <v>133</v>
      </c>
      <c r="E308" s="260" t="s">
        <v>21</v>
      </c>
      <c r="F308" s="261" t="s">
        <v>140</v>
      </c>
      <c r="G308" s="259"/>
      <c r="H308" s="262">
        <v>1.1790000000000001</v>
      </c>
      <c r="I308" s="263"/>
      <c r="J308" s="259"/>
      <c r="K308" s="259"/>
      <c r="L308" s="264"/>
      <c r="M308" s="265"/>
      <c r="N308" s="266"/>
      <c r="O308" s="266"/>
      <c r="P308" s="266"/>
      <c r="Q308" s="266"/>
      <c r="R308" s="266"/>
      <c r="S308" s="266"/>
      <c r="T308" s="267"/>
      <c r="AT308" s="268" t="s">
        <v>133</v>
      </c>
      <c r="AU308" s="268" t="s">
        <v>81</v>
      </c>
      <c r="AV308" s="13" t="s">
        <v>115</v>
      </c>
      <c r="AW308" s="13" t="s">
        <v>35</v>
      </c>
      <c r="AX308" s="13" t="s">
        <v>76</v>
      </c>
      <c r="AY308" s="268" t="s">
        <v>114</v>
      </c>
    </row>
    <row r="309" s="1" customFormat="1" ht="16.5" customHeight="1">
      <c r="B309" s="46"/>
      <c r="C309" s="271" t="s">
        <v>336</v>
      </c>
      <c r="D309" s="271" t="s">
        <v>189</v>
      </c>
      <c r="E309" s="272" t="s">
        <v>554</v>
      </c>
      <c r="F309" s="273" t="s">
        <v>555</v>
      </c>
      <c r="G309" s="274" t="s">
        <v>171</v>
      </c>
      <c r="H309" s="275">
        <v>0.46300000000000002</v>
      </c>
      <c r="I309" s="276"/>
      <c r="J309" s="277">
        <f>ROUND(I309*H309,2)</f>
        <v>0</v>
      </c>
      <c r="K309" s="273" t="s">
        <v>147</v>
      </c>
      <c r="L309" s="278"/>
      <c r="M309" s="279" t="s">
        <v>21</v>
      </c>
      <c r="N309" s="280" t="s">
        <v>43</v>
      </c>
      <c r="O309" s="47"/>
      <c r="P309" s="233">
        <f>O309*H309</f>
        <v>0</v>
      </c>
      <c r="Q309" s="233">
        <v>1</v>
      </c>
      <c r="R309" s="233">
        <f>Q309*H309</f>
        <v>0.46300000000000002</v>
      </c>
      <c r="S309" s="233">
        <v>0</v>
      </c>
      <c r="T309" s="234">
        <f>S309*H309</f>
        <v>0</v>
      </c>
      <c r="AR309" s="24" t="s">
        <v>174</v>
      </c>
      <c r="AT309" s="24" t="s">
        <v>189</v>
      </c>
      <c r="AU309" s="24" t="s">
        <v>81</v>
      </c>
      <c r="AY309" s="24" t="s">
        <v>114</v>
      </c>
      <c r="BE309" s="235">
        <f>IF(N309="základní",J309,0)</f>
        <v>0</v>
      </c>
      <c r="BF309" s="235">
        <f>IF(N309="snížená",J309,0)</f>
        <v>0</v>
      </c>
      <c r="BG309" s="235">
        <f>IF(N309="zákl. přenesená",J309,0)</f>
        <v>0</v>
      </c>
      <c r="BH309" s="235">
        <f>IF(N309="sníž. přenesená",J309,0)</f>
        <v>0</v>
      </c>
      <c r="BI309" s="235">
        <f>IF(N309="nulová",J309,0)</f>
        <v>0</v>
      </c>
      <c r="BJ309" s="24" t="s">
        <v>81</v>
      </c>
      <c r="BK309" s="235">
        <f>ROUND(I309*H309,2)</f>
        <v>0</v>
      </c>
      <c r="BL309" s="24" t="s">
        <v>115</v>
      </c>
      <c r="BM309" s="24" t="s">
        <v>617</v>
      </c>
    </row>
    <row r="310" s="12" customFormat="1">
      <c r="B310" s="247"/>
      <c r="C310" s="248"/>
      <c r="D310" s="238" t="s">
        <v>133</v>
      </c>
      <c r="E310" s="249" t="s">
        <v>21</v>
      </c>
      <c r="F310" s="250" t="s">
        <v>614</v>
      </c>
      <c r="G310" s="248"/>
      <c r="H310" s="251">
        <v>0.42899999999999999</v>
      </c>
      <c r="I310" s="252"/>
      <c r="J310" s="248"/>
      <c r="K310" s="248"/>
      <c r="L310" s="253"/>
      <c r="M310" s="254"/>
      <c r="N310" s="255"/>
      <c r="O310" s="255"/>
      <c r="P310" s="255"/>
      <c r="Q310" s="255"/>
      <c r="R310" s="255"/>
      <c r="S310" s="255"/>
      <c r="T310" s="256"/>
      <c r="AT310" s="257" t="s">
        <v>133</v>
      </c>
      <c r="AU310" s="257" t="s">
        <v>81</v>
      </c>
      <c r="AV310" s="12" t="s">
        <v>81</v>
      </c>
      <c r="AW310" s="12" t="s">
        <v>35</v>
      </c>
      <c r="AX310" s="12" t="s">
        <v>76</v>
      </c>
      <c r="AY310" s="257" t="s">
        <v>114</v>
      </c>
    </row>
    <row r="311" s="12" customFormat="1">
      <c r="B311" s="247"/>
      <c r="C311" s="248"/>
      <c r="D311" s="238" t="s">
        <v>133</v>
      </c>
      <c r="E311" s="248"/>
      <c r="F311" s="250" t="s">
        <v>618</v>
      </c>
      <c r="G311" s="248"/>
      <c r="H311" s="251">
        <v>0.46300000000000002</v>
      </c>
      <c r="I311" s="252"/>
      <c r="J311" s="248"/>
      <c r="K311" s="248"/>
      <c r="L311" s="253"/>
      <c r="M311" s="254"/>
      <c r="N311" s="255"/>
      <c r="O311" s="255"/>
      <c r="P311" s="255"/>
      <c r="Q311" s="255"/>
      <c r="R311" s="255"/>
      <c r="S311" s="255"/>
      <c r="T311" s="256"/>
      <c r="AT311" s="257" t="s">
        <v>133</v>
      </c>
      <c r="AU311" s="257" t="s">
        <v>81</v>
      </c>
      <c r="AV311" s="12" t="s">
        <v>81</v>
      </c>
      <c r="AW311" s="12" t="s">
        <v>6</v>
      </c>
      <c r="AX311" s="12" t="s">
        <v>76</v>
      </c>
      <c r="AY311" s="257" t="s">
        <v>114</v>
      </c>
    </row>
    <row r="312" s="1" customFormat="1" ht="16.5" customHeight="1">
      <c r="B312" s="46"/>
      <c r="C312" s="271" t="s">
        <v>342</v>
      </c>
      <c r="D312" s="271" t="s">
        <v>189</v>
      </c>
      <c r="E312" s="272" t="s">
        <v>619</v>
      </c>
      <c r="F312" s="273" t="s">
        <v>620</v>
      </c>
      <c r="G312" s="274" t="s">
        <v>171</v>
      </c>
      <c r="H312" s="275">
        <v>0.81000000000000005</v>
      </c>
      <c r="I312" s="276"/>
      <c r="J312" s="277">
        <f>ROUND(I312*H312,2)</f>
        <v>0</v>
      </c>
      <c r="K312" s="273" t="s">
        <v>147</v>
      </c>
      <c r="L312" s="278"/>
      <c r="M312" s="279" t="s">
        <v>21</v>
      </c>
      <c r="N312" s="280" t="s">
        <v>43</v>
      </c>
      <c r="O312" s="47"/>
      <c r="P312" s="233">
        <f>O312*H312</f>
        <v>0</v>
      </c>
      <c r="Q312" s="233">
        <v>1</v>
      </c>
      <c r="R312" s="233">
        <f>Q312*H312</f>
        <v>0.81000000000000005</v>
      </c>
      <c r="S312" s="233">
        <v>0</v>
      </c>
      <c r="T312" s="234">
        <f>S312*H312</f>
        <v>0</v>
      </c>
      <c r="AR312" s="24" t="s">
        <v>174</v>
      </c>
      <c r="AT312" s="24" t="s">
        <v>189</v>
      </c>
      <c r="AU312" s="24" t="s">
        <v>81</v>
      </c>
      <c r="AY312" s="24" t="s">
        <v>114</v>
      </c>
      <c r="BE312" s="235">
        <f>IF(N312="základní",J312,0)</f>
        <v>0</v>
      </c>
      <c r="BF312" s="235">
        <f>IF(N312="snížená",J312,0)</f>
        <v>0</v>
      </c>
      <c r="BG312" s="235">
        <f>IF(N312="zákl. přenesená",J312,0)</f>
        <v>0</v>
      </c>
      <c r="BH312" s="235">
        <f>IF(N312="sníž. přenesená",J312,0)</f>
        <v>0</v>
      </c>
      <c r="BI312" s="235">
        <f>IF(N312="nulová",J312,0)</f>
        <v>0</v>
      </c>
      <c r="BJ312" s="24" t="s">
        <v>81</v>
      </c>
      <c r="BK312" s="235">
        <f>ROUND(I312*H312,2)</f>
        <v>0</v>
      </c>
      <c r="BL312" s="24" t="s">
        <v>115</v>
      </c>
      <c r="BM312" s="24" t="s">
        <v>621</v>
      </c>
    </row>
    <row r="313" s="12" customFormat="1">
      <c r="B313" s="247"/>
      <c r="C313" s="248"/>
      <c r="D313" s="238" t="s">
        <v>133</v>
      </c>
      <c r="E313" s="249" t="s">
        <v>21</v>
      </c>
      <c r="F313" s="250" t="s">
        <v>616</v>
      </c>
      <c r="G313" s="248"/>
      <c r="H313" s="251">
        <v>0.75</v>
      </c>
      <c r="I313" s="252"/>
      <c r="J313" s="248"/>
      <c r="K313" s="248"/>
      <c r="L313" s="253"/>
      <c r="M313" s="254"/>
      <c r="N313" s="255"/>
      <c r="O313" s="255"/>
      <c r="P313" s="255"/>
      <c r="Q313" s="255"/>
      <c r="R313" s="255"/>
      <c r="S313" s="255"/>
      <c r="T313" s="256"/>
      <c r="AT313" s="257" t="s">
        <v>133</v>
      </c>
      <c r="AU313" s="257" t="s">
        <v>81</v>
      </c>
      <c r="AV313" s="12" t="s">
        <v>81</v>
      </c>
      <c r="AW313" s="12" t="s">
        <v>35</v>
      </c>
      <c r="AX313" s="12" t="s">
        <v>76</v>
      </c>
      <c r="AY313" s="257" t="s">
        <v>114</v>
      </c>
    </row>
    <row r="314" s="12" customFormat="1">
      <c r="B314" s="247"/>
      <c r="C314" s="248"/>
      <c r="D314" s="238" t="s">
        <v>133</v>
      </c>
      <c r="E314" s="248"/>
      <c r="F314" s="250" t="s">
        <v>622</v>
      </c>
      <c r="G314" s="248"/>
      <c r="H314" s="251">
        <v>0.81000000000000005</v>
      </c>
      <c r="I314" s="252"/>
      <c r="J314" s="248"/>
      <c r="K314" s="248"/>
      <c r="L314" s="253"/>
      <c r="M314" s="254"/>
      <c r="N314" s="255"/>
      <c r="O314" s="255"/>
      <c r="P314" s="255"/>
      <c r="Q314" s="255"/>
      <c r="R314" s="255"/>
      <c r="S314" s="255"/>
      <c r="T314" s="256"/>
      <c r="AT314" s="257" t="s">
        <v>133</v>
      </c>
      <c r="AU314" s="257" t="s">
        <v>81</v>
      </c>
      <c r="AV314" s="12" t="s">
        <v>81</v>
      </c>
      <c r="AW314" s="12" t="s">
        <v>6</v>
      </c>
      <c r="AX314" s="12" t="s">
        <v>76</v>
      </c>
      <c r="AY314" s="257" t="s">
        <v>114</v>
      </c>
    </row>
    <row r="315" s="1" customFormat="1" ht="25.5" customHeight="1">
      <c r="B315" s="46"/>
      <c r="C315" s="224" t="s">
        <v>350</v>
      </c>
      <c r="D315" s="224" t="s">
        <v>127</v>
      </c>
      <c r="E315" s="225" t="s">
        <v>623</v>
      </c>
      <c r="F315" s="226" t="s">
        <v>624</v>
      </c>
      <c r="G315" s="227" t="s">
        <v>130</v>
      </c>
      <c r="H315" s="228">
        <v>0.57599999999999996</v>
      </c>
      <c r="I315" s="229"/>
      <c r="J315" s="230">
        <f>ROUND(I315*H315,2)</f>
        <v>0</v>
      </c>
      <c r="K315" s="226" t="s">
        <v>147</v>
      </c>
      <c r="L315" s="72"/>
      <c r="M315" s="231" t="s">
        <v>21</v>
      </c>
      <c r="N315" s="232" t="s">
        <v>43</v>
      </c>
      <c r="O315" s="47"/>
      <c r="P315" s="233">
        <f>O315*H315</f>
        <v>0</v>
      </c>
      <c r="Q315" s="233">
        <v>2.4533700000000001</v>
      </c>
      <c r="R315" s="233">
        <f>Q315*H315</f>
        <v>1.4131411199999999</v>
      </c>
      <c r="S315" s="233">
        <v>0</v>
      </c>
      <c r="T315" s="234">
        <f>S315*H315</f>
        <v>0</v>
      </c>
      <c r="AR315" s="24" t="s">
        <v>115</v>
      </c>
      <c r="AT315" s="24" t="s">
        <v>127</v>
      </c>
      <c r="AU315" s="24" t="s">
        <v>81</v>
      </c>
      <c r="AY315" s="24" t="s">
        <v>114</v>
      </c>
      <c r="BE315" s="235">
        <f>IF(N315="základní",J315,0)</f>
        <v>0</v>
      </c>
      <c r="BF315" s="235">
        <f>IF(N315="snížená",J315,0)</f>
        <v>0</v>
      </c>
      <c r="BG315" s="235">
        <f>IF(N315="zákl. přenesená",J315,0)</f>
        <v>0</v>
      </c>
      <c r="BH315" s="235">
        <f>IF(N315="sníž. přenesená",J315,0)</f>
        <v>0</v>
      </c>
      <c r="BI315" s="235">
        <f>IF(N315="nulová",J315,0)</f>
        <v>0</v>
      </c>
      <c r="BJ315" s="24" t="s">
        <v>81</v>
      </c>
      <c r="BK315" s="235">
        <f>ROUND(I315*H315,2)</f>
        <v>0</v>
      </c>
      <c r="BL315" s="24" t="s">
        <v>115</v>
      </c>
      <c r="BM315" s="24" t="s">
        <v>625</v>
      </c>
    </row>
    <row r="316" s="11" customFormat="1">
      <c r="B316" s="236"/>
      <c r="C316" s="237"/>
      <c r="D316" s="238" t="s">
        <v>133</v>
      </c>
      <c r="E316" s="239" t="s">
        <v>21</v>
      </c>
      <c r="F316" s="240" t="s">
        <v>626</v>
      </c>
      <c r="G316" s="237"/>
      <c r="H316" s="239" t="s">
        <v>21</v>
      </c>
      <c r="I316" s="241"/>
      <c r="J316" s="237"/>
      <c r="K316" s="237"/>
      <c r="L316" s="242"/>
      <c r="M316" s="243"/>
      <c r="N316" s="244"/>
      <c r="O316" s="244"/>
      <c r="P316" s="244"/>
      <c r="Q316" s="244"/>
      <c r="R316" s="244"/>
      <c r="S316" s="244"/>
      <c r="T316" s="245"/>
      <c r="AT316" s="246" t="s">
        <v>133</v>
      </c>
      <c r="AU316" s="246" t="s">
        <v>81</v>
      </c>
      <c r="AV316" s="11" t="s">
        <v>76</v>
      </c>
      <c r="AW316" s="11" t="s">
        <v>35</v>
      </c>
      <c r="AX316" s="11" t="s">
        <v>71</v>
      </c>
      <c r="AY316" s="246" t="s">
        <v>114</v>
      </c>
    </row>
    <row r="317" s="12" customFormat="1">
      <c r="B317" s="247"/>
      <c r="C317" s="248"/>
      <c r="D317" s="238" t="s">
        <v>133</v>
      </c>
      <c r="E317" s="249" t="s">
        <v>21</v>
      </c>
      <c r="F317" s="250" t="s">
        <v>627</v>
      </c>
      <c r="G317" s="248"/>
      <c r="H317" s="251">
        <v>0.57599999999999996</v>
      </c>
      <c r="I317" s="252"/>
      <c r="J317" s="248"/>
      <c r="K317" s="248"/>
      <c r="L317" s="253"/>
      <c r="M317" s="254"/>
      <c r="N317" s="255"/>
      <c r="O317" s="255"/>
      <c r="P317" s="255"/>
      <c r="Q317" s="255"/>
      <c r="R317" s="255"/>
      <c r="S317" s="255"/>
      <c r="T317" s="256"/>
      <c r="AT317" s="257" t="s">
        <v>133</v>
      </c>
      <c r="AU317" s="257" t="s">
        <v>81</v>
      </c>
      <c r="AV317" s="12" t="s">
        <v>81</v>
      </c>
      <c r="AW317" s="12" t="s">
        <v>35</v>
      </c>
      <c r="AX317" s="12" t="s">
        <v>76</v>
      </c>
      <c r="AY317" s="257" t="s">
        <v>114</v>
      </c>
    </row>
    <row r="318" s="1" customFormat="1" ht="25.5" customHeight="1">
      <c r="B318" s="46"/>
      <c r="C318" s="224" t="s">
        <v>628</v>
      </c>
      <c r="D318" s="224" t="s">
        <v>127</v>
      </c>
      <c r="E318" s="225" t="s">
        <v>629</v>
      </c>
      <c r="F318" s="226" t="s">
        <v>630</v>
      </c>
      <c r="G318" s="227" t="s">
        <v>171</v>
      </c>
      <c r="H318" s="228">
        <v>0.0070000000000000001</v>
      </c>
      <c r="I318" s="229"/>
      <c r="J318" s="230">
        <f>ROUND(I318*H318,2)</f>
        <v>0</v>
      </c>
      <c r="K318" s="226" t="s">
        <v>147</v>
      </c>
      <c r="L318" s="72"/>
      <c r="M318" s="231" t="s">
        <v>21</v>
      </c>
      <c r="N318" s="232" t="s">
        <v>43</v>
      </c>
      <c r="O318" s="47"/>
      <c r="P318" s="233">
        <f>O318*H318</f>
        <v>0</v>
      </c>
      <c r="Q318" s="233">
        <v>1.06277</v>
      </c>
      <c r="R318" s="233">
        <f>Q318*H318</f>
        <v>0.0074393899999999997</v>
      </c>
      <c r="S318" s="233">
        <v>0</v>
      </c>
      <c r="T318" s="234">
        <f>S318*H318</f>
        <v>0</v>
      </c>
      <c r="AR318" s="24" t="s">
        <v>115</v>
      </c>
      <c r="AT318" s="24" t="s">
        <v>127</v>
      </c>
      <c r="AU318" s="24" t="s">
        <v>81</v>
      </c>
      <c r="AY318" s="24" t="s">
        <v>114</v>
      </c>
      <c r="BE318" s="235">
        <f>IF(N318="základní",J318,0)</f>
        <v>0</v>
      </c>
      <c r="BF318" s="235">
        <f>IF(N318="snížená",J318,0)</f>
        <v>0</v>
      </c>
      <c r="BG318" s="235">
        <f>IF(N318="zákl. přenesená",J318,0)</f>
        <v>0</v>
      </c>
      <c r="BH318" s="235">
        <f>IF(N318="sníž. přenesená",J318,0)</f>
        <v>0</v>
      </c>
      <c r="BI318" s="235">
        <f>IF(N318="nulová",J318,0)</f>
        <v>0</v>
      </c>
      <c r="BJ318" s="24" t="s">
        <v>81</v>
      </c>
      <c r="BK318" s="235">
        <f>ROUND(I318*H318,2)</f>
        <v>0</v>
      </c>
      <c r="BL318" s="24" t="s">
        <v>115</v>
      </c>
      <c r="BM318" s="24" t="s">
        <v>631</v>
      </c>
    </row>
    <row r="319" s="12" customFormat="1">
      <c r="B319" s="247"/>
      <c r="C319" s="248"/>
      <c r="D319" s="238" t="s">
        <v>133</v>
      </c>
      <c r="E319" s="249" t="s">
        <v>21</v>
      </c>
      <c r="F319" s="250" t="s">
        <v>632</v>
      </c>
      <c r="G319" s="248"/>
      <c r="H319" s="251">
        <v>0.0070000000000000001</v>
      </c>
      <c r="I319" s="252"/>
      <c r="J319" s="248"/>
      <c r="K319" s="248"/>
      <c r="L319" s="253"/>
      <c r="M319" s="254"/>
      <c r="N319" s="255"/>
      <c r="O319" s="255"/>
      <c r="P319" s="255"/>
      <c r="Q319" s="255"/>
      <c r="R319" s="255"/>
      <c r="S319" s="255"/>
      <c r="T319" s="256"/>
      <c r="AT319" s="257" t="s">
        <v>133</v>
      </c>
      <c r="AU319" s="257" t="s">
        <v>81</v>
      </c>
      <c r="AV319" s="12" t="s">
        <v>81</v>
      </c>
      <c r="AW319" s="12" t="s">
        <v>35</v>
      </c>
      <c r="AX319" s="12" t="s">
        <v>76</v>
      </c>
      <c r="AY319" s="257" t="s">
        <v>114</v>
      </c>
    </row>
    <row r="320" s="1" customFormat="1" ht="25.5" customHeight="1">
      <c r="B320" s="46"/>
      <c r="C320" s="224" t="s">
        <v>633</v>
      </c>
      <c r="D320" s="224" t="s">
        <v>127</v>
      </c>
      <c r="E320" s="225" t="s">
        <v>634</v>
      </c>
      <c r="F320" s="226" t="s">
        <v>635</v>
      </c>
      <c r="G320" s="227" t="s">
        <v>197</v>
      </c>
      <c r="H320" s="228">
        <v>3.6000000000000001</v>
      </c>
      <c r="I320" s="229"/>
      <c r="J320" s="230">
        <f>ROUND(I320*H320,2)</f>
        <v>0</v>
      </c>
      <c r="K320" s="226" t="s">
        <v>147</v>
      </c>
      <c r="L320" s="72"/>
      <c r="M320" s="231" t="s">
        <v>21</v>
      </c>
      <c r="N320" s="232" t="s">
        <v>43</v>
      </c>
      <c r="O320" s="47"/>
      <c r="P320" s="233">
        <f>O320*H320</f>
        <v>0</v>
      </c>
      <c r="Q320" s="233">
        <v>0.01282</v>
      </c>
      <c r="R320" s="233">
        <f>Q320*H320</f>
        <v>0.046151999999999999</v>
      </c>
      <c r="S320" s="233">
        <v>0</v>
      </c>
      <c r="T320" s="234">
        <f>S320*H320</f>
        <v>0</v>
      </c>
      <c r="AR320" s="24" t="s">
        <v>115</v>
      </c>
      <c r="AT320" s="24" t="s">
        <v>127</v>
      </c>
      <c r="AU320" s="24" t="s">
        <v>81</v>
      </c>
      <c r="AY320" s="24" t="s">
        <v>114</v>
      </c>
      <c r="BE320" s="235">
        <f>IF(N320="základní",J320,0)</f>
        <v>0</v>
      </c>
      <c r="BF320" s="235">
        <f>IF(N320="snížená",J320,0)</f>
        <v>0</v>
      </c>
      <c r="BG320" s="235">
        <f>IF(N320="zákl. přenesená",J320,0)</f>
        <v>0</v>
      </c>
      <c r="BH320" s="235">
        <f>IF(N320="sníž. přenesená",J320,0)</f>
        <v>0</v>
      </c>
      <c r="BI320" s="235">
        <f>IF(N320="nulová",J320,0)</f>
        <v>0</v>
      </c>
      <c r="BJ320" s="24" t="s">
        <v>81</v>
      </c>
      <c r="BK320" s="235">
        <f>ROUND(I320*H320,2)</f>
        <v>0</v>
      </c>
      <c r="BL320" s="24" t="s">
        <v>115</v>
      </c>
      <c r="BM320" s="24" t="s">
        <v>636</v>
      </c>
    </row>
    <row r="321" s="12" customFormat="1">
      <c r="B321" s="247"/>
      <c r="C321" s="248"/>
      <c r="D321" s="238" t="s">
        <v>133</v>
      </c>
      <c r="E321" s="249" t="s">
        <v>21</v>
      </c>
      <c r="F321" s="250" t="s">
        <v>637</v>
      </c>
      <c r="G321" s="248"/>
      <c r="H321" s="251">
        <v>3.6000000000000001</v>
      </c>
      <c r="I321" s="252"/>
      <c r="J321" s="248"/>
      <c r="K321" s="248"/>
      <c r="L321" s="253"/>
      <c r="M321" s="254"/>
      <c r="N321" s="255"/>
      <c r="O321" s="255"/>
      <c r="P321" s="255"/>
      <c r="Q321" s="255"/>
      <c r="R321" s="255"/>
      <c r="S321" s="255"/>
      <c r="T321" s="256"/>
      <c r="AT321" s="257" t="s">
        <v>133</v>
      </c>
      <c r="AU321" s="257" t="s">
        <v>81</v>
      </c>
      <c r="AV321" s="12" t="s">
        <v>81</v>
      </c>
      <c r="AW321" s="12" t="s">
        <v>35</v>
      </c>
      <c r="AX321" s="12" t="s">
        <v>76</v>
      </c>
      <c r="AY321" s="257" t="s">
        <v>114</v>
      </c>
    </row>
    <row r="322" s="1" customFormat="1" ht="25.5" customHeight="1">
      <c r="B322" s="46"/>
      <c r="C322" s="224" t="s">
        <v>638</v>
      </c>
      <c r="D322" s="224" t="s">
        <v>127</v>
      </c>
      <c r="E322" s="225" t="s">
        <v>639</v>
      </c>
      <c r="F322" s="226" t="s">
        <v>640</v>
      </c>
      <c r="G322" s="227" t="s">
        <v>197</v>
      </c>
      <c r="H322" s="228">
        <v>3.6000000000000001</v>
      </c>
      <c r="I322" s="229"/>
      <c r="J322" s="230">
        <f>ROUND(I322*H322,2)</f>
        <v>0</v>
      </c>
      <c r="K322" s="226" t="s">
        <v>147</v>
      </c>
      <c r="L322" s="72"/>
      <c r="M322" s="231" t="s">
        <v>21</v>
      </c>
      <c r="N322" s="232" t="s">
        <v>43</v>
      </c>
      <c r="O322" s="47"/>
      <c r="P322" s="233">
        <f>O322*H322</f>
        <v>0</v>
      </c>
      <c r="Q322" s="233">
        <v>0</v>
      </c>
      <c r="R322" s="233">
        <f>Q322*H322</f>
        <v>0</v>
      </c>
      <c r="S322" s="233">
        <v>0</v>
      </c>
      <c r="T322" s="234">
        <f>S322*H322</f>
        <v>0</v>
      </c>
      <c r="AR322" s="24" t="s">
        <v>115</v>
      </c>
      <c r="AT322" s="24" t="s">
        <v>127</v>
      </c>
      <c r="AU322" s="24" t="s">
        <v>81</v>
      </c>
      <c r="AY322" s="24" t="s">
        <v>114</v>
      </c>
      <c r="BE322" s="235">
        <f>IF(N322="základní",J322,0)</f>
        <v>0</v>
      </c>
      <c r="BF322" s="235">
        <f>IF(N322="snížená",J322,0)</f>
        <v>0</v>
      </c>
      <c r="BG322" s="235">
        <f>IF(N322="zákl. přenesená",J322,0)</f>
        <v>0</v>
      </c>
      <c r="BH322" s="235">
        <f>IF(N322="sníž. přenesená",J322,0)</f>
        <v>0</v>
      </c>
      <c r="BI322" s="235">
        <f>IF(N322="nulová",J322,0)</f>
        <v>0</v>
      </c>
      <c r="BJ322" s="24" t="s">
        <v>81</v>
      </c>
      <c r="BK322" s="235">
        <f>ROUND(I322*H322,2)</f>
        <v>0</v>
      </c>
      <c r="BL322" s="24" t="s">
        <v>115</v>
      </c>
      <c r="BM322" s="24" t="s">
        <v>641</v>
      </c>
    </row>
    <row r="323" s="1" customFormat="1" ht="16.5" customHeight="1">
      <c r="B323" s="46"/>
      <c r="C323" s="224" t="s">
        <v>642</v>
      </c>
      <c r="D323" s="224" t="s">
        <v>127</v>
      </c>
      <c r="E323" s="225" t="s">
        <v>643</v>
      </c>
      <c r="F323" s="226" t="s">
        <v>644</v>
      </c>
      <c r="G323" s="227" t="s">
        <v>491</v>
      </c>
      <c r="H323" s="228">
        <v>2</v>
      </c>
      <c r="I323" s="229"/>
      <c r="J323" s="230">
        <f>ROUND(I323*H323,2)</f>
        <v>0</v>
      </c>
      <c r="K323" s="226" t="s">
        <v>147</v>
      </c>
      <c r="L323" s="72"/>
      <c r="M323" s="231" t="s">
        <v>21</v>
      </c>
      <c r="N323" s="232" t="s">
        <v>43</v>
      </c>
      <c r="O323" s="47"/>
      <c r="P323" s="233">
        <f>O323*H323</f>
        <v>0</v>
      </c>
      <c r="Q323" s="233">
        <v>0.0070200000000000002</v>
      </c>
      <c r="R323" s="233">
        <f>Q323*H323</f>
        <v>0.01404</v>
      </c>
      <c r="S323" s="233">
        <v>0</v>
      </c>
      <c r="T323" s="234">
        <f>S323*H323</f>
        <v>0</v>
      </c>
      <c r="AR323" s="24" t="s">
        <v>115</v>
      </c>
      <c r="AT323" s="24" t="s">
        <v>127</v>
      </c>
      <c r="AU323" s="24" t="s">
        <v>81</v>
      </c>
      <c r="AY323" s="24" t="s">
        <v>114</v>
      </c>
      <c r="BE323" s="235">
        <f>IF(N323="základní",J323,0)</f>
        <v>0</v>
      </c>
      <c r="BF323" s="235">
        <f>IF(N323="snížená",J323,0)</f>
        <v>0</v>
      </c>
      <c r="BG323" s="235">
        <f>IF(N323="zákl. přenesená",J323,0)</f>
        <v>0</v>
      </c>
      <c r="BH323" s="235">
        <f>IF(N323="sníž. přenesená",J323,0)</f>
        <v>0</v>
      </c>
      <c r="BI323" s="235">
        <f>IF(N323="nulová",J323,0)</f>
        <v>0</v>
      </c>
      <c r="BJ323" s="24" t="s">
        <v>81</v>
      </c>
      <c r="BK323" s="235">
        <f>ROUND(I323*H323,2)</f>
        <v>0</v>
      </c>
      <c r="BL323" s="24" t="s">
        <v>115</v>
      </c>
      <c r="BM323" s="24" t="s">
        <v>645</v>
      </c>
    </row>
    <row r="324" s="1" customFormat="1">
      <c r="B324" s="46"/>
      <c r="C324" s="74"/>
      <c r="D324" s="238" t="s">
        <v>149</v>
      </c>
      <c r="E324" s="74"/>
      <c r="F324" s="269" t="s">
        <v>646</v>
      </c>
      <c r="G324" s="74"/>
      <c r="H324" s="74"/>
      <c r="I324" s="189"/>
      <c r="J324" s="74"/>
      <c r="K324" s="74"/>
      <c r="L324" s="72"/>
      <c r="M324" s="270"/>
      <c r="N324" s="47"/>
      <c r="O324" s="47"/>
      <c r="P324" s="47"/>
      <c r="Q324" s="47"/>
      <c r="R324" s="47"/>
      <c r="S324" s="47"/>
      <c r="T324" s="95"/>
      <c r="AT324" s="24" t="s">
        <v>149</v>
      </c>
      <c r="AU324" s="24" t="s">
        <v>81</v>
      </c>
    </row>
    <row r="325" s="1" customFormat="1" ht="16.5" customHeight="1">
      <c r="B325" s="46"/>
      <c r="C325" s="224" t="s">
        <v>647</v>
      </c>
      <c r="D325" s="224" t="s">
        <v>127</v>
      </c>
      <c r="E325" s="225" t="s">
        <v>648</v>
      </c>
      <c r="F325" s="226" t="s">
        <v>649</v>
      </c>
      <c r="G325" s="227" t="s">
        <v>491</v>
      </c>
      <c r="H325" s="228">
        <v>2</v>
      </c>
      <c r="I325" s="229"/>
      <c r="J325" s="230">
        <f>ROUND(I325*H325,2)</f>
        <v>0</v>
      </c>
      <c r="K325" s="226" t="s">
        <v>147</v>
      </c>
      <c r="L325" s="72"/>
      <c r="M325" s="231" t="s">
        <v>21</v>
      </c>
      <c r="N325" s="232" t="s">
        <v>43</v>
      </c>
      <c r="O325" s="47"/>
      <c r="P325" s="233">
        <f>O325*H325</f>
        <v>0</v>
      </c>
      <c r="Q325" s="233">
        <v>0.030419999999999999</v>
      </c>
      <c r="R325" s="233">
        <f>Q325*H325</f>
        <v>0.060839999999999998</v>
      </c>
      <c r="S325" s="233">
        <v>0</v>
      </c>
      <c r="T325" s="234">
        <f>S325*H325</f>
        <v>0</v>
      </c>
      <c r="AR325" s="24" t="s">
        <v>115</v>
      </c>
      <c r="AT325" s="24" t="s">
        <v>127</v>
      </c>
      <c r="AU325" s="24" t="s">
        <v>81</v>
      </c>
      <c r="AY325" s="24" t="s">
        <v>114</v>
      </c>
      <c r="BE325" s="235">
        <f>IF(N325="základní",J325,0)</f>
        <v>0</v>
      </c>
      <c r="BF325" s="235">
        <f>IF(N325="snížená",J325,0)</f>
        <v>0</v>
      </c>
      <c r="BG325" s="235">
        <f>IF(N325="zákl. přenesená",J325,0)</f>
        <v>0</v>
      </c>
      <c r="BH325" s="235">
        <f>IF(N325="sníž. přenesená",J325,0)</f>
        <v>0</v>
      </c>
      <c r="BI325" s="235">
        <f>IF(N325="nulová",J325,0)</f>
        <v>0</v>
      </c>
      <c r="BJ325" s="24" t="s">
        <v>81</v>
      </c>
      <c r="BK325" s="235">
        <f>ROUND(I325*H325,2)</f>
        <v>0</v>
      </c>
      <c r="BL325" s="24" t="s">
        <v>115</v>
      </c>
      <c r="BM325" s="24" t="s">
        <v>650</v>
      </c>
    </row>
    <row r="326" s="1" customFormat="1">
      <c r="B326" s="46"/>
      <c r="C326" s="74"/>
      <c r="D326" s="238" t="s">
        <v>149</v>
      </c>
      <c r="E326" s="74"/>
      <c r="F326" s="269" t="s">
        <v>646</v>
      </c>
      <c r="G326" s="74"/>
      <c r="H326" s="74"/>
      <c r="I326" s="189"/>
      <c r="J326" s="74"/>
      <c r="K326" s="74"/>
      <c r="L326" s="72"/>
      <c r="M326" s="270"/>
      <c r="N326" s="47"/>
      <c r="O326" s="47"/>
      <c r="P326" s="47"/>
      <c r="Q326" s="47"/>
      <c r="R326" s="47"/>
      <c r="S326" s="47"/>
      <c r="T326" s="95"/>
      <c r="AT326" s="24" t="s">
        <v>149</v>
      </c>
      <c r="AU326" s="24" t="s">
        <v>81</v>
      </c>
    </row>
    <row r="327" s="1" customFormat="1" ht="16.5" customHeight="1">
      <c r="B327" s="46"/>
      <c r="C327" s="271" t="s">
        <v>651</v>
      </c>
      <c r="D327" s="271" t="s">
        <v>189</v>
      </c>
      <c r="E327" s="272" t="s">
        <v>652</v>
      </c>
      <c r="F327" s="273" t="s">
        <v>653</v>
      </c>
      <c r="G327" s="274" t="s">
        <v>171</v>
      </c>
      <c r="H327" s="275">
        <v>0.28199999999999997</v>
      </c>
      <c r="I327" s="276"/>
      <c r="J327" s="277">
        <f>ROUND(I327*H327,2)</f>
        <v>0</v>
      </c>
      <c r="K327" s="273" t="s">
        <v>147</v>
      </c>
      <c r="L327" s="278"/>
      <c r="M327" s="279" t="s">
        <v>21</v>
      </c>
      <c r="N327" s="280" t="s">
        <v>43</v>
      </c>
      <c r="O327" s="47"/>
      <c r="P327" s="233">
        <f>O327*H327</f>
        <v>0</v>
      </c>
      <c r="Q327" s="233">
        <v>1</v>
      </c>
      <c r="R327" s="233">
        <f>Q327*H327</f>
        <v>0.28199999999999997</v>
      </c>
      <c r="S327" s="233">
        <v>0</v>
      </c>
      <c r="T327" s="234">
        <f>S327*H327</f>
        <v>0</v>
      </c>
      <c r="AR327" s="24" t="s">
        <v>174</v>
      </c>
      <c r="AT327" s="24" t="s">
        <v>189</v>
      </c>
      <c r="AU327" s="24" t="s">
        <v>81</v>
      </c>
      <c r="AY327" s="24" t="s">
        <v>114</v>
      </c>
      <c r="BE327" s="235">
        <f>IF(N327="základní",J327,0)</f>
        <v>0</v>
      </c>
      <c r="BF327" s="235">
        <f>IF(N327="snížená",J327,0)</f>
        <v>0</v>
      </c>
      <c r="BG327" s="235">
        <f>IF(N327="zákl. přenesená",J327,0)</f>
        <v>0</v>
      </c>
      <c r="BH327" s="235">
        <f>IF(N327="sníž. přenesená",J327,0)</f>
        <v>0</v>
      </c>
      <c r="BI327" s="235">
        <f>IF(N327="nulová",J327,0)</f>
        <v>0</v>
      </c>
      <c r="BJ327" s="24" t="s">
        <v>81</v>
      </c>
      <c r="BK327" s="235">
        <f>ROUND(I327*H327,2)</f>
        <v>0</v>
      </c>
      <c r="BL327" s="24" t="s">
        <v>115</v>
      </c>
      <c r="BM327" s="24" t="s">
        <v>654</v>
      </c>
    </row>
    <row r="328" s="12" customFormat="1">
      <c r="B328" s="247"/>
      <c r="C328" s="248"/>
      <c r="D328" s="238" t="s">
        <v>133</v>
      </c>
      <c r="E328" s="249" t="s">
        <v>21</v>
      </c>
      <c r="F328" s="250" t="s">
        <v>655</v>
      </c>
      <c r="G328" s="248"/>
      <c r="H328" s="251">
        <v>0.28199999999999997</v>
      </c>
      <c r="I328" s="252"/>
      <c r="J328" s="248"/>
      <c r="K328" s="248"/>
      <c r="L328" s="253"/>
      <c r="M328" s="254"/>
      <c r="N328" s="255"/>
      <c r="O328" s="255"/>
      <c r="P328" s="255"/>
      <c r="Q328" s="255"/>
      <c r="R328" s="255"/>
      <c r="S328" s="255"/>
      <c r="T328" s="256"/>
      <c r="AT328" s="257" t="s">
        <v>133</v>
      </c>
      <c r="AU328" s="257" t="s">
        <v>81</v>
      </c>
      <c r="AV328" s="12" t="s">
        <v>81</v>
      </c>
      <c r="AW328" s="12" t="s">
        <v>35</v>
      </c>
      <c r="AX328" s="12" t="s">
        <v>76</v>
      </c>
      <c r="AY328" s="257" t="s">
        <v>114</v>
      </c>
    </row>
    <row r="329" s="1" customFormat="1" ht="25.5" customHeight="1">
      <c r="B329" s="46"/>
      <c r="C329" s="224" t="s">
        <v>656</v>
      </c>
      <c r="D329" s="224" t="s">
        <v>127</v>
      </c>
      <c r="E329" s="225" t="s">
        <v>657</v>
      </c>
      <c r="F329" s="226" t="s">
        <v>658</v>
      </c>
      <c r="G329" s="227" t="s">
        <v>197</v>
      </c>
      <c r="H329" s="228">
        <v>3.6000000000000001</v>
      </c>
      <c r="I329" s="229"/>
      <c r="J329" s="230">
        <f>ROUND(I329*H329,2)</f>
        <v>0</v>
      </c>
      <c r="K329" s="226" t="s">
        <v>147</v>
      </c>
      <c r="L329" s="72"/>
      <c r="M329" s="231" t="s">
        <v>21</v>
      </c>
      <c r="N329" s="232" t="s">
        <v>43</v>
      </c>
      <c r="O329" s="47"/>
      <c r="P329" s="233">
        <f>O329*H329</f>
        <v>0</v>
      </c>
      <c r="Q329" s="233">
        <v>0</v>
      </c>
      <c r="R329" s="233">
        <f>Q329*H329</f>
        <v>0</v>
      </c>
      <c r="S329" s="233">
        <v>0</v>
      </c>
      <c r="T329" s="234">
        <f>S329*H329</f>
        <v>0</v>
      </c>
      <c r="AR329" s="24" t="s">
        <v>115</v>
      </c>
      <c r="AT329" s="24" t="s">
        <v>127</v>
      </c>
      <c r="AU329" s="24" t="s">
        <v>81</v>
      </c>
      <c r="AY329" s="24" t="s">
        <v>114</v>
      </c>
      <c r="BE329" s="235">
        <f>IF(N329="základní",J329,0)</f>
        <v>0</v>
      </c>
      <c r="BF329" s="235">
        <f>IF(N329="snížená",J329,0)</f>
        <v>0</v>
      </c>
      <c r="BG329" s="235">
        <f>IF(N329="zákl. přenesená",J329,0)</f>
        <v>0</v>
      </c>
      <c r="BH329" s="235">
        <f>IF(N329="sníž. přenesená",J329,0)</f>
        <v>0</v>
      </c>
      <c r="BI329" s="235">
        <f>IF(N329="nulová",J329,0)</f>
        <v>0</v>
      </c>
      <c r="BJ329" s="24" t="s">
        <v>81</v>
      </c>
      <c r="BK329" s="235">
        <f>ROUND(I329*H329,2)</f>
        <v>0</v>
      </c>
      <c r="BL329" s="24" t="s">
        <v>115</v>
      </c>
      <c r="BM329" s="24" t="s">
        <v>659</v>
      </c>
    </row>
    <row r="330" s="1" customFormat="1" ht="25.5" customHeight="1">
      <c r="B330" s="46"/>
      <c r="C330" s="224" t="s">
        <v>660</v>
      </c>
      <c r="D330" s="224" t="s">
        <v>127</v>
      </c>
      <c r="E330" s="225" t="s">
        <v>661</v>
      </c>
      <c r="F330" s="226" t="s">
        <v>662</v>
      </c>
      <c r="G330" s="227" t="s">
        <v>284</v>
      </c>
      <c r="H330" s="228">
        <v>14.039999999999999</v>
      </c>
      <c r="I330" s="229"/>
      <c r="J330" s="230">
        <f>ROUND(I330*H330,2)</f>
        <v>0</v>
      </c>
      <c r="K330" s="226" t="s">
        <v>147</v>
      </c>
      <c r="L330" s="72"/>
      <c r="M330" s="231" t="s">
        <v>21</v>
      </c>
      <c r="N330" s="232" t="s">
        <v>43</v>
      </c>
      <c r="O330" s="47"/>
      <c r="P330" s="233">
        <f>O330*H330</f>
        <v>0</v>
      </c>
      <c r="Q330" s="233">
        <v>0.1016</v>
      </c>
      <c r="R330" s="233">
        <f>Q330*H330</f>
        <v>1.426464</v>
      </c>
      <c r="S330" s="233">
        <v>0</v>
      </c>
      <c r="T330" s="234">
        <f>S330*H330</f>
        <v>0</v>
      </c>
      <c r="AR330" s="24" t="s">
        <v>115</v>
      </c>
      <c r="AT330" s="24" t="s">
        <v>127</v>
      </c>
      <c r="AU330" s="24" t="s">
        <v>81</v>
      </c>
      <c r="AY330" s="24" t="s">
        <v>114</v>
      </c>
      <c r="BE330" s="235">
        <f>IF(N330="základní",J330,0)</f>
        <v>0</v>
      </c>
      <c r="BF330" s="235">
        <f>IF(N330="snížená",J330,0)</f>
        <v>0</v>
      </c>
      <c r="BG330" s="235">
        <f>IF(N330="zákl. přenesená",J330,0)</f>
        <v>0</v>
      </c>
      <c r="BH330" s="235">
        <f>IF(N330="sníž. přenesená",J330,0)</f>
        <v>0</v>
      </c>
      <c r="BI330" s="235">
        <f>IF(N330="nulová",J330,0)</f>
        <v>0</v>
      </c>
      <c r="BJ330" s="24" t="s">
        <v>81</v>
      </c>
      <c r="BK330" s="235">
        <f>ROUND(I330*H330,2)</f>
        <v>0</v>
      </c>
      <c r="BL330" s="24" t="s">
        <v>115</v>
      </c>
      <c r="BM330" s="24" t="s">
        <v>663</v>
      </c>
    </row>
    <row r="331" s="12" customFormat="1">
      <c r="B331" s="247"/>
      <c r="C331" s="248"/>
      <c r="D331" s="238" t="s">
        <v>133</v>
      </c>
      <c r="E331" s="249" t="s">
        <v>21</v>
      </c>
      <c r="F331" s="250" t="s">
        <v>664</v>
      </c>
      <c r="G331" s="248"/>
      <c r="H331" s="251">
        <v>14.039999999999999</v>
      </c>
      <c r="I331" s="252"/>
      <c r="J331" s="248"/>
      <c r="K331" s="248"/>
      <c r="L331" s="253"/>
      <c r="M331" s="254"/>
      <c r="N331" s="255"/>
      <c r="O331" s="255"/>
      <c r="P331" s="255"/>
      <c r="Q331" s="255"/>
      <c r="R331" s="255"/>
      <c r="S331" s="255"/>
      <c r="T331" s="256"/>
      <c r="AT331" s="257" t="s">
        <v>133</v>
      </c>
      <c r="AU331" s="257" t="s">
        <v>81</v>
      </c>
      <c r="AV331" s="12" t="s">
        <v>81</v>
      </c>
      <c r="AW331" s="12" t="s">
        <v>35</v>
      </c>
      <c r="AX331" s="12" t="s">
        <v>76</v>
      </c>
      <c r="AY331" s="257" t="s">
        <v>114</v>
      </c>
    </row>
    <row r="332" s="1" customFormat="1" ht="25.5" customHeight="1">
      <c r="B332" s="46"/>
      <c r="C332" s="224" t="s">
        <v>665</v>
      </c>
      <c r="D332" s="224" t="s">
        <v>127</v>
      </c>
      <c r="E332" s="225" t="s">
        <v>666</v>
      </c>
      <c r="F332" s="226" t="s">
        <v>667</v>
      </c>
      <c r="G332" s="227" t="s">
        <v>197</v>
      </c>
      <c r="H332" s="228">
        <v>6.0369999999999999</v>
      </c>
      <c r="I332" s="229"/>
      <c r="J332" s="230">
        <f>ROUND(I332*H332,2)</f>
        <v>0</v>
      </c>
      <c r="K332" s="226" t="s">
        <v>147</v>
      </c>
      <c r="L332" s="72"/>
      <c r="M332" s="231" t="s">
        <v>21</v>
      </c>
      <c r="N332" s="232" t="s">
        <v>43</v>
      </c>
      <c r="O332" s="47"/>
      <c r="P332" s="233">
        <f>O332*H332</f>
        <v>0</v>
      </c>
      <c r="Q332" s="233">
        <v>0.0065799999999999999</v>
      </c>
      <c r="R332" s="233">
        <f>Q332*H332</f>
        <v>0.039723460000000002</v>
      </c>
      <c r="S332" s="233">
        <v>0</v>
      </c>
      <c r="T332" s="234">
        <f>S332*H332</f>
        <v>0</v>
      </c>
      <c r="AR332" s="24" t="s">
        <v>115</v>
      </c>
      <c r="AT332" s="24" t="s">
        <v>127</v>
      </c>
      <c r="AU332" s="24" t="s">
        <v>81</v>
      </c>
      <c r="AY332" s="24" t="s">
        <v>114</v>
      </c>
      <c r="BE332" s="235">
        <f>IF(N332="základní",J332,0)</f>
        <v>0</v>
      </c>
      <c r="BF332" s="235">
        <f>IF(N332="snížená",J332,0)</f>
        <v>0</v>
      </c>
      <c r="BG332" s="235">
        <f>IF(N332="zákl. přenesená",J332,0)</f>
        <v>0</v>
      </c>
      <c r="BH332" s="235">
        <f>IF(N332="sníž. přenesená",J332,0)</f>
        <v>0</v>
      </c>
      <c r="BI332" s="235">
        <f>IF(N332="nulová",J332,0)</f>
        <v>0</v>
      </c>
      <c r="BJ332" s="24" t="s">
        <v>81</v>
      </c>
      <c r="BK332" s="235">
        <f>ROUND(I332*H332,2)</f>
        <v>0</v>
      </c>
      <c r="BL332" s="24" t="s">
        <v>115</v>
      </c>
      <c r="BM332" s="24" t="s">
        <v>668</v>
      </c>
    </row>
    <row r="333" s="1" customFormat="1">
      <c r="B333" s="46"/>
      <c r="C333" s="74"/>
      <c r="D333" s="238" t="s">
        <v>149</v>
      </c>
      <c r="E333" s="74"/>
      <c r="F333" s="269" t="s">
        <v>669</v>
      </c>
      <c r="G333" s="74"/>
      <c r="H333" s="74"/>
      <c r="I333" s="189"/>
      <c r="J333" s="74"/>
      <c r="K333" s="74"/>
      <c r="L333" s="72"/>
      <c r="M333" s="270"/>
      <c r="N333" s="47"/>
      <c r="O333" s="47"/>
      <c r="P333" s="47"/>
      <c r="Q333" s="47"/>
      <c r="R333" s="47"/>
      <c r="S333" s="47"/>
      <c r="T333" s="95"/>
      <c r="AT333" s="24" t="s">
        <v>149</v>
      </c>
      <c r="AU333" s="24" t="s">
        <v>81</v>
      </c>
    </row>
    <row r="334" s="12" customFormat="1">
      <c r="B334" s="247"/>
      <c r="C334" s="248"/>
      <c r="D334" s="238" t="s">
        <v>133</v>
      </c>
      <c r="E334" s="249" t="s">
        <v>21</v>
      </c>
      <c r="F334" s="250" t="s">
        <v>670</v>
      </c>
      <c r="G334" s="248"/>
      <c r="H334" s="251">
        <v>6.0369999999999999</v>
      </c>
      <c r="I334" s="252"/>
      <c r="J334" s="248"/>
      <c r="K334" s="248"/>
      <c r="L334" s="253"/>
      <c r="M334" s="254"/>
      <c r="N334" s="255"/>
      <c r="O334" s="255"/>
      <c r="P334" s="255"/>
      <c r="Q334" s="255"/>
      <c r="R334" s="255"/>
      <c r="S334" s="255"/>
      <c r="T334" s="256"/>
      <c r="AT334" s="257" t="s">
        <v>133</v>
      </c>
      <c r="AU334" s="257" t="s">
        <v>81</v>
      </c>
      <c r="AV334" s="12" t="s">
        <v>81</v>
      </c>
      <c r="AW334" s="12" t="s">
        <v>35</v>
      </c>
      <c r="AX334" s="12" t="s">
        <v>76</v>
      </c>
      <c r="AY334" s="257" t="s">
        <v>114</v>
      </c>
    </row>
    <row r="335" s="1" customFormat="1" ht="25.5" customHeight="1">
      <c r="B335" s="46"/>
      <c r="C335" s="224" t="s">
        <v>671</v>
      </c>
      <c r="D335" s="224" t="s">
        <v>127</v>
      </c>
      <c r="E335" s="225" t="s">
        <v>672</v>
      </c>
      <c r="F335" s="226" t="s">
        <v>673</v>
      </c>
      <c r="G335" s="227" t="s">
        <v>197</v>
      </c>
      <c r="H335" s="228">
        <v>6.0369999999999999</v>
      </c>
      <c r="I335" s="229"/>
      <c r="J335" s="230">
        <f>ROUND(I335*H335,2)</f>
        <v>0</v>
      </c>
      <c r="K335" s="226" t="s">
        <v>147</v>
      </c>
      <c r="L335" s="72"/>
      <c r="M335" s="231" t="s">
        <v>21</v>
      </c>
      <c r="N335" s="232" t="s">
        <v>43</v>
      </c>
      <c r="O335" s="47"/>
      <c r="P335" s="233">
        <f>O335*H335</f>
        <v>0</v>
      </c>
      <c r="Q335" s="233">
        <v>0</v>
      </c>
      <c r="R335" s="233">
        <f>Q335*H335</f>
        <v>0</v>
      </c>
      <c r="S335" s="233">
        <v>0</v>
      </c>
      <c r="T335" s="234">
        <f>S335*H335</f>
        <v>0</v>
      </c>
      <c r="AR335" s="24" t="s">
        <v>115</v>
      </c>
      <c r="AT335" s="24" t="s">
        <v>127</v>
      </c>
      <c r="AU335" s="24" t="s">
        <v>81</v>
      </c>
      <c r="AY335" s="24" t="s">
        <v>114</v>
      </c>
      <c r="BE335" s="235">
        <f>IF(N335="základní",J335,0)</f>
        <v>0</v>
      </c>
      <c r="BF335" s="235">
        <f>IF(N335="snížená",J335,0)</f>
        <v>0</v>
      </c>
      <c r="BG335" s="235">
        <f>IF(N335="zákl. přenesená",J335,0)</f>
        <v>0</v>
      </c>
      <c r="BH335" s="235">
        <f>IF(N335="sníž. přenesená",J335,0)</f>
        <v>0</v>
      </c>
      <c r="BI335" s="235">
        <f>IF(N335="nulová",J335,0)</f>
        <v>0</v>
      </c>
      <c r="BJ335" s="24" t="s">
        <v>81</v>
      </c>
      <c r="BK335" s="235">
        <f>ROUND(I335*H335,2)</f>
        <v>0</v>
      </c>
      <c r="BL335" s="24" t="s">
        <v>115</v>
      </c>
      <c r="BM335" s="24" t="s">
        <v>674</v>
      </c>
    </row>
    <row r="336" s="1" customFormat="1">
      <c r="B336" s="46"/>
      <c r="C336" s="74"/>
      <c r="D336" s="238" t="s">
        <v>149</v>
      </c>
      <c r="E336" s="74"/>
      <c r="F336" s="269" t="s">
        <v>669</v>
      </c>
      <c r="G336" s="74"/>
      <c r="H336" s="74"/>
      <c r="I336" s="189"/>
      <c r="J336" s="74"/>
      <c r="K336" s="74"/>
      <c r="L336" s="72"/>
      <c r="M336" s="270"/>
      <c r="N336" s="47"/>
      <c r="O336" s="47"/>
      <c r="P336" s="47"/>
      <c r="Q336" s="47"/>
      <c r="R336" s="47"/>
      <c r="S336" s="47"/>
      <c r="T336" s="95"/>
      <c r="AT336" s="24" t="s">
        <v>149</v>
      </c>
      <c r="AU336" s="24" t="s">
        <v>81</v>
      </c>
    </row>
    <row r="337" s="1" customFormat="1" ht="25.5" customHeight="1">
      <c r="B337" s="46"/>
      <c r="C337" s="224" t="s">
        <v>675</v>
      </c>
      <c r="D337" s="224" t="s">
        <v>127</v>
      </c>
      <c r="E337" s="225" t="s">
        <v>676</v>
      </c>
      <c r="F337" s="226" t="s">
        <v>677</v>
      </c>
      <c r="G337" s="227" t="s">
        <v>171</v>
      </c>
      <c r="H337" s="228">
        <v>1.282</v>
      </c>
      <c r="I337" s="229"/>
      <c r="J337" s="230">
        <f>ROUND(I337*H337,2)</f>
        <v>0</v>
      </c>
      <c r="K337" s="226" t="s">
        <v>147</v>
      </c>
      <c r="L337" s="72"/>
      <c r="M337" s="231" t="s">
        <v>21</v>
      </c>
      <c r="N337" s="232" t="s">
        <v>43</v>
      </c>
      <c r="O337" s="47"/>
      <c r="P337" s="233">
        <f>O337*H337</f>
        <v>0</v>
      </c>
      <c r="Q337" s="233">
        <v>0</v>
      </c>
      <c r="R337" s="233">
        <f>Q337*H337</f>
        <v>0</v>
      </c>
      <c r="S337" s="233">
        <v>0</v>
      </c>
      <c r="T337" s="234">
        <f>S337*H337</f>
        <v>0</v>
      </c>
      <c r="AR337" s="24" t="s">
        <v>115</v>
      </c>
      <c r="AT337" s="24" t="s">
        <v>127</v>
      </c>
      <c r="AU337" s="24" t="s">
        <v>81</v>
      </c>
      <c r="AY337" s="24" t="s">
        <v>114</v>
      </c>
      <c r="BE337" s="235">
        <f>IF(N337="základní",J337,0)</f>
        <v>0</v>
      </c>
      <c r="BF337" s="235">
        <f>IF(N337="snížená",J337,0)</f>
        <v>0</v>
      </c>
      <c r="BG337" s="235">
        <f>IF(N337="zákl. přenesená",J337,0)</f>
        <v>0</v>
      </c>
      <c r="BH337" s="235">
        <f>IF(N337="sníž. přenesená",J337,0)</f>
        <v>0</v>
      </c>
      <c r="BI337" s="235">
        <f>IF(N337="nulová",J337,0)</f>
        <v>0</v>
      </c>
      <c r="BJ337" s="24" t="s">
        <v>81</v>
      </c>
      <c r="BK337" s="235">
        <f>ROUND(I337*H337,2)</f>
        <v>0</v>
      </c>
      <c r="BL337" s="24" t="s">
        <v>115</v>
      </c>
      <c r="BM337" s="24" t="s">
        <v>678</v>
      </c>
    </row>
    <row r="338" s="11" customFormat="1">
      <c r="B338" s="236"/>
      <c r="C338" s="237"/>
      <c r="D338" s="238" t="s">
        <v>133</v>
      </c>
      <c r="E338" s="239" t="s">
        <v>21</v>
      </c>
      <c r="F338" s="240" t="s">
        <v>679</v>
      </c>
      <c r="G338" s="237"/>
      <c r="H338" s="239" t="s">
        <v>21</v>
      </c>
      <c r="I338" s="241"/>
      <c r="J338" s="237"/>
      <c r="K338" s="237"/>
      <c r="L338" s="242"/>
      <c r="M338" s="243"/>
      <c r="N338" s="244"/>
      <c r="O338" s="244"/>
      <c r="P338" s="244"/>
      <c r="Q338" s="244"/>
      <c r="R338" s="244"/>
      <c r="S338" s="244"/>
      <c r="T338" s="245"/>
      <c r="AT338" s="246" t="s">
        <v>133</v>
      </c>
      <c r="AU338" s="246" t="s">
        <v>81</v>
      </c>
      <c r="AV338" s="11" t="s">
        <v>76</v>
      </c>
      <c r="AW338" s="11" t="s">
        <v>35</v>
      </c>
      <c r="AX338" s="11" t="s">
        <v>71</v>
      </c>
      <c r="AY338" s="246" t="s">
        <v>114</v>
      </c>
    </row>
    <row r="339" s="11" customFormat="1">
      <c r="B339" s="236"/>
      <c r="C339" s="237"/>
      <c r="D339" s="238" t="s">
        <v>133</v>
      </c>
      <c r="E339" s="239" t="s">
        <v>21</v>
      </c>
      <c r="F339" s="240" t="s">
        <v>680</v>
      </c>
      <c r="G339" s="237"/>
      <c r="H339" s="239" t="s">
        <v>21</v>
      </c>
      <c r="I339" s="241"/>
      <c r="J339" s="237"/>
      <c r="K339" s="237"/>
      <c r="L339" s="242"/>
      <c r="M339" s="243"/>
      <c r="N339" s="244"/>
      <c r="O339" s="244"/>
      <c r="P339" s="244"/>
      <c r="Q339" s="244"/>
      <c r="R339" s="244"/>
      <c r="S339" s="244"/>
      <c r="T339" s="245"/>
      <c r="AT339" s="246" t="s">
        <v>133</v>
      </c>
      <c r="AU339" s="246" t="s">
        <v>81</v>
      </c>
      <c r="AV339" s="11" t="s">
        <v>76</v>
      </c>
      <c r="AW339" s="11" t="s">
        <v>35</v>
      </c>
      <c r="AX339" s="11" t="s">
        <v>71</v>
      </c>
      <c r="AY339" s="246" t="s">
        <v>114</v>
      </c>
    </row>
    <row r="340" s="12" customFormat="1">
      <c r="B340" s="247"/>
      <c r="C340" s="248"/>
      <c r="D340" s="238" t="s">
        <v>133</v>
      </c>
      <c r="E340" s="249" t="s">
        <v>21</v>
      </c>
      <c r="F340" s="250" t="s">
        <v>681</v>
      </c>
      <c r="G340" s="248"/>
      <c r="H340" s="251">
        <v>0.20899999999999999</v>
      </c>
      <c r="I340" s="252"/>
      <c r="J340" s="248"/>
      <c r="K340" s="248"/>
      <c r="L340" s="253"/>
      <c r="M340" s="254"/>
      <c r="N340" s="255"/>
      <c r="O340" s="255"/>
      <c r="P340" s="255"/>
      <c r="Q340" s="255"/>
      <c r="R340" s="255"/>
      <c r="S340" s="255"/>
      <c r="T340" s="256"/>
      <c r="AT340" s="257" t="s">
        <v>133</v>
      </c>
      <c r="AU340" s="257" t="s">
        <v>81</v>
      </c>
      <c r="AV340" s="12" t="s">
        <v>81</v>
      </c>
      <c r="AW340" s="12" t="s">
        <v>35</v>
      </c>
      <c r="AX340" s="12" t="s">
        <v>71</v>
      </c>
      <c r="AY340" s="257" t="s">
        <v>114</v>
      </c>
    </row>
    <row r="341" s="11" customFormat="1">
      <c r="B341" s="236"/>
      <c r="C341" s="237"/>
      <c r="D341" s="238" t="s">
        <v>133</v>
      </c>
      <c r="E341" s="239" t="s">
        <v>21</v>
      </c>
      <c r="F341" s="240" t="s">
        <v>548</v>
      </c>
      <c r="G341" s="237"/>
      <c r="H341" s="239" t="s">
        <v>21</v>
      </c>
      <c r="I341" s="241"/>
      <c r="J341" s="237"/>
      <c r="K341" s="237"/>
      <c r="L341" s="242"/>
      <c r="M341" s="243"/>
      <c r="N341" s="244"/>
      <c r="O341" s="244"/>
      <c r="P341" s="244"/>
      <c r="Q341" s="244"/>
      <c r="R341" s="244"/>
      <c r="S341" s="244"/>
      <c r="T341" s="245"/>
      <c r="AT341" s="246" t="s">
        <v>133</v>
      </c>
      <c r="AU341" s="246" t="s">
        <v>81</v>
      </c>
      <c r="AV341" s="11" t="s">
        <v>76</v>
      </c>
      <c r="AW341" s="11" t="s">
        <v>35</v>
      </c>
      <c r="AX341" s="11" t="s">
        <v>71</v>
      </c>
      <c r="AY341" s="246" t="s">
        <v>114</v>
      </c>
    </row>
    <row r="342" s="12" customFormat="1">
      <c r="B342" s="247"/>
      <c r="C342" s="248"/>
      <c r="D342" s="238" t="s">
        <v>133</v>
      </c>
      <c r="E342" s="249" t="s">
        <v>21</v>
      </c>
      <c r="F342" s="250" t="s">
        <v>682</v>
      </c>
      <c r="G342" s="248"/>
      <c r="H342" s="251">
        <v>0.20999999999999999</v>
      </c>
      <c r="I342" s="252"/>
      <c r="J342" s="248"/>
      <c r="K342" s="248"/>
      <c r="L342" s="253"/>
      <c r="M342" s="254"/>
      <c r="N342" s="255"/>
      <c r="O342" s="255"/>
      <c r="P342" s="255"/>
      <c r="Q342" s="255"/>
      <c r="R342" s="255"/>
      <c r="S342" s="255"/>
      <c r="T342" s="256"/>
      <c r="AT342" s="257" t="s">
        <v>133</v>
      </c>
      <c r="AU342" s="257" t="s">
        <v>81</v>
      </c>
      <c r="AV342" s="12" t="s">
        <v>81</v>
      </c>
      <c r="AW342" s="12" t="s">
        <v>35</v>
      </c>
      <c r="AX342" s="12" t="s">
        <v>71</v>
      </c>
      <c r="AY342" s="257" t="s">
        <v>114</v>
      </c>
    </row>
    <row r="343" s="11" customFormat="1">
      <c r="B343" s="236"/>
      <c r="C343" s="237"/>
      <c r="D343" s="238" t="s">
        <v>133</v>
      </c>
      <c r="E343" s="239" t="s">
        <v>21</v>
      </c>
      <c r="F343" s="240" t="s">
        <v>683</v>
      </c>
      <c r="G343" s="237"/>
      <c r="H343" s="239" t="s">
        <v>21</v>
      </c>
      <c r="I343" s="241"/>
      <c r="J343" s="237"/>
      <c r="K343" s="237"/>
      <c r="L343" s="242"/>
      <c r="M343" s="243"/>
      <c r="N343" s="244"/>
      <c r="O343" s="244"/>
      <c r="P343" s="244"/>
      <c r="Q343" s="244"/>
      <c r="R343" s="244"/>
      <c r="S343" s="244"/>
      <c r="T343" s="245"/>
      <c r="AT343" s="246" t="s">
        <v>133</v>
      </c>
      <c r="AU343" s="246" t="s">
        <v>81</v>
      </c>
      <c r="AV343" s="11" t="s">
        <v>76</v>
      </c>
      <c r="AW343" s="11" t="s">
        <v>35</v>
      </c>
      <c r="AX343" s="11" t="s">
        <v>71</v>
      </c>
      <c r="AY343" s="246" t="s">
        <v>114</v>
      </c>
    </row>
    <row r="344" s="12" customFormat="1">
      <c r="B344" s="247"/>
      <c r="C344" s="248"/>
      <c r="D344" s="238" t="s">
        <v>133</v>
      </c>
      <c r="E344" s="249" t="s">
        <v>21</v>
      </c>
      <c r="F344" s="250" t="s">
        <v>684</v>
      </c>
      <c r="G344" s="248"/>
      <c r="H344" s="251">
        <v>0.86299999999999999</v>
      </c>
      <c r="I344" s="252"/>
      <c r="J344" s="248"/>
      <c r="K344" s="248"/>
      <c r="L344" s="253"/>
      <c r="M344" s="254"/>
      <c r="N344" s="255"/>
      <c r="O344" s="255"/>
      <c r="P344" s="255"/>
      <c r="Q344" s="255"/>
      <c r="R344" s="255"/>
      <c r="S344" s="255"/>
      <c r="T344" s="256"/>
      <c r="AT344" s="257" t="s">
        <v>133</v>
      </c>
      <c r="AU344" s="257" t="s">
        <v>81</v>
      </c>
      <c r="AV344" s="12" t="s">
        <v>81</v>
      </c>
      <c r="AW344" s="12" t="s">
        <v>35</v>
      </c>
      <c r="AX344" s="12" t="s">
        <v>71</v>
      </c>
      <c r="AY344" s="257" t="s">
        <v>114</v>
      </c>
    </row>
    <row r="345" s="13" customFormat="1">
      <c r="B345" s="258"/>
      <c r="C345" s="259"/>
      <c r="D345" s="238" t="s">
        <v>133</v>
      </c>
      <c r="E345" s="260" t="s">
        <v>21</v>
      </c>
      <c r="F345" s="261" t="s">
        <v>140</v>
      </c>
      <c r="G345" s="259"/>
      <c r="H345" s="262">
        <v>1.282</v>
      </c>
      <c r="I345" s="263"/>
      <c r="J345" s="259"/>
      <c r="K345" s="259"/>
      <c r="L345" s="264"/>
      <c r="M345" s="265"/>
      <c r="N345" s="266"/>
      <c r="O345" s="266"/>
      <c r="P345" s="266"/>
      <c r="Q345" s="266"/>
      <c r="R345" s="266"/>
      <c r="S345" s="266"/>
      <c r="T345" s="267"/>
      <c r="AT345" s="268" t="s">
        <v>133</v>
      </c>
      <c r="AU345" s="268" t="s">
        <v>81</v>
      </c>
      <c r="AV345" s="13" t="s">
        <v>115</v>
      </c>
      <c r="AW345" s="13" t="s">
        <v>35</v>
      </c>
      <c r="AX345" s="13" t="s">
        <v>76</v>
      </c>
      <c r="AY345" s="268" t="s">
        <v>114</v>
      </c>
    </row>
    <row r="346" s="1" customFormat="1" ht="16.5" customHeight="1">
      <c r="B346" s="46"/>
      <c r="C346" s="271" t="s">
        <v>685</v>
      </c>
      <c r="D346" s="271" t="s">
        <v>189</v>
      </c>
      <c r="E346" s="272" t="s">
        <v>686</v>
      </c>
      <c r="F346" s="273" t="s">
        <v>687</v>
      </c>
      <c r="G346" s="274" t="s">
        <v>214</v>
      </c>
      <c r="H346" s="275">
        <v>1346.0999999999999</v>
      </c>
      <c r="I346" s="276"/>
      <c r="J346" s="277">
        <f>ROUND(I346*H346,2)</f>
        <v>0</v>
      </c>
      <c r="K346" s="273" t="s">
        <v>21</v>
      </c>
      <c r="L346" s="278"/>
      <c r="M346" s="279" t="s">
        <v>21</v>
      </c>
      <c r="N346" s="280" t="s">
        <v>43</v>
      </c>
      <c r="O346" s="47"/>
      <c r="P346" s="233">
        <f>O346*H346</f>
        <v>0</v>
      </c>
      <c r="Q346" s="233">
        <v>0</v>
      </c>
      <c r="R346" s="233">
        <f>Q346*H346</f>
        <v>0</v>
      </c>
      <c r="S346" s="233">
        <v>0</v>
      </c>
      <c r="T346" s="234">
        <f>S346*H346</f>
        <v>0</v>
      </c>
      <c r="AR346" s="24" t="s">
        <v>174</v>
      </c>
      <c r="AT346" s="24" t="s">
        <v>189</v>
      </c>
      <c r="AU346" s="24" t="s">
        <v>81</v>
      </c>
      <c r="AY346" s="24" t="s">
        <v>114</v>
      </c>
      <c r="BE346" s="235">
        <f>IF(N346="základní",J346,0)</f>
        <v>0</v>
      </c>
      <c r="BF346" s="235">
        <f>IF(N346="snížená",J346,0)</f>
        <v>0</v>
      </c>
      <c r="BG346" s="235">
        <f>IF(N346="zákl. přenesená",J346,0)</f>
        <v>0</v>
      </c>
      <c r="BH346" s="235">
        <f>IF(N346="sníž. přenesená",J346,0)</f>
        <v>0</v>
      </c>
      <c r="BI346" s="235">
        <f>IF(N346="nulová",J346,0)</f>
        <v>0</v>
      </c>
      <c r="BJ346" s="24" t="s">
        <v>81</v>
      </c>
      <c r="BK346" s="235">
        <f>ROUND(I346*H346,2)</f>
        <v>0</v>
      </c>
      <c r="BL346" s="24" t="s">
        <v>115</v>
      </c>
      <c r="BM346" s="24" t="s">
        <v>688</v>
      </c>
    </row>
    <row r="347" s="12" customFormat="1">
      <c r="B347" s="247"/>
      <c r="C347" s="248"/>
      <c r="D347" s="238" t="s">
        <v>133</v>
      </c>
      <c r="E347" s="248"/>
      <c r="F347" s="250" t="s">
        <v>689</v>
      </c>
      <c r="G347" s="248"/>
      <c r="H347" s="251">
        <v>1346.0999999999999</v>
      </c>
      <c r="I347" s="252"/>
      <c r="J347" s="248"/>
      <c r="K347" s="248"/>
      <c r="L347" s="253"/>
      <c r="M347" s="254"/>
      <c r="N347" s="255"/>
      <c r="O347" s="255"/>
      <c r="P347" s="255"/>
      <c r="Q347" s="255"/>
      <c r="R347" s="255"/>
      <c r="S347" s="255"/>
      <c r="T347" s="256"/>
      <c r="AT347" s="257" t="s">
        <v>133</v>
      </c>
      <c r="AU347" s="257" t="s">
        <v>81</v>
      </c>
      <c r="AV347" s="12" t="s">
        <v>81</v>
      </c>
      <c r="AW347" s="12" t="s">
        <v>6</v>
      </c>
      <c r="AX347" s="12" t="s">
        <v>76</v>
      </c>
      <c r="AY347" s="257" t="s">
        <v>114</v>
      </c>
    </row>
    <row r="348" s="1" customFormat="1" ht="25.5" customHeight="1">
      <c r="B348" s="46"/>
      <c r="C348" s="224" t="s">
        <v>690</v>
      </c>
      <c r="D348" s="224" t="s">
        <v>127</v>
      </c>
      <c r="E348" s="225" t="s">
        <v>237</v>
      </c>
      <c r="F348" s="226" t="s">
        <v>238</v>
      </c>
      <c r="G348" s="227" t="s">
        <v>197</v>
      </c>
      <c r="H348" s="228">
        <v>2.2000000000000002</v>
      </c>
      <c r="I348" s="229"/>
      <c r="J348" s="230">
        <f>ROUND(I348*H348,2)</f>
        <v>0</v>
      </c>
      <c r="K348" s="226" t="s">
        <v>147</v>
      </c>
      <c r="L348" s="72"/>
      <c r="M348" s="231" t="s">
        <v>21</v>
      </c>
      <c r="N348" s="232" t="s">
        <v>43</v>
      </c>
      <c r="O348" s="47"/>
      <c r="P348" s="233">
        <f>O348*H348</f>
        <v>0</v>
      </c>
      <c r="Q348" s="233">
        <v>0</v>
      </c>
      <c r="R348" s="233">
        <f>Q348*H348</f>
        <v>0</v>
      </c>
      <c r="S348" s="233">
        <v>0</v>
      </c>
      <c r="T348" s="234">
        <f>S348*H348</f>
        <v>0</v>
      </c>
      <c r="AR348" s="24" t="s">
        <v>115</v>
      </c>
      <c r="AT348" s="24" t="s">
        <v>127</v>
      </c>
      <c r="AU348" s="24" t="s">
        <v>81</v>
      </c>
      <c r="AY348" s="24" t="s">
        <v>114</v>
      </c>
      <c r="BE348" s="235">
        <f>IF(N348="základní",J348,0)</f>
        <v>0</v>
      </c>
      <c r="BF348" s="235">
        <f>IF(N348="snížená",J348,0)</f>
        <v>0</v>
      </c>
      <c r="BG348" s="235">
        <f>IF(N348="zákl. přenesená",J348,0)</f>
        <v>0</v>
      </c>
      <c r="BH348" s="235">
        <f>IF(N348="sníž. přenesená",J348,0)</f>
        <v>0</v>
      </c>
      <c r="BI348" s="235">
        <f>IF(N348="nulová",J348,0)</f>
        <v>0</v>
      </c>
      <c r="BJ348" s="24" t="s">
        <v>81</v>
      </c>
      <c r="BK348" s="235">
        <f>ROUND(I348*H348,2)</f>
        <v>0</v>
      </c>
      <c r="BL348" s="24" t="s">
        <v>115</v>
      </c>
      <c r="BM348" s="24" t="s">
        <v>691</v>
      </c>
    </row>
    <row r="349" s="1" customFormat="1">
      <c r="B349" s="46"/>
      <c r="C349" s="74"/>
      <c r="D349" s="238" t="s">
        <v>149</v>
      </c>
      <c r="E349" s="74"/>
      <c r="F349" s="269" t="s">
        <v>245</v>
      </c>
      <c r="G349" s="74"/>
      <c r="H349" s="74"/>
      <c r="I349" s="189"/>
      <c r="J349" s="74"/>
      <c r="K349" s="74"/>
      <c r="L349" s="72"/>
      <c r="M349" s="270"/>
      <c r="N349" s="47"/>
      <c r="O349" s="47"/>
      <c r="P349" s="47"/>
      <c r="Q349" s="47"/>
      <c r="R349" s="47"/>
      <c r="S349" s="47"/>
      <c r="T349" s="95"/>
      <c r="AT349" s="24" t="s">
        <v>149</v>
      </c>
      <c r="AU349" s="24" t="s">
        <v>81</v>
      </c>
    </row>
    <row r="350" s="11" customFormat="1">
      <c r="B350" s="236"/>
      <c r="C350" s="237"/>
      <c r="D350" s="238" t="s">
        <v>133</v>
      </c>
      <c r="E350" s="239" t="s">
        <v>21</v>
      </c>
      <c r="F350" s="240" t="s">
        <v>692</v>
      </c>
      <c r="G350" s="237"/>
      <c r="H350" s="239" t="s">
        <v>21</v>
      </c>
      <c r="I350" s="241"/>
      <c r="J350" s="237"/>
      <c r="K350" s="237"/>
      <c r="L350" s="242"/>
      <c r="M350" s="243"/>
      <c r="N350" s="244"/>
      <c r="O350" s="244"/>
      <c r="P350" s="244"/>
      <c r="Q350" s="244"/>
      <c r="R350" s="244"/>
      <c r="S350" s="244"/>
      <c r="T350" s="245"/>
      <c r="AT350" s="246" t="s">
        <v>133</v>
      </c>
      <c r="AU350" s="246" t="s">
        <v>81</v>
      </c>
      <c r="AV350" s="11" t="s">
        <v>76</v>
      </c>
      <c r="AW350" s="11" t="s">
        <v>35</v>
      </c>
      <c r="AX350" s="11" t="s">
        <v>71</v>
      </c>
      <c r="AY350" s="246" t="s">
        <v>114</v>
      </c>
    </row>
    <row r="351" s="11" customFormat="1">
      <c r="B351" s="236"/>
      <c r="C351" s="237"/>
      <c r="D351" s="238" t="s">
        <v>133</v>
      </c>
      <c r="E351" s="239" t="s">
        <v>21</v>
      </c>
      <c r="F351" s="240" t="s">
        <v>693</v>
      </c>
      <c r="G351" s="237"/>
      <c r="H351" s="239" t="s">
        <v>21</v>
      </c>
      <c r="I351" s="241"/>
      <c r="J351" s="237"/>
      <c r="K351" s="237"/>
      <c r="L351" s="242"/>
      <c r="M351" s="243"/>
      <c r="N351" s="244"/>
      <c r="O351" s="244"/>
      <c r="P351" s="244"/>
      <c r="Q351" s="244"/>
      <c r="R351" s="244"/>
      <c r="S351" s="244"/>
      <c r="T351" s="245"/>
      <c r="AT351" s="246" t="s">
        <v>133</v>
      </c>
      <c r="AU351" s="246" t="s">
        <v>81</v>
      </c>
      <c r="AV351" s="11" t="s">
        <v>76</v>
      </c>
      <c r="AW351" s="11" t="s">
        <v>35</v>
      </c>
      <c r="AX351" s="11" t="s">
        <v>71</v>
      </c>
      <c r="AY351" s="246" t="s">
        <v>114</v>
      </c>
    </row>
    <row r="352" s="12" customFormat="1">
      <c r="B352" s="247"/>
      <c r="C352" s="248"/>
      <c r="D352" s="238" t="s">
        <v>133</v>
      </c>
      <c r="E352" s="249" t="s">
        <v>21</v>
      </c>
      <c r="F352" s="250" t="s">
        <v>694</v>
      </c>
      <c r="G352" s="248"/>
      <c r="H352" s="251">
        <v>2.2000000000000002</v>
      </c>
      <c r="I352" s="252"/>
      <c r="J352" s="248"/>
      <c r="K352" s="248"/>
      <c r="L352" s="253"/>
      <c r="M352" s="254"/>
      <c r="N352" s="255"/>
      <c r="O352" s="255"/>
      <c r="P352" s="255"/>
      <c r="Q352" s="255"/>
      <c r="R352" s="255"/>
      <c r="S352" s="255"/>
      <c r="T352" s="256"/>
      <c r="AT352" s="257" t="s">
        <v>133</v>
      </c>
      <c r="AU352" s="257" t="s">
        <v>81</v>
      </c>
      <c r="AV352" s="12" t="s">
        <v>81</v>
      </c>
      <c r="AW352" s="12" t="s">
        <v>35</v>
      </c>
      <c r="AX352" s="12" t="s">
        <v>76</v>
      </c>
      <c r="AY352" s="257" t="s">
        <v>114</v>
      </c>
    </row>
    <row r="353" s="1" customFormat="1" ht="38.25" customHeight="1">
      <c r="B353" s="46"/>
      <c r="C353" s="224" t="s">
        <v>695</v>
      </c>
      <c r="D353" s="224" t="s">
        <v>127</v>
      </c>
      <c r="E353" s="225" t="s">
        <v>242</v>
      </c>
      <c r="F353" s="226" t="s">
        <v>243</v>
      </c>
      <c r="G353" s="227" t="s">
        <v>197</v>
      </c>
      <c r="H353" s="228">
        <v>11</v>
      </c>
      <c r="I353" s="229"/>
      <c r="J353" s="230">
        <f>ROUND(I353*H353,2)</f>
        <v>0</v>
      </c>
      <c r="K353" s="226" t="s">
        <v>147</v>
      </c>
      <c r="L353" s="72"/>
      <c r="M353" s="231" t="s">
        <v>21</v>
      </c>
      <c r="N353" s="232" t="s">
        <v>43</v>
      </c>
      <c r="O353" s="47"/>
      <c r="P353" s="233">
        <f>O353*H353</f>
        <v>0</v>
      </c>
      <c r="Q353" s="233">
        <v>0</v>
      </c>
      <c r="R353" s="233">
        <f>Q353*H353</f>
        <v>0</v>
      </c>
      <c r="S353" s="233">
        <v>0</v>
      </c>
      <c r="T353" s="234">
        <f>S353*H353</f>
        <v>0</v>
      </c>
      <c r="AR353" s="24" t="s">
        <v>115</v>
      </c>
      <c r="AT353" s="24" t="s">
        <v>127</v>
      </c>
      <c r="AU353" s="24" t="s">
        <v>81</v>
      </c>
      <c r="AY353" s="24" t="s">
        <v>114</v>
      </c>
      <c r="BE353" s="235">
        <f>IF(N353="základní",J353,0)</f>
        <v>0</v>
      </c>
      <c r="BF353" s="235">
        <f>IF(N353="snížená",J353,0)</f>
        <v>0</v>
      </c>
      <c r="BG353" s="235">
        <f>IF(N353="zákl. přenesená",J353,0)</f>
        <v>0</v>
      </c>
      <c r="BH353" s="235">
        <f>IF(N353="sníž. přenesená",J353,0)</f>
        <v>0</v>
      </c>
      <c r="BI353" s="235">
        <f>IF(N353="nulová",J353,0)</f>
        <v>0</v>
      </c>
      <c r="BJ353" s="24" t="s">
        <v>81</v>
      </c>
      <c r="BK353" s="235">
        <f>ROUND(I353*H353,2)</f>
        <v>0</v>
      </c>
      <c r="BL353" s="24" t="s">
        <v>115</v>
      </c>
      <c r="BM353" s="24" t="s">
        <v>696</v>
      </c>
    </row>
    <row r="354" s="1" customFormat="1">
      <c r="B354" s="46"/>
      <c r="C354" s="74"/>
      <c r="D354" s="238" t="s">
        <v>149</v>
      </c>
      <c r="E354" s="74"/>
      <c r="F354" s="269" t="s">
        <v>245</v>
      </c>
      <c r="G354" s="74"/>
      <c r="H354" s="74"/>
      <c r="I354" s="189"/>
      <c r="J354" s="74"/>
      <c r="K354" s="74"/>
      <c r="L354" s="72"/>
      <c r="M354" s="270"/>
      <c r="N354" s="47"/>
      <c r="O354" s="47"/>
      <c r="P354" s="47"/>
      <c r="Q354" s="47"/>
      <c r="R354" s="47"/>
      <c r="S354" s="47"/>
      <c r="T354" s="95"/>
      <c r="AT354" s="24" t="s">
        <v>149</v>
      </c>
      <c r="AU354" s="24" t="s">
        <v>81</v>
      </c>
    </row>
    <row r="355" s="12" customFormat="1">
      <c r="B355" s="247"/>
      <c r="C355" s="248"/>
      <c r="D355" s="238" t="s">
        <v>133</v>
      </c>
      <c r="E355" s="248"/>
      <c r="F355" s="250" t="s">
        <v>697</v>
      </c>
      <c r="G355" s="248"/>
      <c r="H355" s="251">
        <v>11</v>
      </c>
      <c r="I355" s="252"/>
      <c r="J355" s="248"/>
      <c r="K355" s="248"/>
      <c r="L355" s="253"/>
      <c r="M355" s="254"/>
      <c r="N355" s="255"/>
      <c r="O355" s="255"/>
      <c r="P355" s="255"/>
      <c r="Q355" s="255"/>
      <c r="R355" s="255"/>
      <c r="S355" s="255"/>
      <c r="T355" s="256"/>
      <c r="AT355" s="257" t="s">
        <v>133</v>
      </c>
      <c r="AU355" s="257" t="s">
        <v>81</v>
      </c>
      <c r="AV355" s="12" t="s">
        <v>81</v>
      </c>
      <c r="AW355" s="12" t="s">
        <v>6</v>
      </c>
      <c r="AX355" s="12" t="s">
        <v>76</v>
      </c>
      <c r="AY355" s="257" t="s">
        <v>114</v>
      </c>
    </row>
    <row r="356" s="10" customFormat="1" ht="29.88" customHeight="1">
      <c r="B356" s="202"/>
      <c r="C356" s="203"/>
      <c r="D356" s="204" t="s">
        <v>70</v>
      </c>
      <c r="E356" s="216" t="s">
        <v>156</v>
      </c>
      <c r="F356" s="216" t="s">
        <v>248</v>
      </c>
      <c r="G356" s="203"/>
      <c r="H356" s="203"/>
      <c r="I356" s="206"/>
      <c r="J356" s="217">
        <f>BK356</f>
        <v>0</v>
      </c>
      <c r="K356" s="203"/>
      <c r="L356" s="208"/>
      <c r="M356" s="209"/>
      <c r="N356" s="210"/>
      <c r="O356" s="210"/>
      <c r="P356" s="211">
        <f>SUM(P357:P360)</f>
        <v>0</v>
      </c>
      <c r="Q356" s="210"/>
      <c r="R356" s="211">
        <f>SUM(R357:R360)</f>
        <v>0.54890000000000005</v>
      </c>
      <c r="S356" s="210"/>
      <c r="T356" s="212">
        <f>SUM(T357:T360)</f>
        <v>0</v>
      </c>
      <c r="AR356" s="213" t="s">
        <v>76</v>
      </c>
      <c r="AT356" s="214" t="s">
        <v>70</v>
      </c>
      <c r="AU356" s="214" t="s">
        <v>76</v>
      </c>
      <c r="AY356" s="213" t="s">
        <v>114</v>
      </c>
      <c r="BK356" s="215">
        <f>SUM(BK357:BK360)</f>
        <v>0</v>
      </c>
    </row>
    <row r="357" s="1" customFormat="1" ht="51" customHeight="1">
      <c r="B357" s="46"/>
      <c r="C357" s="224" t="s">
        <v>698</v>
      </c>
      <c r="D357" s="224" t="s">
        <v>127</v>
      </c>
      <c r="E357" s="225" t="s">
        <v>699</v>
      </c>
      <c r="F357" s="226" t="s">
        <v>700</v>
      </c>
      <c r="G357" s="227" t="s">
        <v>197</v>
      </c>
      <c r="H357" s="228">
        <v>2.2000000000000002</v>
      </c>
      <c r="I357" s="229"/>
      <c r="J357" s="230">
        <f>ROUND(I357*H357,2)</f>
        <v>0</v>
      </c>
      <c r="K357" s="226" t="s">
        <v>147</v>
      </c>
      <c r="L357" s="72"/>
      <c r="M357" s="231" t="s">
        <v>21</v>
      </c>
      <c r="N357" s="232" t="s">
        <v>43</v>
      </c>
      <c r="O357" s="47"/>
      <c r="P357" s="233">
        <f>O357*H357</f>
        <v>0</v>
      </c>
      <c r="Q357" s="233">
        <v>0.10100000000000001</v>
      </c>
      <c r="R357" s="233">
        <f>Q357*H357</f>
        <v>0.22220000000000004</v>
      </c>
      <c r="S357" s="233">
        <v>0</v>
      </c>
      <c r="T357" s="234">
        <f>S357*H357</f>
        <v>0</v>
      </c>
      <c r="AR357" s="24" t="s">
        <v>115</v>
      </c>
      <c r="AT357" s="24" t="s">
        <v>127</v>
      </c>
      <c r="AU357" s="24" t="s">
        <v>81</v>
      </c>
      <c r="AY357" s="24" t="s">
        <v>114</v>
      </c>
      <c r="BE357" s="235">
        <f>IF(N357="základní",J357,0)</f>
        <v>0</v>
      </c>
      <c r="BF357" s="235">
        <f>IF(N357="snížená",J357,0)</f>
        <v>0</v>
      </c>
      <c r="BG357" s="235">
        <f>IF(N357="zákl. přenesená",J357,0)</f>
        <v>0</v>
      </c>
      <c r="BH357" s="235">
        <f>IF(N357="sníž. přenesená",J357,0)</f>
        <v>0</v>
      </c>
      <c r="BI357" s="235">
        <f>IF(N357="nulová",J357,0)</f>
        <v>0</v>
      </c>
      <c r="BJ357" s="24" t="s">
        <v>81</v>
      </c>
      <c r="BK357" s="235">
        <f>ROUND(I357*H357,2)</f>
        <v>0</v>
      </c>
      <c r="BL357" s="24" t="s">
        <v>115</v>
      </c>
      <c r="BM357" s="24" t="s">
        <v>701</v>
      </c>
    </row>
    <row r="358" s="1" customFormat="1">
      <c r="B358" s="46"/>
      <c r="C358" s="74"/>
      <c r="D358" s="238" t="s">
        <v>149</v>
      </c>
      <c r="E358" s="74"/>
      <c r="F358" s="269" t="s">
        <v>702</v>
      </c>
      <c r="G358" s="74"/>
      <c r="H358" s="74"/>
      <c r="I358" s="189"/>
      <c r="J358" s="74"/>
      <c r="K358" s="74"/>
      <c r="L358" s="72"/>
      <c r="M358" s="270"/>
      <c r="N358" s="47"/>
      <c r="O358" s="47"/>
      <c r="P358" s="47"/>
      <c r="Q358" s="47"/>
      <c r="R358" s="47"/>
      <c r="S358" s="47"/>
      <c r="T358" s="95"/>
      <c r="AT358" s="24" t="s">
        <v>149</v>
      </c>
      <c r="AU358" s="24" t="s">
        <v>81</v>
      </c>
    </row>
    <row r="359" s="1" customFormat="1" ht="16.5" customHeight="1">
      <c r="B359" s="46"/>
      <c r="C359" s="271" t="s">
        <v>703</v>
      </c>
      <c r="D359" s="271" t="s">
        <v>189</v>
      </c>
      <c r="E359" s="272" t="s">
        <v>704</v>
      </c>
      <c r="F359" s="273" t="s">
        <v>705</v>
      </c>
      <c r="G359" s="274" t="s">
        <v>197</v>
      </c>
      <c r="H359" s="275">
        <v>2.4199999999999999</v>
      </c>
      <c r="I359" s="276"/>
      <c r="J359" s="277">
        <f>ROUND(I359*H359,2)</f>
        <v>0</v>
      </c>
      <c r="K359" s="273" t="s">
        <v>147</v>
      </c>
      <c r="L359" s="278"/>
      <c r="M359" s="279" t="s">
        <v>21</v>
      </c>
      <c r="N359" s="280" t="s">
        <v>43</v>
      </c>
      <c r="O359" s="47"/>
      <c r="P359" s="233">
        <f>O359*H359</f>
        <v>0</v>
      </c>
      <c r="Q359" s="233">
        <v>0.13500000000000001</v>
      </c>
      <c r="R359" s="233">
        <f>Q359*H359</f>
        <v>0.32669999999999999</v>
      </c>
      <c r="S359" s="233">
        <v>0</v>
      </c>
      <c r="T359" s="234">
        <f>S359*H359</f>
        <v>0</v>
      </c>
      <c r="AR359" s="24" t="s">
        <v>174</v>
      </c>
      <c r="AT359" s="24" t="s">
        <v>189</v>
      </c>
      <c r="AU359" s="24" t="s">
        <v>81</v>
      </c>
      <c r="AY359" s="24" t="s">
        <v>114</v>
      </c>
      <c r="BE359" s="235">
        <f>IF(N359="základní",J359,0)</f>
        <v>0</v>
      </c>
      <c r="BF359" s="235">
        <f>IF(N359="snížená",J359,0)</f>
        <v>0</v>
      </c>
      <c r="BG359" s="235">
        <f>IF(N359="zákl. přenesená",J359,0)</f>
        <v>0</v>
      </c>
      <c r="BH359" s="235">
        <f>IF(N359="sníž. přenesená",J359,0)</f>
        <v>0</v>
      </c>
      <c r="BI359" s="235">
        <f>IF(N359="nulová",J359,0)</f>
        <v>0</v>
      </c>
      <c r="BJ359" s="24" t="s">
        <v>81</v>
      </c>
      <c r="BK359" s="235">
        <f>ROUND(I359*H359,2)</f>
        <v>0</v>
      </c>
      <c r="BL359" s="24" t="s">
        <v>115</v>
      </c>
      <c r="BM359" s="24" t="s">
        <v>706</v>
      </c>
    </row>
    <row r="360" s="12" customFormat="1">
      <c r="B360" s="247"/>
      <c r="C360" s="248"/>
      <c r="D360" s="238" t="s">
        <v>133</v>
      </c>
      <c r="E360" s="248"/>
      <c r="F360" s="250" t="s">
        <v>707</v>
      </c>
      <c r="G360" s="248"/>
      <c r="H360" s="251">
        <v>2.4199999999999999</v>
      </c>
      <c r="I360" s="252"/>
      <c r="J360" s="248"/>
      <c r="K360" s="248"/>
      <c r="L360" s="253"/>
      <c r="M360" s="254"/>
      <c r="N360" s="255"/>
      <c r="O360" s="255"/>
      <c r="P360" s="255"/>
      <c r="Q360" s="255"/>
      <c r="R360" s="255"/>
      <c r="S360" s="255"/>
      <c r="T360" s="256"/>
      <c r="AT360" s="257" t="s">
        <v>133</v>
      </c>
      <c r="AU360" s="257" t="s">
        <v>81</v>
      </c>
      <c r="AV360" s="12" t="s">
        <v>81</v>
      </c>
      <c r="AW360" s="12" t="s">
        <v>6</v>
      </c>
      <c r="AX360" s="12" t="s">
        <v>76</v>
      </c>
      <c r="AY360" s="257" t="s">
        <v>114</v>
      </c>
    </row>
    <row r="361" s="10" customFormat="1" ht="29.88" customHeight="1">
      <c r="B361" s="202"/>
      <c r="C361" s="203"/>
      <c r="D361" s="204" t="s">
        <v>70</v>
      </c>
      <c r="E361" s="216" t="s">
        <v>164</v>
      </c>
      <c r="F361" s="216" t="s">
        <v>708</v>
      </c>
      <c r="G361" s="203"/>
      <c r="H361" s="203"/>
      <c r="I361" s="206"/>
      <c r="J361" s="217">
        <f>BK361</f>
        <v>0</v>
      </c>
      <c r="K361" s="203"/>
      <c r="L361" s="208"/>
      <c r="M361" s="209"/>
      <c r="N361" s="210"/>
      <c r="O361" s="210"/>
      <c r="P361" s="211">
        <f>SUM(P362:P472)</f>
        <v>0</v>
      </c>
      <c r="Q361" s="210"/>
      <c r="R361" s="211">
        <f>SUM(R362:R472)</f>
        <v>128.6980222</v>
      </c>
      <c r="S361" s="210"/>
      <c r="T361" s="212">
        <f>SUM(T362:T472)</f>
        <v>0</v>
      </c>
      <c r="AR361" s="213" t="s">
        <v>76</v>
      </c>
      <c r="AT361" s="214" t="s">
        <v>70</v>
      </c>
      <c r="AU361" s="214" t="s">
        <v>76</v>
      </c>
      <c r="AY361" s="213" t="s">
        <v>114</v>
      </c>
      <c r="BK361" s="215">
        <f>SUM(BK362:BK472)</f>
        <v>0</v>
      </c>
    </row>
    <row r="362" s="1" customFormat="1" ht="25.5" customHeight="1">
      <c r="B362" s="46"/>
      <c r="C362" s="224" t="s">
        <v>709</v>
      </c>
      <c r="D362" s="224" t="s">
        <v>127</v>
      </c>
      <c r="E362" s="225" t="s">
        <v>710</v>
      </c>
      <c r="F362" s="226" t="s">
        <v>711</v>
      </c>
      <c r="G362" s="227" t="s">
        <v>197</v>
      </c>
      <c r="H362" s="228">
        <v>337.5</v>
      </c>
      <c r="I362" s="229"/>
      <c r="J362" s="230">
        <f>ROUND(I362*H362,2)</f>
        <v>0</v>
      </c>
      <c r="K362" s="226" t="s">
        <v>147</v>
      </c>
      <c r="L362" s="72"/>
      <c r="M362" s="231" t="s">
        <v>21</v>
      </c>
      <c r="N362" s="232" t="s">
        <v>43</v>
      </c>
      <c r="O362" s="47"/>
      <c r="P362" s="233">
        <f>O362*H362</f>
        <v>0</v>
      </c>
      <c r="Q362" s="233">
        <v>0.0043800000000000002</v>
      </c>
      <c r="R362" s="233">
        <f>Q362*H362</f>
        <v>1.4782500000000001</v>
      </c>
      <c r="S362" s="233">
        <v>0</v>
      </c>
      <c r="T362" s="234">
        <f>S362*H362</f>
        <v>0</v>
      </c>
      <c r="AR362" s="24" t="s">
        <v>115</v>
      </c>
      <c r="AT362" s="24" t="s">
        <v>127</v>
      </c>
      <c r="AU362" s="24" t="s">
        <v>81</v>
      </c>
      <c r="AY362" s="24" t="s">
        <v>114</v>
      </c>
      <c r="BE362" s="235">
        <f>IF(N362="základní",J362,0)</f>
        <v>0</v>
      </c>
      <c r="BF362" s="235">
        <f>IF(N362="snížená",J362,0)</f>
        <v>0</v>
      </c>
      <c r="BG362" s="235">
        <f>IF(N362="zákl. přenesená",J362,0)</f>
        <v>0</v>
      </c>
      <c r="BH362" s="235">
        <f>IF(N362="sníž. přenesená",J362,0)</f>
        <v>0</v>
      </c>
      <c r="BI362" s="235">
        <f>IF(N362="nulová",J362,0)</f>
        <v>0</v>
      </c>
      <c r="BJ362" s="24" t="s">
        <v>81</v>
      </c>
      <c r="BK362" s="235">
        <f>ROUND(I362*H362,2)</f>
        <v>0</v>
      </c>
      <c r="BL362" s="24" t="s">
        <v>115</v>
      </c>
      <c r="BM362" s="24" t="s">
        <v>712</v>
      </c>
    </row>
    <row r="363" s="1" customFormat="1">
      <c r="B363" s="46"/>
      <c r="C363" s="74"/>
      <c r="D363" s="238" t="s">
        <v>149</v>
      </c>
      <c r="E363" s="74"/>
      <c r="F363" s="269" t="s">
        <v>713</v>
      </c>
      <c r="G363" s="74"/>
      <c r="H363" s="74"/>
      <c r="I363" s="189"/>
      <c r="J363" s="74"/>
      <c r="K363" s="74"/>
      <c r="L363" s="72"/>
      <c r="M363" s="270"/>
      <c r="N363" s="47"/>
      <c r="O363" s="47"/>
      <c r="P363" s="47"/>
      <c r="Q363" s="47"/>
      <c r="R363" s="47"/>
      <c r="S363" s="47"/>
      <c r="T363" s="95"/>
      <c r="AT363" s="24" t="s">
        <v>149</v>
      </c>
      <c r="AU363" s="24" t="s">
        <v>81</v>
      </c>
    </row>
    <row r="364" s="1" customFormat="1" ht="38.25" customHeight="1">
      <c r="B364" s="46"/>
      <c r="C364" s="224" t="s">
        <v>714</v>
      </c>
      <c r="D364" s="224" t="s">
        <v>127</v>
      </c>
      <c r="E364" s="225" t="s">
        <v>715</v>
      </c>
      <c r="F364" s="226" t="s">
        <v>716</v>
      </c>
      <c r="G364" s="227" t="s">
        <v>197</v>
      </c>
      <c r="H364" s="228">
        <v>337.5</v>
      </c>
      <c r="I364" s="229"/>
      <c r="J364" s="230">
        <f>ROUND(I364*H364,2)</f>
        <v>0</v>
      </c>
      <c r="K364" s="226" t="s">
        <v>147</v>
      </c>
      <c r="L364" s="72"/>
      <c r="M364" s="231" t="s">
        <v>21</v>
      </c>
      <c r="N364" s="232" t="s">
        <v>43</v>
      </c>
      <c r="O364" s="47"/>
      <c r="P364" s="233">
        <f>O364*H364</f>
        <v>0</v>
      </c>
      <c r="Q364" s="233">
        <v>0.017330000000000002</v>
      </c>
      <c r="R364" s="233">
        <f>Q364*H364</f>
        <v>5.8488750000000005</v>
      </c>
      <c r="S364" s="233">
        <v>0</v>
      </c>
      <c r="T364" s="234">
        <f>S364*H364</f>
        <v>0</v>
      </c>
      <c r="AR364" s="24" t="s">
        <v>115</v>
      </c>
      <c r="AT364" s="24" t="s">
        <v>127</v>
      </c>
      <c r="AU364" s="24" t="s">
        <v>81</v>
      </c>
      <c r="AY364" s="24" t="s">
        <v>114</v>
      </c>
      <c r="BE364" s="235">
        <f>IF(N364="základní",J364,0)</f>
        <v>0</v>
      </c>
      <c r="BF364" s="235">
        <f>IF(N364="snížená",J364,0)</f>
        <v>0</v>
      </c>
      <c r="BG364" s="235">
        <f>IF(N364="zákl. přenesená",J364,0)</f>
        <v>0</v>
      </c>
      <c r="BH364" s="235">
        <f>IF(N364="sníž. přenesená",J364,0)</f>
        <v>0</v>
      </c>
      <c r="BI364" s="235">
        <f>IF(N364="nulová",J364,0)</f>
        <v>0</v>
      </c>
      <c r="BJ364" s="24" t="s">
        <v>81</v>
      </c>
      <c r="BK364" s="235">
        <f>ROUND(I364*H364,2)</f>
        <v>0</v>
      </c>
      <c r="BL364" s="24" t="s">
        <v>115</v>
      </c>
      <c r="BM364" s="24" t="s">
        <v>717</v>
      </c>
    </row>
    <row r="365" s="1" customFormat="1">
      <c r="B365" s="46"/>
      <c r="C365" s="74"/>
      <c r="D365" s="238" t="s">
        <v>149</v>
      </c>
      <c r="E365" s="74"/>
      <c r="F365" s="269" t="s">
        <v>718</v>
      </c>
      <c r="G365" s="74"/>
      <c r="H365" s="74"/>
      <c r="I365" s="189"/>
      <c r="J365" s="74"/>
      <c r="K365" s="74"/>
      <c r="L365" s="72"/>
      <c r="M365" s="270"/>
      <c r="N365" s="47"/>
      <c r="O365" s="47"/>
      <c r="P365" s="47"/>
      <c r="Q365" s="47"/>
      <c r="R365" s="47"/>
      <c r="S365" s="47"/>
      <c r="T365" s="95"/>
      <c r="AT365" s="24" t="s">
        <v>149</v>
      </c>
      <c r="AU365" s="24" t="s">
        <v>81</v>
      </c>
    </row>
    <row r="366" s="11" customFormat="1">
      <c r="B366" s="236"/>
      <c r="C366" s="237"/>
      <c r="D366" s="238" t="s">
        <v>133</v>
      </c>
      <c r="E366" s="239" t="s">
        <v>21</v>
      </c>
      <c r="F366" s="240" t="s">
        <v>564</v>
      </c>
      <c r="G366" s="237"/>
      <c r="H366" s="239" t="s">
        <v>21</v>
      </c>
      <c r="I366" s="241"/>
      <c r="J366" s="237"/>
      <c r="K366" s="237"/>
      <c r="L366" s="242"/>
      <c r="M366" s="243"/>
      <c r="N366" s="244"/>
      <c r="O366" s="244"/>
      <c r="P366" s="244"/>
      <c r="Q366" s="244"/>
      <c r="R366" s="244"/>
      <c r="S366" s="244"/>
      <c r="T366" s="245"/>
      <c r="AT366" s="246" t="s">
        <v>133</v>
      </c>
      <c r="AU366" s="246" t="s">
        <v>81</v>
      </c>
      <c r="AV366" s="11" t="s">
        <v>76</v>
      </c>
      <c r="AW366" s="11" t="s">
        <v>35</v>
      </c>
      <c r="AX366" s="11" t="s">
        <v>71</v>
      </c>
      <c r="AY366" s="246" t="s">
        <v>114</v>
      </c>
    </row>
    <row r="367" s="12" customFormat="1">
      <c r="B367" s="247"/>
      <c r="C367" s="248"/>
      <c r="D367" s="238" t="s">
        <v>133</v>
      </c>
      <c r="E367" s="249" t="s">
        <v>21</v>
      </c>
      <c r="F367" s="250" t="s">
        <v>719</v>
      </c>
      <c r="G367" s="248"/>
      <c r="H367" s="251">
        <v>68.900000000000006</v>
      </c>
      <c r="I367" s="252"/>
      <c r="J367" s="248"/>
      <c r="K367" s="248"/>
      <c r="L367" s="253"/>
      <c r="M367" s="254"/>
      <c r="N367" s="255"/>
      <c r="O367" s="255"/>
      <c r="P367" s="255"/>
      <c r="Q367" s="255"/>
      <c r="R367" s="255"/>
      <c r="S367" s="255"/>
      <c r="T367" s="256"/>
      <c r="AT367" s="257" t="s">
        <v>133</v>
      </c>
      <c r="AU367" s="257" t="s">
        <v>81</v>
      </c>
      <c r="AV367" s="12" t="s">
        <v>81</v>
      </c>
      <c r="AW367" s="12" t="s">
        <v>35</v>
      </c>
      <c r="AX367" s="12" t="s">
        <v>71</v>
      </c>
      <c r="AY367" s="257" t="s">
        <v>114</v>
      </c>
    </row>
    <row r="368" s="11" customFormat="1">
      <c r="B368" s="236"/>
      <c r="C368" s="237"/>
      <c r="D368" s="238" t="s">
        <v>133</v>
      </c>
      <c r="E368" s="239" t="s">
        <v>21</v>
      </c>
      <c r="F368" s="240" t="s">
        <v>498</v>
      </c>
      <c r="G368" s="237"/>
      <c r="H368" s="239" t="s">
        <v>21</v>
      </c>
      <c r="I368" s="241"/>
      <c r="J368" s="237"/>
      <c r="K368" s="237"/>
      <c r="L368" s="242"/>
      <c r="M368" s="243"/>
      <c r="N368" s="244"/>
      <c r="O368" s="244"/>
      <c r="P368" s="244"/>
      <c r="Q368" s="244"/>
      <c r="R368" s="244"/>
      <c r="S368" s="244"/>
      <c r="T368" s="245"/>
      <c r="AT368" s="246" t="s">
        <v>133</v>
      </c>
      <c r="AU368" s="246" t="s">
        <v>81</v>
      </c>
      <c r="AV368" s="11" t="s">
        <v>76</v>
      </c>
      <c r="AW368" s="11" t="s">
        <v>35</v>
      </c>
      <c r="AX368" s="11" t="s">
        <v>71</v>
      </c>
      <c r="AY368" s="246" t="s">
        <v>114</v>
      </c>
    </row>
    <row r="369" s="12" customFormat="1">
      <c r="B369" s="247"/>
      <c r="C369" s="248"/>
      <c r="D369" s="238" t="s">
        <v>133</v>
      </c>
      <c r="E369" s="249" t="s">
        <v>21</v>
      </c>
      <c r="F369" s="250" t="s">
        <v>720</v>
      </c>
      <c r="G369" s="248"/>
      <c r="H369" s="251">
        <v>75.099999999999994</v>
      </c>
      <c r="I369" s="252"/>
      <c r="J369" s="248"/>
      <c r="K369" s="248"/>
      <c r="L369" s="253"/>
      <c r="M369" s="254"/>
      <c r="N369" s="255"/>
      <c r="O369" s="255"/>
      <c r="P369" s="255"/>
      <c r="Q369" s="255"/>
      <c r="R369" s="255"/>
      <c r="S369" s="255"/>
      <c r="T369" s="256"/>
      <c r="AT369" s="257" t="s">
        <v>133</v>
      </c>
      <c r="AU369" s="257" t="s">
        <v>81</v>
      </c>
      <c r="AV369" s="12" t="s">
        <v>81</v>
      </c>
      <c r="AW369" s="12" t="s">
        <v>35</v>
      </c>
      <c r="AX369" s="12" t="s">
        <v>71</v>
      </c>
      <c r="AY369" s="257" t="s">
        <v>114</v>
      </c>
    </row>
    <row r="370" s="12" customFormat="1">
      <c r="B370" s="247"/>
      <c r="C370" s="248"/>
      <c r="D370" s="238" t="s">
        <v>133</v>
      </c>
      <c r="E370" s="249" t="s">
        <v>21</v>
      </c>
      <c r="F370" s="250" t="s">
        <v>721</v>
      </c>
      <c r="G370" s="248"/>
      <c r="H370" s="251">
        <v>93.799999999999997</v>
      </c>
      <c r="I370" s="252"/>
      <c r="J370" s="248"/>
      <c r="K370" s="248"/>
      <c r="L370" s="253"/>
      <c r="M370" s="254"/>
      <c r="N370" s="255"/>
      <c r="O370" s="255"/>
      <c r="P370" s="255"/>
      <c r="Q370" s="255"/>
      <c r="R370" s="255"/>
      <c r="S370" s="255"/>
      <c r="T370" s="256"/>
      <c r="AT370" s="257" t="s">
        <v>133</v>
      </c>
      <c r="AU370" s="257" t="s">
        <v>81</v>
      </c>
      <c r="AV370" s="12" t="s">
        <v>81</v>
      </c>
      <c r="AW370" s="12" t="s">
        <v>35</v>
      </c>
      <c r="AX370" s="12" t="s">
        <v>71</v>
      </c>
      <c r="AY370" s="257" t="s">
        <v>114</v>
      </c>
    </row>
    <row r="371" s="11" customFormat="1">
      <c r="B371" s="236"/>
      <c r="C371" s="237"/>
      <c r="D371" s="238" t="s">
        <v>133</v>
      </c>
      <c r="E371" s="239" t="s">
        <v>21</v>
      </c>
      <c r="F371" s="240" t="s">
        <v>503</v>
      </c>
      <c r="G371" s="237"/>
      <c r="H371" s="239" t="s">
        <v>21</v>
      </c>
      <c r="I371" s="241"/>
      <c r="J371" s="237"/>
      <c r="K371" s="237"/>
      <c r="L371" s="242"/>
      <c r="M371" s="243"/>
      <c r="N371" s="244"/>
      <c r="O371" s="244"/>
      <c r="P371" s="244"/>
      <c r="Q371" s="244"/>
      <c r="R371" s="244"/>
      <c r="S371" s="244"/>
      <c r="T371" s="245"/>
      <c r="AT371" s="246" t="s">
        <v>133</v>
      </c>
      <c r="AU371" s="246" t="s">
        <v>81</v>
      </c>
      <c r="AV371" s="11" t="s">
        <v>76</v>
      </c>
      <c r="AW371" s="11" t="s">
        <v>35</v>
      </c>
      <c r="AX371" s="11" t="s">
        <v>71</v>
      </c>
      <c r="AY371" s="246" t="s">
        <v>114</v>
      </c>
    </row>
    <row r="372" s="12" customFormat="1">
      <c r="B372" s="247"/>
      <c r="C372" s="248"/>
      <c r="D372" s="238" t="s">
        <v>133</v>
      </c>
      <c r="E372" s="249" t="s">
        <v>21</v>
      </c>
      <c r="F372" s="250" t="s">
        <v>722</v>
      </c>
      <c r="G372" s="248"/>
      <c r="H372" s="251">
        <v>99.700000000000003</v>
      </c>
      <c r="I372" s="252"/>
      <c r="J372" s="248"/>
      <c r="K372" s="248"/>
      <c r="L372" s="253"/>
      <c r="M372" s="254"/>
      <c r="N372" s="255"/>
      <c r="O372" s="255"/>
      <c r="P372" s="255"/>
      <c r="Q372" s="255"/>
      <c r="R372" s="255"/>
      <c r="S372" s="255"/>
      <c r="T372" s="256"/>
      <c r="AT372" s="257" t="s">
        <v>133</v>
      </c>
      <c r="AU372" s="257" t="s">
        <v>81</v>
      </c>
      <c r="AV372" s="12" t="s">
        <v>81</v>
      </c>
      <c r="AW372" s="12" t="s">
        <v>35</v>
      </c>
      <c r="AX372" s="12" t="s">
        <v>71</v>
      </c>
      <c r="AY372" s="257" t="s">
        <v>114</v>
      </c>
    </row>
    <row r="373" s="13" customFormat="1">
      <c r="B373" s="258"/>
      <c r="C373" s="259"/>
      <c r="D373" s="238" t="s">
        <v>133</v>
      </c>
      <c r="E373" s="260" t="s">
        <v>21</v>
      </c>
      <c r="F373" s="261" t="s">
        <v>140</v>
      </c>
      <c r="G373" s="259"/>
      <c r="H373" s="262">
        <v>337.5</v>
      </c>
      <c r="I373" s="263"/>
      <c r="J373" s="259"/>
      <c r="K373" s="259"/>
      <c r="L373" s="264"/>
      <c r="M373" s="265"/>
      <c r="N373" s="266"/>
      <c r="O373" s="266"/>
      <c r="P373" s="266"/>
      <c r="Q373" s="266"/>
      <c r="R373" s="266"/>
      <c r="S373" s="266"/>
      <c r="T373" s="267"/>
      <c r="AT373" s="268" t="s">
        <v>133</v>
      </c>
      <c r="AU373" s="268" t="s">
        <v>81</v>
      </c>
      <c r="AV373" s="13" t="s">
        <v>115</v>
      </c>
      <c r="AW373" s="13" t="s">
        <v>35</v>
      </c>
      <c r="AX373" s="13" t="s">
        <v>76</v>
      </c>
      <c r="AY373" s="268" t="s">
        <v>114</v>
      </c>
    </row>
    <row r="374" s="1" customFormat="1" ht="25.5" customHeight="1">
      <c r="B374" s="46"/>
      <c r="C374" s="224" t="s">
        <v>723</v>
      </c>
      <c r="D374" s="224" t="s">
        <v>127</v>
      </c>
      <c r="E374" s="225" t="s">
        <v>724</v>
      </c>
      <c r="F374" s="226" t="s">
        <v>725</v>
      </c>
      <c r="G374" s="227" t="s">
        <v>197</v>
      </c>
      <c r="H374" s="228">
        <v>310.28399999999999</v>
      </c>
      <c r="I374" s="229"/>
      <c r="J374" s="230">
        <f>ROUND(I374*H374,2)</f>
        <v>0</v>
      </c>
      <c r="K374" s="226" t="s">
        <v>147</v>
      </c>
      <c r="L374" s="72"/>
      <c r="M374" s="231" t="s">
        <v>21</v>
      </c>
      <c r="N374" s="232" t="s">
        <v>43</v>
      </c>
      <c r="O374" s="47"/>
      <c r="P374" s="233">
        <f>O374*H374</f>
        <v>0</v>
      </c>
      <c r="Q374" s="233">
        <v>0.0073499999999999998</v>
      </c>
      <c r="R374" s="233">
        <f>Q374*H374</f>
        <v>2.2805873999999999</v>
      </c>
      <c r="S374" s="233">
        <v>0</v>
      </c>
      <c r="T374" s="234">
        <f>S374*H374</f>
        <v>0</v>
      </c>
      <c r="AR374" s="24" t="s">
        <v>115</v>
      </c>
      <c r="AT374" s="24" t="s">
        <v>127</v>
      </c>
      <c r="AU374" s="24" t="s">
        <v>81</v>
      </c>
      <c r="AY374" s="24" t="s">
        <v>114</v>
      </c>
      <c r="BE374" s="235">
        <f>IF(N374="základní",J374,0)</f>
        <v>0</v>
      </c>
      <c r="BF374" s="235">
        <f>IF(N374="snížená",J374,0)</f>
        <v>0</v>
      </c>
      <c r="BG374" s="235">
        <f>IF(N374="zákl. přenesená",J374,0)</f>
        <v>0</v>
      </c>
      <c r="BH374" s="235">
        <f>IF(N374="sníž. přenesená",J374,0)</f>
        <v>0</v>
      </c>
      <c r="BI374" s="235">
        <f>IF(N374="nulová",J374,0)</f>
        <v>0</v>
      </c>
      <c r="BJ374" s="24" t="s">
        <v>81</v>
      </c>
      <c r="BK374" s="235">
        <f>ROUND(I374*H374,2)</f>
        <v>0</v>
      </c>
      <c r="BL374" s="24" t="s">
        <v>115</v>
      </c>
      <c r="BM374" s="24" t="s">
        <v>726</v>
      </c>
    </row>
    <row r="375" s="11" customFormat="1">
      <c r="B375" s="236"/>
      <c r="C375" s="237"/>
      <c r="D375" s="238" t="s">
        <v>133</v>
      </c>
      <c r="E375" s="239" t="s">
        <v>21</v>
      </c>
      <c r="F375" s="240" t="s">
        <v>727</v>
      </c>
      <c r="G375" s="237"/>
      <c r="H375" s="239" t="s">
        <v>21</v>
      </c>
      <c r="I375" s="241"/>
      <c r="J375" s="237"/>
      <c r="K375" s="237"/>
      <c r="L375" s="242"/>
      <c r="M375" s="243"/>
      <c r="N375" s="244"/>
      <c r="O375" s="244"/>
      <c r="P375" s="244"/>
      <c r="Q375" s="244"/>
      <c r="R375" s="244"/>
      <c r="S375" s="244"/>
      <c r="T375" s="245"/>
      <c r="AT375" s="246" t="s">
        <v>133</v>
      </c>
      <c r="AU375" s="246" t="s">
        <v>81</v>
      </c>
      <c r="AV375" s="11" t="s">
        <v>76</v>
      </c>
      <c r="AW375" s="11" t="s">
        <v>35</v>
      </c>
      <c r="AX375" s="11" t="s">
        <v>71</v>
      </c>
      <c r="AY375" s="246" t="s">
        <v>114</v>
      </c>
    </row>
    <row r="376" s="12" customFormat="1">
      <c r="B376" s="247"/>
      <c r="C376" s="248"/>
      <c r="D376" s="238" t="s">
        <v>133</v>
      </c>
      <c r="E376" s="249" t="s">
        <v>21</v>
      </c>
      <c r="F376" s="250" t="s">
        <v>427</v>
      </c>
      <c r="G376" s="248"/>
      <c r="H376" s="251">
        <v>100</v>
      </c>
      <c r="I376" s="252"/>
      <c r="J376" s="248"/>
      <c r="K376" s="248"/>
      <c r="L376" s="253"/>
      <c r="M376" s="254"/>
      <c r="N376" s="255"/>
      <c r="O376" s="255"/>
      <c r="P376" s="255"/>
      <c r="Q376" s="255"/>
      <c r="R376" s="255"/>
      <c r="S376" s="255"/>
      <c r="T376" s="256"/>
      <c r="AT376" s="257" t="s">
        <v>133</v>
      </c>
      <c r="AU376" s="257" t="s">
        <v>81</v>
      </c>
      <c r="AV376" s="12" t="s">
        <v>81</v>
      </c>
      <c r="AW376" s="12" t="s">
        <v>35</v>
      </c>
      <c r="AX376" s="12" t="s">
        <v>71</v>
      </c>
      <c r="AY376" s="257" t="s">
        <v>114</v>
      </c>
    </row>
    <row r="377" s="11" customFormat="1">
      <c r="B377" s="236"/>
      <c r="C377" s="237"/>
      <c r="D377" s="238" t="s">
        <v>133</v>
      </c>
      <c r="E377" s="239" t="s">
        <v>21</v>
      </c>
      <c r="F377" s="240" t="s">
        <v>728</v>
      </c>
      <c r="G377" s="237"/>
      <c r="H377" s="239" t="s">
        <v>21</v>
      </c>
      <c r="I377" s="241"/>
      <c r="J377" s="237"/>
      <c r="K377" s="237"/>
      <c r="L377" s="242"/>
      <c r="M377" s="243"/>
      <c r="N377" s="244"/>
      <c r="O377" s="244"/>
      <c r="P377" s="244"/>
      <c r="Q377" s="244"/>
      <c r="R377" s="244"/>
      <c r="S377" s="244"/>
      <c r="T377" s="245"/>
      <c r="AT377" s="246" t="s">
        <v>133</v>
      </c>
      <c r="AU377" s="246" t="s">
        <v>81</v>
      </c>
      <c r="AV377" s="11" t="s">
        <v>76</v>
      </c>
      <c r="AW377" s="11" t="s">
        <v>35</v>
      </c>
      <c r="AX377" s="11" t="s">
        <v>71</v>
      </c>
      <c r="AY377" s="246" t="s">
        <v>114</v>
      </c>
    </row>
    <row r="378" s="12" customFormat="1">
      <c r="B378" s="247"/>
      <c r="C378" s="248"/>
      <c r="D378" s="238" t="s">
        <v>133</v>
      </c>
      <c r="E378" s="249" t="s">
        <v>21</v>
      </c>
      <c r="F378" s="250" t="s">
        <v>729</v>
      </c>
      <c r="G378" s="248"/>
      <c r="H378" s="251">
        <v>210.28399999999999</v>
      </c>
      <c r="I378" s="252"/>
      <c r="J378" s="248"/>
      <c r="K378" s="248"/>
      <c r="L378" s="253"/>
      <c r="M378" s="254"/>
      <c r="N378" s="255"/>
      <c r="O378" s="255"/>
      <c r="P378" s="255"/>
      <c r="Q378" s="255"/>
      <c r="R378" s="255"/>
      <c r="S378" s="255"/>
      <c r="T378" s="256"/>
      <c r="AT378" s="257" t="s">
        <v>133</v>
      </c>
      <c r="AU378" s="257" t="s">
        <v>81</v>
      </c>
      <c r="AV378" s="12" t="s">
        <v>81</v>
      </c>
      <c r="AW378" s="12" t="s">
        <v>35</v>
      </c>
      <c r="AX378" s="12" t="s">
        <v>71</v>
      </c>
      <c r="AY378" s="257" t="s">
        <v>114</v>
      </c>
    </row>
    <row r="379" s="13" customFormat="1">
      <c r="B379" s="258"/>
      <c r="C379" s="259"/>
      <c r="D379" s="238" t="s">
        <v>133</v>
      </c>
      <c r="E379" s="260" t="s">
        <v>21</v>
      </c>
      <c r="F379" s="261" t="s">
        <v>140</v>
      </c>
      <c r="G379" s="259"/>
      <c r="H379" s="262">
        <v>310.28399999999999</v>
      </c>
      <c r="I379" s="263"/>
      <c r="J379" s="259"/>
      <c r="K379" s="259"/>
      <c r="L379" s="264"/>
      <c r="M379" s="265"/>
      <c r="N379" s="266"/>
      <c r="O379" s="266"/>
      <c r="P379" s="266"/>
      <c r="Q379" s="266"/>
      <c r="R379" s="266"/>
      <c r="S379" s="266"/>
      <c r="T379" s="267"/>
      <c r="AT379" s="268" t="s">
        <v>133</v>
      </c>
      <c r="AU379" s="268" t="s">
        <v>81</v>
      </c>
      <c r="AV379" s="13" t="s">
        <v>115</v>
      </c>
      <c r="AW379" s="13" t="s">
        <v>35</v>
      </c>
      <c r="AX379" s="13" t="s">
        <v>76</v>
      </c>
      <c r="AY379" s="268" t="s">
        <v>114</v>
      </c>
    </row>
    <row r="380" s="1" customFormat="1" ht="25.5" customHeight="1">
      <c r="B380" s="46"/>
      <c r="C380" s="224" t="s">
        <v>730</v>
      </c>
      <c r="D380" s="224" t="s">
        <v>127</v>
      </c>
      <c r="E380" s="225" t="s">
        <v>731</v>
      </c>
      <c r="F380" s="226" t="s">
        <v>732</v>
      </c>
      <c r="G380" s="227" t="s">
        <v>197</v>
      </c>
      <c r="H380" s="228">
        <v>411.70600000000002</v>
      </c>
      <c r="I380" s="229"/>
      <c r="J380" s="230">
        <f>ROUND(I380*H380,2)</f>
        <v>0</v>
      </c>
      <c r="K380" s="226" t="s">
        <v>147</v>
      </c>
      <c r="L380" s="72"/>
      <c r="M380" s="231" t="s">
        <v>21</v>
      </c>
      <c r="N380" s="232" t="s">
        <v>43</v>
      </c>
      <c r="O380" s="47"/>
      <c r="P380" s="233">
        <f>O380*H380</f>
        <v>0</v>
      </c>
      <c r="Q380" s="233">
        <v>0.0043800000000000002</v>
      </c>
      <c r="R380" s="233">
        <f>Q380*H380</f>
        <v>1.8032722800000001</v>
      </c>
      <c r="S380" s="233">
        <v>0</v>
      </c>
      <c r="T380" s="234">
        <f>S380*H380</f>
        <v>0</v>
      </c>
      <c r="AR380" s="24" t="s">
        <v>115</v>
      </c>
      <c r="AT380" s="24" t="s">
        <v>127</v>
      </c>
      <c r="AU380" s="24" t="s">
        <v>81</v>
      </c>
      <c r="AY380" s="24" t="s">
        <v>114</v>
      </c>
      <c r="BE380" s="235">
        <f>IF(N380="základní",J380,0)</f>
        <v>0</v>
      </c>
      <c r="BF380" s="235">
        <f>IF(N380="snížená",J380,0)</f>
        <v>0</v>
      </c>
      <c r="BG380" s="235">
        <f>IF(N380="zákl. přenesená",J380,0)</f>
        <v>0</v>
      </c>
      <c r="BH380" s="235">
        <f>IF(N380="sníž. přenesená",J380,0)</f>
        <v>0</v>
      </c>
      <c r="BI380" s="235">
        <f>IF(N380="nulová",J380,0)</f>
        <v>0</v>
      </c>
      <c r="BJ380" s="24" t="s">
        <v>81</v>
      </c>
      <c r="BK380" s="235">
        <f>ROUND(I380*H380,2)</f>
        <v>0</v>
      </c>
      <c r="BL380" s="24" t="s">
        <v>115</v>
      </c>
      <c r="BM380" s="24" t="s">
        <v>733</v>
      </c>
    </row>
    <row r="381" s="1" customFormat="1">
      <c r="B381" s="46"/>
      <c r="C381" s="74"/>
      <c r="D381" s="238" t="s">
        <v>149</v>
      </c>
      <c r="E381" s="74"/>
      <c r="F381" s="269" t="s">
        <v>713</v>
      </c>
      <c r="G381" s="74"/>
      <c r="H381" s="74"/>
      <c r="I381" s="189"/>
      <c r="J381" s="74"/>
      <c r="K381" s="74"/>
      <c r="L381" s="72"/>
      <c r="M381" s="270"/>
      <c r="N381" s="47"/>
      <c r="O381" s="47"/>
      <c r="P381" s="47"/>
      <c r="Q381" s="47"/>
      <c r="R381" s="47"/>
      <c r="S381" s="47"/>
      <c r="T381" s="95"/>
      <c r="AT381" s="24" t="s">
        <v>149</v>
      </c>
      <c r="AU381" s="24" t="s">
        <v>81</v>
      </c>
    </row>
    <row r="382" s="11" customFormat="1">
      <c r="B382" s="236"/>
      <c r="C382" s="237"/>
      <c r="D382" s="238" t="s">
        <v>133</v>
      </c>
      <c r="E382" s="239" t="s">
        <v>21</v>
      </c>
      <c r="F382" s="240" t="s">
        <v>734</v>
      </c>
      <c r="G382" s="237"/>
      <c r="H382" s="239" t="s">
        <v>21</v>
      </c>
      <c r="I382" s="241"/>
      <c r="J382" s="237"/>
      <c r="K382" s="237"/>
      <c r="L382" s="242"/>
      <c r="M382" s="243"/>
      <c r="N382" s="244"/>
      <c r="O382" s="244"/>
      <c r="P382" s="244"/>
      <c r="Q382" s="244"/>
      <c r="R382" s="244"/>
      <c r="S382" s="244"/>
      <c r="T382" s="245"/>
      <c r="AT382" s="246" t="s">
        <v>133</v>
      </c>
      <c r="AU382" s="246" t="s">
        <v>81</v>
      </c>
      <c r="AV382" s="11" t="s">
        <v>76</v>
      </c>
      <c r="AW382" s="11" t="s">
        <v>35</v>
      </c>
      <c r="AX382" s="11" t="s">
        <v>71</v>
      </c>
      <c r="AY382" s="246" t="s">
        <v>114</v>
      </c>
    </row>
    <row r="383" s="12" customFormat="1">
      <c r="B383" s="247"/>
      <c r="C383" s="248"/>
      <c r="D383" s="238" t="s">
        <v>133</v>
      </c>
      <c r="E383" s="249" t="s">
        <v>21</v>
      </c>
      <c r="F383" s="250" t="s">
        <v>735</v>
      </c>
      <c r="G383" s="248"/>
      <c r="H383" s="251">
        <v>222.37200000000001</v>
      </c>
      <c r="I383" s="252"/>
      <c r="J383" s="248"/>
      <c r="K383" s="248"/>
      <c r="L383" s="253"/>
      <c r="M383" s="254"/>
      <c r="N383" s="255"/>
      <c r="O383" s="255"/>
      <c r="P383" s="255"/>
      <c r="Q383" s="255"/>
      <c r="R383" s="255"/>
      <c r="S383" s="255"/>
      <c r="T383" s="256"/>
      <c r="AT383" s="257" t="s">
        <v>133</v>
      </c>
      <c r="AU383" s="257" t="s">
        <v>81</v>
      </c>
      <c r="AV383" s="12" t="s">
        <v>81</v>
      </c>
      <c r="AW383" s="12" t="s">
        <v>35</v>
      </c>
      <c r="AX383" s="12" t="s">
        <v>71</v>
      </c>
      <c r="AY383" s="257" t="s">
        <v>114</v>
      </c>
    </row>
    <row r="384" s="11" customFormat="1">
      <c r="B384" s="236"/>
      <c r="C384" s="237"/>
      <c r="D384" s="238" t="s">
        <v>133</v>
      </c>
      <c r="E384" s="239" t="s">
        <v>21</v>
      </c>
      <c r="F384" s="240" t="s">
        <v>736</v>
      </c>
      <c r="G384" s="237"/>
      <c r="H384" s="239" t="s">
        <v>21</v>
      </c>
      <c r="I384" s="241"/>
      <c r="J384" s="237"/>
      <c r="K384" s="237"/>
      <c r="L384" s="242"/>
      <c r="M384" s="243"/>
      <c r="N384" s="244"/>
      <c r="O384" s="244"/>
      <c r="P384" s="244"/>
      <c r="Q384" s="244"/>
      <c r="R384" s="244"/>
      <c r="S384" s="244"/>
      <c r="T384" s="245"/>
      <c r="AT384" s="246" t="s">
        <v>133</v>
      </c>
      <c r="AU384" s="246" t="s">
        <v>81</v>
      </c>
      <c r="AV384" s="11" t="s">
        <v>76</v>
      </c>
      <c r="AW384" s="11" t="s">
        <v>35</v>
      </c>
      <c r="AX384" s="11" t="s">
        <v>71</v>
      </c>
      <c r="AY384" s="246" t="s">
        <v>114</v>
      </c>
    </row>
    <row r="385" s="12" customFormat="1">
      <c r="B385" s="247"/>
      <c r="C385" s="248"/>
      <c r="D385" s="238" t="s">
        <v>133</v>
      </c>
      <c r="E385" s="249" t="s">
        <v>21</v>
      </c>
      <c r="F385" s="250" t="s">
        <v>737</v>
      </c>
      <c r="G385" s="248"/>
      <c r="H385" s="251">
        <v>79.430999999999997</v>
      </c>
      <c r="I385" s="252"/>
      <c r="J385" s="248"/>
      <c r="K385" s="248"/>
      <c r="L385" s="253"/>
      <c r="M385" s="254"/>
      <c r="N385" s="255"/>
      <c r="O385" s="255"/>
      <c r="P385" s="255"/>
      <c r="Q385" s="255"/>
      <c r="R385" s="255"/>
      <c r="S385" s="255"/>
      <c r="T385" s="256"/>
      <c r="AT385" s="257" t="s">
        <v>133</v>
      </c>
      <c r="AU385" s="257" t="s">
        <v>81</v>
      </c>
      <c r="AV385" s="12" t="s">
        <v>81</v>
      </c>
      <c r="AW385" s="12" t="s">
        <v>35</v>
      </c>
      <c r="AX385" s="12" t="s">
        <v>71</v>
      </c>
      <c r="AY385" s="257" t="s">
        <v>114</v>
      </c>
    </row>
    <row r="386" s="11" customFormat="1">
      <c r="B386" s="236"/>
      <c r="C386" s="237"/>
      <c r="D386" s="238" t="s">
        <v>133</v>
      </c>
      <c r="E386" s="239" t="s">
        <v>21</v>
      </c>
      <c r="F386" s="240" t="s">
        <v>738</v>
      </c>
      <c r="G386" s="237"/>
      <c r="H386" s="239" t="s">
        <v>21</v>
      </c>
      <c r="I386" s="241"/>
      <c r="J386" s="237"/>
      <c r="K386" s="237"/>
      <c r="L386" s="242"/>
      <c r="M386" s="243"/>
      <c r="N386" s="244"/>
      <c r="O386" s="244"/>
      <c r="P386" s="244"/>
      <c r="Q386" s="244"/>
      <c r="R386" s="244"/>
      <c r="S386" s="244"/>
      <c r="T386" s="245"/>
      <c r="AT386" s="246" t="s">
        <v>133</v>
      </c>
      <c r="AU386" s="246" t="s">
        <v>81</v>
      </c>
      <c r="AV386" s="11" t="s">
        <v>76</v>
      </c>
      <c r="AW386" s="11" t="s">
        <v>35</v>
      </c>
      <c r="AX386" s="11" t="s">
        <v>71</v>
      </c>
      <c r="AY386" s="246" t="s">
        <v>114</v>
      </c>
    </row>
    <row r="387" s="12" customFormat="1">
      <c r="B387" s="247"/>
      <c r="C387" s="248"/>
      <c r="D387" s="238" t="s">
        <v>133</v>
      </c>
      <c r="E387" s="249" t="s">
        <v>21</v>
      </c>
      <c r="F387" s="250" t="s">
        <v>739</v>
      </c>
      <c r="G387" s="248"/>
      <c r="H387" s="251">
        <v>205.012</v>
      </c>
      <c r="I387" s="252"/>
      <c r="J387" s="248"/>
      <c r="K387" s="248"/>
      <c r="L387" s="253"/>
      <c r="M387" s="254"/>
      <c r="N387" s="255"/>
      <c r="O387" s="255"/>
      <c r="P387" s="255"/>
      <c r="Q387" s="255"/>
      <c r="R387" s="255"/>
      <c r="S387" s="255"/>
      <c r="T387" s="256"/>
      <c r="AT387" s="257" t="s">
        <v>133</v>
      </c>
      <c r="AU387" s="257" t="s">
        <v>81</v>
      </c>
      <c r="AV387" s="12" t="s">
        <v>81</v>
      </c>
      <c r="AW387" s="12" t="s">
        <v>35</v>
      </c>
      <c r="AX387" s="12" t="s">
        <v>71</v>
      </c>
      <c r="AY387" s="257" t="s">
        <v>114</v>
      </c>
    </row>
    <row r="388" s="12" customFormat="1">
      <c r="B388" s="247"/>
      <c r="C388" s="248"/>
      <c r="D388" s="238" t="s">
        <v>133</v>
      </c>
      <c r="E388" s="249" t="s">
        <v>21</v>
      </c>
      <c r="F388" s="250" t="s">
        <v>740</v>
      </c>
      <c r="G388" s="248"/>
      <c r="H388" s="251">
        <v>10.800000000000001</v>
      </c>
      <c r="I388" s="252"/>
      <c r="J388" s="248"/>
      <c r="K388" s="248"/>
      <c r="L388" s="253"/>
      <c r="M388" s="254"/>
      <c r="N388" s="255"/>
      <c r="O388" s="255"/>
      <c r="P388" s="255"/>
      <c r="Q388" s="255"/>
      <c r="R388" s="255"/>
      <c r="S388" s="255"/>
      <c r="T388" s="256"/>
      <c r="AT388" s="257" t="s">
        <v>133</v>
      </c>
      <c r="AU388" s="257" t="s">
        <v>81</v>
      </c>
      <c r="AV388" s="12" t="s">
        <v>81</v>
      </c>
      <c r="AW388" s="12" t="s">
        <v>35</v>
      </c>
      <c r="AX388" s="12" t="s">
        <v>71</v>
      </c>
      <c r="AY388" s="257" t="s">
        <v>114</v>
      </c>
    </row>
    <row r="389" s="12" customFormat="1">
      <c r="B389" s="247"/>
      <c r="C389" s="248"/>
      <c r="D389" s="238" t="s">
        <v>133</v>
      </c>
      <c r="E389" s="249" t="s">
        <v>21</v>
      </c>
      <c r="F389" s="250" t="s">
        <v>741</v>
      </c>
      <c r="G389" s="248"/>
      <c r="H389" s="251">
        <v>64.799999999999997</v>
      </c>
      <c r="I389" s="252"/>
      <c r="J389" s="248"/>
      <c r="K389" s="248"/>
      <c r="L389" s="253"/>
      <c r="M389" s="254"/>
      <c r="N389" s="255"/>
      <c r="O389" s="255"/>
      <c r="P389" s="255"/>
      <c r="Q389" s="255"/>
      <c r="R389" s="255"/>
      <c r="S389" s="255"/>
      <c r="T389" s="256"/>
      <c r="AT389" s="257" t="s">
        <v>133</v>
      </c>
      <c r="AU389" s="257" t="s">
        <v>81</v>
      </c>
      <c r="AV389" s="12" t="s">
        <v>81</v>
      </c>
      <c r="AW389" s="12" t="s">
        <v>35</v>
      </c>
      <c r="AX389" s="12" t="s">
        <v>71</v>
      </c>
      <c r="AY389" s="257" t="s">
        <v>114</v>
      </c>
    </row>
    <row r="390" s="11" customFormat="1">
      <c r="B390" s="236"/>
      <c r="C390" s="237"/>
      <c r="D390" s="238" t="s">
        <v>133</v>
      </c>
      <c r="E390" s="239" t="s">
        <v>21</v>
      </c>
      <c r="F390" s="240" t="s">
        <v>742</v>
      </c>
      <c r="G390" s="237"/>
      <c r="H390" s="239" t="s">
        <v>21</v>
      </c>
      <c r="I390" s="241"/>
      <c r="J390" s="237"/>
      <c r="K390" s="237"/>
      <c r="L390" s="242"/>
      <c r="M390" s="243"/>
      <c r="N390" s="244"/>
      <c r="O390" s="244"/>
      <c r="P390" s="244"/>
      <c r="Q390" s="244"/>
      <c r="R390" s="244"/>
      <c r="S390" s="244"/>
      <c r="T390" s="245"/>
      <c r="AT390" s="246" t="s">
        <v>133</v>
      </c>
      <c r="AU390" s="246" t="s">
        <v>81</v>
      </c>
      <c r="AV390" s="11" t="s">
        <v>76</v>
      </c>
      <c r="AW390" s="11" t="s">
        <v>35</v>
      </c>
      <c r="AX390" s="11" t="s">
        <v>71</v>
      </c>
      <c r="AY390" s="246" t="s">
        <v>114</v>
      </c>
    </row>
    <row r="391" s="12" customFormat="1">
      <c r="B391" s="247"/>
      <c r="C391" s="248"/>
      <c r="D391" s="238" t="s">
        <v>133</v>
      </c>
      <c r="E391" s="249" t="s">
        <v>21</v>
      </c>
      <c r="F391" s="250" t="s">
        <v>743</v>
      </c>
      <c r="G391" s="248"/>
      <c r="H391" s="251">
        <v>-170.709</v>
      </c>
      <c r="I391" s="252"/>
      <c r="J391" s="248"/>
      <c r="K391" s="248"/>
      <c r="L391" s="253"/>
      <c r="M391" s="254"/>
      <c r="N391" s="255"/>
      <c r="O391" s="255"/>
      <c r="P391" s="255"/>
      <c r="Q391" s="255"/>
      <c r="R391" s="255"/>
      <c r="S391" s="255"/>
      <c r="T391" s="256"/>
      <c r="AT391" s="257" t="s">
        <v>133</v>
      </c>
      <c r="AU391" s="257" t="s">
        <v>81</v>
      </c>
      <c r="AV391" s="12" t="s">
        <v>81</v>
      </c>
      <c r="AW391" s="12" t="s">
        <v>35</v>
      </c>
      <c r="AX391" s="12" t="s">
        <v>71</v>
      </c>
      <c r="AY391" s="257" t="s">
        <v>114</v>
      </c>
    </row>
    <row r="392" s="13" customFormat="1">
      <c r="B392" s="258"/>
      <c r="C392" s="259"/>
      <c r="D392" s="238" t="s">
        <v>133</v>
      </c>
      <c r="E392" s="260" t="s">
        <v>21</v>
      </c>
      <c r="F392" s="261" t="s">
        <v>140</v>
      </c>
      <c r="G392" s="259"/>
      <c r="H392" s="262">
        <v>411.70600000000002</v>
      </c>
      <c r="I392" s="263"/>
      <c r="J392" s="259"/>
      <c r="K392" s="259"/>
      <c r="L392" s="264"/>
      <c r="M392" s="265"/>
      <c r="N392" s="266"/>
      <c r="O392" s="266"/>
      <c r="P392" s="266"/>
      <c r="Q392" s="266"/>
      <c r="R392" s="266"/>
      <c r="S392" s="266"/>
      <c r="T392" s="267"/>
      <c r="AT392" s="268" t="s">
        <v>133</v>
      </c>
      <c r="AU392" s="268" t="s">
        <v>81</v>
      </c>
      <c r="AV392" s="13" t="s">
        <v>115</v>
      </c>
      <c r="AW392" s="13" t="s">
        <v>35</v>
      </c>
      <c r="AX392" s="13" t="s">
        <v>76</v>
      </c>
      <c r="AY392" s="268" t="s">
        <v>114</v>
      </c>
    </row>
    <row r="393" s="1" customFormat="1" ht="38.25" customHeight="1">
      <c r="B393" s="46"/>
      <c r="C393" s="224" t="s">
        <v>744</v>
      </c>
      <c r="D393" s="224" t="s">
        <v>127</v>
      </c>
      <c r="E393" s="225" t="s">
        <v>745</v>
      </c>
      <c r="F393" s="226" t="s">
        <v>746</v>
      </c>
      <c r="G393" s="227" t="s">
        <v>197</v>
      </c>
      <c r="H393" s="228">
        <v>1021.99</v>
      </c>
      <c r="I393" s="229"/>
      <c r="J393" s="230">
        <f>ROUND(I393*H393,2)</f>
        <v>0</v>
      </c>
      <c r="K393" s="226" t="s">
        <v>147</v>
      </c>
      <c r="L393" s="72"/>
      <c r="M393" s="231" t="s">
        <v>21</v>
      </c>
      <c r="N393" s="232" t="s">
        <v>43</v>
      </c>
      <c r="O393" s="47"/>
      <c r="P393" s="233">
        <f>O393*H393</f>
        <v>0</v>
      </c>
      <c r="Q393" s="233">
        <v>0.017330000000000002</v>
      </c>
      <c r="R393" s="233">
        <f>Q393*H393</f>
        <v>17.711086700000003</v>
      </c>
      <c r="S393" s="233">
        <v>0</v>
      </c>
      <c r="T393" s="234">
        <f>S393*H393</f>
        <v>0</v>
      </c>
      <c r="AR393" s="24" t="s">
        <v>115</v>
      </c>
      <c r="AT393" s="24" t="s">
        <v>127</v>
      </c>
      <c r="AU393" s="24" t="s">
        <v>81</v>
      </c>
      <c r="AY393" s="24" t="s">
        <v>114</v>
      </c>
      <c r="BE393" s="235">
        <f>IF(N393="základní",J393,0)</f>
        <v>0</v>
      </c>
      <c r="BF393" s="235">
        <f>IF(N393="snížená",J393,0)</f>
        <v>0</v>
      </c>
      <c r="BG393" s="235">
        <f>IF(N393="zákl. přenesená",J393,0)</f>
        <v>0</v>
      </c>
      <c r="BH393" s="235">
        <f>IF(N393="sníž. přenesená",J393,0)</f>
        <v>0</v>
      </c>
      <c r="BI393" s="235">
        <f>IF(N393="nulová",J393,0)</f>
        <v>0</v>
      </c>
      <c r="BJ393" s="24" t="s">
        <v>81</v>
      </c>
      <c r="BK393" s="235">
        <f>ROUND(I393*H393,2)</f>
        <v>0</v>
      </c>
      <c r="BL393" s="24" t="s">
        <v>115</v>
      </c>
      <c r="BM393" s="24" t="s">
        <v>747</v>
      </c>
    </row>
    <row r="394" s="12" customFormat="1">
      <c r="B394" s="247"/>
      <c r="C394" s="248"/>
      <c r="D394" s="238" t="s">
        <v>133</v>
      </c>
      <c r="E394" s="249" t="s">
        <v>21</v>
      </c>
      <c r="F394" s="250" t="s">
        <v>748</v>
      </c>
      <c r="G394" s="248"/>
      <c r="H394" s="251">
        <v>721.99000000000001</v>
      </c>
      <c r="I394" s="252"/>
      <c r="J394" s="248"/>
      <c r="K394" s="248"/>
      <c r="L394" s="253"/>
      <c r="M394" s="254"/>
      <c r="N394" s="255"/>
      <c r="O394" s="255"/>
      <c r="P394" s="255"/>
      <c r="Q394" s="255"/>
      <c r="R394" s="255"/>
      <c r="S394" s="255"/>
      <c r="T394" s="256"/>
      <c r="AT394" s="257" t="s">
        <v>133</v>
      </c>
      <c r="AU394" s="257" t="s">
        <v>81</v>
      </c>
      <c r="AV394" s="12" t="s">
        <v>81</v>
      </c>
      <c r="AW394" s="12" t="s">
        <v>35</v>
      </c>
      <c r="AX394" s="12" t="s">
        <v>71</v>
      </c>
      <c r="AY394" s="257" t="s">
        <v>114</v>
      </c>
    </row>
    <row r="395" s="11" customFormat="1">
      <c r="B395" s="236"/>
      <c r="C395" s="237"/>
      <c r="D395" s="238" t="s">
        <v>133</v>
      </c>
      <c r="E395" s="239" t="s">
        <v>21</v>
      </c>
      <c r="F395" s="240" t="s">
        <v>749</v>
      </c>
      <c r="G395" s="237"/>
      <c r="H395" s="239" t="s">
        <v>21</v>
      </c>
      <c r="I395" s="241"/>
      <c r="J395" s="237"/>
      <c r="K395" s="237"/>
      <c r="L395" s="242"/>
      <c r="M395" s="243"/>
      <c r="N395" s="244"/>
      <c r="O395" s="244"/>
      <c r="P395" s="244"/>
      <c r="Q395" s="244"/>
      <c r="R395" s="244"/>
      <c r="S395" s="244"/>
      <c r="T395" s="245"/>
      <c r="AT395" s="246" t="s">
        <v>133</v>
      </c>
      <c r="AU395" s="246" t="s">
        <v>81</v>
      </c>
      <c r="AV395" s="11" t="s">
        <v>76</v>
      </c>
      <c r="AW395" s="11" t="s">
        <v>35</v>
      </c>
      <c r="AX395" s="11" t="s">
        <v>71</v>
      </c>
      <c r="AY395" s="246" t="s">
        <v>114</v>
      </c>
    </row>
    <row r="396" s="12" customFormat="1">
      <c r="B396" s="247"/>
      <c r="C396" s="248"/>
      <c r="D396" s="238" t="s">
        <v>133</v>
      </c>
      <c r="E396" s="249" t="s">
        <v>21</v>
      </c>
      <c r="F396" s="250" t="s">
        <v>750</v>
      </c>
      <c r="G396" s="248"/>
      <c r="H396" s="251">
        <v>300</v>
      </c>
      <c r="I396" s="252"/>
      <c r="J396" s="248"/>
      <c r="K396" s="248"/>
      <c r="L396" s="253"/>
      <c r="M396" s="254"/>
      <c r="N396" s="255"/>
      <c r="O396" s="255"/>
      <c r="P396" s="255"/>
      <c r="Q396" s="255"/>
      <c r="R396" s="255"/>
      <c r="S396" s="255"/>
      <c r="T396" s="256"/>
      <c r="AT396" s="257" t="s">
        <v>133</v>
      </c>
      <c r="AU396" s="257" t="s">
        <v>81</v>
      </c>
      <c r="AV396" s="12" t="s">
        <v>81</v>
      </c>
      <c r="AW396" s="12" t="s">
        <v>35</v>
      </c>
      <c r="AX396" s="12" t="s">
        <v>71</v>
      </c>
      <c r="AY396" s="257" t="s">
        <v>114</v>
      </c>
    </row>
    <row r="397" s="13" customFormat="1">
      <c r="B397" s="258"/>
      <c r="C397" s="259"/>
      <c r="D397" s="238" t="s">
        <v>133</v>
      </c>
      <c r="E397" s="260" t="s">
        <v>21</v>
      </c>
      <c r="F397" s="261" t="s">
        <v>140</v>
      </c>
      <c r="G397" s="259"/>
      <c r="H397" s="262">
        <v>1021.99</v>
      </c>
      <c r="I397" s="263"/>
      <c r="J397" s="259"/>
      <c r="K397" s="259"/>
      <c r="L397" s="264"/>
      <c r="M397" s="265"/>
      <c r="N397" s="266"/>
      <c r="O397" s="266"/>
      <c r="P397" s="266"/>
      <c r="Q397" s="266"/>
      <c r="R397" s="266"/>
      <c r="S397" s="266"/>
      <c r="T397" s="267"/>
      <c r="AT397" s="268" t="s">
        <v>133</v>
      </c>
      <c r="AU397" s="268" t="s">
        <v>81</v>
      </c>
      <c r="AV397" s="13" t="s">
        <v>115</v>
      </c>
      <c r="AW397" s="13" t="s">
        <v>35</v>
      </c>
      <c r="AX397" s="13" t="s">
        <v>76</v>
      </c>
      <c r="AY397" s="268" t="s">
        <v>114</v>
      </c>
    </row>
    <row r="398" s="1" customFormat="1" ht="25.5" customHeight="1">
      <c r="B398" s="46"/>
      <c r="C398" s="224" t="s">
        <v>751</v>
      </c>
      <c r="D398" s="224" t="s">
        <v>127</v>
      </c>
      <c r="E398" s="225" t="s">
        <v>752</v>
      </c>
      <c r="F398" s="226" t="s">
        <v>753</v>
      </c>
      <c r="G398" s="227" t="s">
        <v>197</v>
      </c>
      <c r="H398" s="228">
        <v>170.709</v>
      </c>
      <c r="I398" s="229"/>
      <c r="J398" s="230">
        <f>ROUND(I398*H398,2)</f>
        <v>0</v>
      </c>
      <c r="K398" s="226" t="s">
        <v>147</v>
      </c>
      <c r="L398" s="72"/>
      <c r="M398" s="231" t="s">
        <v>21</v>
      </c>
      <c r="N398" s="232" t="s">
        <v>43</v>
      </c>
      <c r="O398" s="47"/>
      <c r="P398" s="233">
        <f>O398*H398</f>
        <v>0</v>
      </c>
      <c r="Q398" s="233">
        <v>0.021000000000000001</v>
      </c>
      <c r="R398" s="233">
        <f>Q398*H398</f>
        <v>3.5848890000000004</v>
      </c>
      <c r="S398" s="233">
        <v>0</v>
      </c>
      <c r="T398" s="234">
        <f>S398*H398</f>
        <v>0</v>
      </c>
      <c r="AR398" s="24" t="s">
        <v>115</v>
      </c>
      <c r="AT398" s="24" t="s">
        <v>127</v>
      </c>
      <c r="AU398" s="24" t="s">
        <v>81</v>
      </c>
      <c r="AY398" s="24" t="s">
        <v>114</v>
      </c>
      <c r="BE398" s="235">
        <f>IF(N398="základní",J398,0)</f>
        <v>0</v>
      </c>
      <c r="BF398" s="235">
        <f>IF(N398="snížená",J398,0)</f>
        <v>0</v>
      </c>
      <c r="BG398" s="235">
        <f>IF(N398="zákl. přenesená",J398,0)</f>
        <v>0</v>
      </c>
      <c r="BH398" s="235">
        <f>IF(N398="sníž. přenesená",J398,0)</f>
        <v>0</v>
      </c>
      <c r="BI398" s="235">
        <f>IF(N398="nulová",J398,0)</f>
        <v>0</v>
      </c>
      <c r="BJ398" s="24" t="s">
        <v>81</v>
      </c>
      <c r="BK398" s="235">
        <f>ROUND(I398*H398,2)</f>
        <v>0</v>
      </c>
      <c r="BL398" s="24" t="s">
        <v>115</v>
      </c>
      <c r="BM398" s="24" t="s">
        <v>754</v>
      </c>
    </row>
    <row r="399" s="1" customFormat="1">
      <c r="B399" s="46"/>
      <c r="C399" s="74"/>
      <c r="D399" s="238" t="s">
        <v>149</v>
      </c>
      <c r="E399" s="74"/>
      <c r="F399" s="269" t="s">
        <v>755</v>
      </c>
      <c r="G399" s="74"/>
      <c r="H399" s="74"/>
      <c r="I399" s="189"/>
      <c r="J399" s="74"/>
      <c r="K399" s="74"/>
      <c r="L399" s="72"/>
      <c r="M399" s="270"/>
      <c r="N399" s="47"/>
      <c r="O399" s="47"/>
      <c r="P399" s="47"/>
      <c r="Q399" s="47"/>
      <c r="R399" s="47"/>
      <c r="S399" s="47"/>
      <c r="T399" s="95"/>
      <c r="AT399" s="24" t="s">
        <v>149</v>
      </c>
      <c r="AU399" s="24" t="s">
        <v>81</v>
      </c>
    </row>
    <row r="400" s="11" customFormat="1">
      <c r="B400" s="236"/>
      <c r="C400" s="237"/>
      <c r="D400" s="238" t="s">
        <v>133</v>
      </c>
      <c r="E400" s="239" t="s">
        <v>21</v>
      </c>
      <c r="F400" s="240" t="s">
        <v>756</v>
      </c>
      <c r="G400" s="237"/>
      <c r="H400" s="239" t="s">
        <v>21</v>
      </c>
      <c r="I400" s="241"/>
      <c r="J400" s="237"/>
      <c r="K400" s="237"/>
      <c r="L400" s="242"/>
      <c r="M400" s="243"/>
      <c r="N400" s="244"/>
      <c r="O400" s="244"/>
      <c r="P400" s="244"/>
      <c r="Q400" s="244"/>
      <c r="R400" s="244"/>
      <c r="S400" s="244"/>
      <c r="T400" s="245"/>
      <c r="AT400" s="246" t="s">
        <v>133</v>
      </c>
      <c r="AU400" s="246" t="s">
        <v>81</v>
      </c>
      <c r="AV400" s="11" t="s">
        <v>76</v>
      </c>
      <c r="AW400" s="11" t="s">
        <v>35</v>
      </c>
      <c r="AX400" s="11" t="s">
        <v>71</v>
      </c>
      <c r="AY400" s="246" t="s">
        <v>114</v>
      </c>
    </row>
    <row r="401" s="12" customFormat="1">
      <c r="B401" s="247"/>
      <c r="C401" s="248"/>
      <c r="D401" s="238" t="s">
        <v>133</v>
      </c>
      <c r="E401" s="249" t="s">
        <v>21</v>
      </c>
      <c r="F401" s="250" t="s">
        <v>757</v>
      </c>
      <c r="G401" s="248"/>
      <c r="H401" s="251">
        <v>170.709</v>
      </c>
      <c r="I401" s="252"/>
      <c r="J401" s="248"/>
      <c r="K401" s="248"/>
      <c r="L401" s="253"/>
      <c r="M401" s="254"/>
      <c r="N401" s="255"/>
      <c r="O401" s="255"/>
      <c r="P401" s="255"/>
      <c r="Q401" s="255"/>
      <c r="R401" s="255"/>
      <c r="S401" s="255"/>
      <c r="T401" s="256"/>
      <c r="AT401" s="257" t="s">
        <v>133</v>
      </c>
      <c r="AU401" s="257" t="s">
        <v>81</v>
      </c>
      <c r="AV401" s="12" t="s">
        <v>81</v>
      </c>
      <c r="AW401" s="12" t="s">
        <v>35</v>
      </c>
      <c r="AX401" s="12" t="s">
        <v>76</v>
      </c>
      <c r="AY401" s="257" t="s">
        <v>114</v>
      </c>
    </row>
    <row r="402" s="1" customFormat="1" ht="25.5" customHeight="1">
      <c r="B402" s="46"/>
      <c r="C402" s="224" t="s">
        <v>758</v>
      </c>
      <c r="D402" s="224" t="s">
        <v>127</v>
      </c>
      <c r="E402" s="225" t="s">
        <v>759</v>
      </c>
      <c r="F402" s="226" t="s">
        <v>760</v>
      </c>
      <c r="G402" s="227" t="s">
        <v>197</v>
      </c>
      <c r="H402" s="228">
        <v>263.43200000000002</v>
      </c>
      <c r="I402" s="229"/>
      <c r="J402" s="230">
        <f>ROUND(I402*H402,2)</f>
        <v>0</v>
      </c>
      <c r="K402" s="226" t="s">
        <v>147</v>
      </c>
      <c r="L402" s="72"/>
      <c r="M402" s="231" t="s">
        <v>21</v>
      </c>
      <c r="N402" s="232" t="s">
        <v>43</v>
      </c>
      <c r="O402" s="47"/>
      <c r="P402" s="233">
        <f>O402*H402</f>
        <v>0</v>
      </c>
      <c r="Q402" s="233">
        <v>0.0085000000000000006</v>
      </c>
      <c r="R402" s="233">
        <f>Q402*H402</f>
        <v>2.2391720000000004</v>
      </c>
      <c r="S402" s="233">
        <v>0</v>
      </c>
      <c r="T402" s="234">
        <f>S402*H402</f>
        <v>0</v>
      </c>
      <c r="AR402" s="24" t="s">
        <v>115</v>
      </c>
      <c r="AT402" s="24" t="s">
        <v>127</v>
      </c>
      <c r="AU402" s="24" t="s">
        <v>81</v>
      </c>
      <c r="AY402" s="24" t="s">
        <v>114</v>
      </c>
      <c r="BE402" s="235">
        <f>IF(N402="základní",J402,0)</f>
        <v>0</v>
      </c>
      <c r="BF402" s="235">
        <f>IF(N402="snížená",J402,0)</f>
        <v>0</v>
      </c>
      <c r="BG402" s="235">
        <f>IF(N402="zákl. přenesená",J402,0)</f>
        <v>0</v>
      </c>
      <c r="BH402" s="235">
        <f>IF(N402="sníž. přenesená",J402,0)</f>
        <v>0</v>
      </c>
      <c r="BI402" s="235">
        <f>IF(N402="nulová",J402,0)</f>
        <v>0</v>
      </c>
      <c r="BJ402" s="24" t="s">
        <v>81</v>
      </c>
      <c r="BK402" s="235">
        <f>ROUND(I402*H402,2)</f>
        <v>0</v>
      </c>
      <c r="BL402" s="24" t="s">
        <v>115</v>
      </c>
      <c r="BM402" s="24" t="s">
        <v>761</v>
      </c>
    </row>
    <row r="403" s="12" customFormat="1">
      <c r="B403" s="247"/>
      <c r="C403" s="248"/>
      <c r="D403" s="238" t="s">
        <v>133</v>
      </c>
      <c r="E403" s="249" t="s">
        <v>21</v>
      </c>
      <c r="F403" s="250" t="s">
        <v>762</v>
      </c>
      <c r="G403" s="248"/>
      <c r="H403" s="251">
        <v>263.43200000000002</v>
      </c>
      <c r="I403" s="252"/>
      <c r="J403" s="248"/>
      <c r="K403" s="248"/>
      <c r="L403" s="253"/>
      <c r="M403" s="254"/>
      <c r="N403" s="255"/>
      <c r="O403" s="255"/>
      <c r="P403" s="255"/>
      <c r="Q403" s="255"/>
      <c r="R403" s="255"/>
      <c r="S403" s="255"/>
      <c r="T403" s="256"/>
      <c r="AT403" s="257" t="s">
        <v>133</v>
      </c>
      <c r="AU403" s="257" t="s">
        <v>81</v>
      </c>
      <c r="AV403" s="12" t="s">
        <v>81</v>
      </c>
      <c r="AW403" s="12" t="s">
        <v>35</v>
      </c>
      <c r="AX403" s="12" t="s">
        <v>76</v>
      </c>
      <c r="AY403" s="257" t="s">
        <v>114</v>
      </c>
    </row>
    <row r="404" s="1" customFormat="1" ht="16.5" customHeight="1">
      <c r="B404" s="46"/>
      <c r="C404" s="271" t="s">
        <v>763</v>
      </c>
      <c r="D404" s="271" t="s">
        <v>189</v>
      </c>
      <c r="E404" s="272" t="s">
        <v>764</v>
      </c>
      <c r="F404" s="273" t="s">
        <v>765</v>
      </c>
      <c r="G404" s="274" t="s">
        <v>197</v>
      </c>
      <c r="H404" s="275">
        <v>268.70100000000002</v>
      </c>
      <c r="I404" s="276"/>
      <c r="J404" s="277">
        <f>ROUND(I404*H404,2)</f>
        <v>0</v>
      </c>
      <c r="K404" s="273" t="s">
        <v>147</v>
      </c>
      <c r="L404" s="278"/>
      <c r="M404" s="279" t="s">
        <v>21</v>
      </c>
      <c r="N404" s="280" t="s">
        <v>43</v>
      </c>
      <c r="O404" s="47"/>
      <c r="P404" s="233">
        <f>O404*H404</f>
        <v>0</v>
      </c>
      <c r="Q404" s="233">
        <v>0.0025500000000000002</v>
      </c>
      <c r="R404" s="233">
        <f>Q404*H404</f>
        <v>0.68518755000000009</v>
      </c>
      <c r="S404" s="233">
        <v>0</v>
      </c>
      <c r="T404" s="234">
        <f>S404*H404</f>
        <v>0</v>
      </c>
      <c r="AR404" s="24" t="s">
        <v>174</v>
      </c>
      <c r="AT404" s="24" t="s">
        <v>189</v>
      </c>
      <c r="AU404" s="24" t="s">
        <v>81</v>
      </c>
      <c r="AY404" s="24" t="s">
        <v>114</v>
      </c>
      <c r="BE404" s="235">
        <f>IF(N404="základní",J404,0)</f>
        <v>0</v>
      </c>
      <c r="BF404" s="235">
        <f>IF(N404="snížená",J404,0)</f>
        <v>0</v>
      </c>
      <c r="BG404" s="235">
        <f>IF(N404="zákl. přenesená",J404,0)</f>
        <v>0</v>
      </c>
      <c r="BH404" s="235">
        <f>IF(N404="sníž. přenesená",J404,0)</f>
        <v>0</v>
      </c>
      <c r="BI404" s="235">
        <f>IF(N404="nulová",J404,0)</f>
        <v>0</v>
      </c>
      <c r="BJ404" s="24" t="s">
        <v>81</v>
      </c>
      <c r="BK404" s="235">
        <f>ROUND(I404*H404,2)</f>
        <v>0</v>
      </c>
      <c r="BL404" s="24" t="s">
        <v>115</v>
      </c>
      <c r="BM404" s="24" t="s">
        <v>766</v>
      </c>
    </row>
    <row r="405" s="12" customFormat="1">
      <c r="B405" s="247"/>
      <c r="C405" s="248"/>
      <c r="D405" s="238" t="s">
        <v>133</v>
      </c>
      <c r="E405" s="248"/>
      <c r="F405" s="250" t="s">
        <v>767</v>
      </c>
      <c r="G405" s="248"/>
      <c r="H405" s="251">
        <v>268.70100000000002</v>
      </c>
      <c r="I405" s="252"/>
      <c r="J405" s="248"/>
      <c r="K405" s="248"/>
      <c r="L405" s="253"/>
      <c r="M405" s="254"/>
      <c r="N405" s="255"/>
      <c r="O405" s="255"/>
      <c r="P405" s="255"/>
      <c r="Q405" s="255"/>
      <c r="R405" s="255"/>
      <c r="S405" s="255"/>
      <c r="T405" s="256"/>
      <c r="AT405" s="257" t="s">
        <v>133</v>
      </c>
      <c r="AU405" s="257" t="s">
        <v>81</v>
      </c>
      <c r="AV405" s="12" t="s">
        <v>81</v>
      </c>
      <c r="AW405" s="12" t="s">
        <v>6</v>
      </c>
      <c r="AX405" s="12" t="s">
        <v>76</v>
      </c>
      <c r="AY405" s="257" t="s">
        <v>114</v>
      </c>
    </row>
    <row r="406" s="1" customFormat="1" ht="25.5" customHeight="1">
      <c r="B406" s="46"/>
      <c r="C406" s="224" t="s">
        <v>768</v>
      </c>
      <c r="D406" s="224" t="s">
        <v>127</v>
      </c>
      <c r="E406" s="225" t="s">
        <v>769</v>
      </c>
      <c r="F406" s="226" t="s">
        <v>770</v>
      </c>
      <c r="G406" s="227" t="s">
        <v>197</v>
      </c>
      <c r="H406" s="228">
        <v>26.25</v>
      </c>
      <c r="I406" s="229"/>
      <c r="J406" s="230">
        <f>ROUND(I406*H406,2)</f>
        <v>0</v>
      </c>
      <c r="K406" s="226" t="s">
        <v>147</v>
      </c>
      <c r="L406" s="72"/>
      <c r="M406" s="231" t="s">
        <v>21</v>
      </c>
      <c r="N406" s="232" t="s">
        <v>43</v>
      </c>
      <c r="O406" s="47"/>
      <c r="P406" s="233">
        <f>O406*H406</f>
        <v>0</v>
      </c>
      <c r="Q406" s="233">
        <v>0.0085000000000000006</v>
      </c>
      <c r="R406" s="233">
        <f>Q406*H406</f>
        <v>0.22312500000000002</v>
      </c>
      <c r="S406" s="233">
        <v>0</v>
      </c>
      <c r="T406" s="234">
        <f>S406*H406</f>
        <v>0</v>
      </c>
      <c r="AR406" s="24" t="s">
        <v>115</v>
      </c>
      <c r="AT406" s="24" t="s">
        <v>127</v>
      </c>
      <c r="AU406" s="24" t="s">
        <v>81</v>
      </c>
      <c r="AY406" s="24" t="s">
        <v>114</v>
      </c>
      <c r="BE406" s="235">
        <f>IF(N406="základní",J406,0)</f>
        <v>0</v>
      </c>
      <c r="BF406" s="235">
        <f>IF(N406="snížená",J406,0)</f>
        <v>0</v>
      </c>
      <c r="BG406" s="235">
        <f>IF(N406="zákl. přenesená",J406,0)</f>
        <v>0</v>
      </c>
      <c r="BH406" s="235">
        <f>IF(N406="sníž. přenesená",J406,0)</f>
        <v>0</v>
      </c>
      <c r="BI406" s="235">
        <f>IF(N406="nulová",J406,0)</f>
        <v>0</v>
      </c>
      <c r="BJ406" s="24" t="s">
        <v>81</v>
      </c>
      <c r="BK406" s="235">
        <f>ROUND(I406*H406,2)</f>
        <v>0</v>
      </c>
      <c r="BL406" s="24" t="s">
        <v>115</v>
      </c>
      <c r="BM406" s="24" t="s">
        <v>771</v>
      </c>
    </row>
    <row r="407" s="12" customFormat="1">
      <c r="B407" s="247"/>
      <c r="C407" s="248"/>
      <c r="D407" s="238" t="s">
        <v>133</v>
      </c>
      <c r="E407" s="249" t="s">
        <v>21</v>
      </c>
      <c r="F407" s="250" t="s">
        <v>772</v>
      </c>
      <c r="G407" s="248"/>
      <c r="H407" s="251">
        <v>26.25</v>
      </c>
      <c r="I407" s="252"/>
      <c r="J407" s="248"/>
      <c r="K407" s="248"/>
      <c r="L407" s="253"/>
      <c r="M407" s="254"/>
      <c r="N407" s="255"/>
      <c r="O407" s="255"/>
      <c r="P407" s="255"/>
      <c r="Q407" s="255"/>
      <c r="R407" s="255"/>
      <c r="S407" s="255"/>
      <c r="T407" s="256"/>
      <c r="AT407" s="257" t="s">
        <v>133</v>
      </c>
      <c r="AU407" s="257" t="s">
        <v>81</v>
      </c>
      <c r="AV407" s="12" t="s">
        <v>81</v>
      </c>
      <c r="AW407" s="12" t="s">
        <v>35</v>
      </c>
      <c r="AX407" s="12" t="s">
        <v>76</v>
      </c>
      <c r="AY407" s="257" t="s">
        <v>114</v>
      </c>
    </row>
    <row r="408" s="1" customFormat="1" ht="16.5" customHeight="1">
      <c r="B408" s="46"/>
      <c r="C408" s="271" t="s">
        <v>773</v>
      </c>
      <c r="D408" s="271" t="s">
        <v>189</v>
      </c>
      <c r="E408" s="272" t="s">
        <v>774</v>
      </c>
      <c r="F408" s="273" t="s">
        <v>775</v>
      </c>
      <c r="G408" s="274" t="s">
        <v>197</v>
      </c>
      <c r="H408" s="275">
        <v>26.774999999999999</v>
      </c>
      <c r="I408" s="276"/>
      <c r="J408" s="277">
        <f>ROUND(I408*H408,2)</f>
        <v>0</v>
      </c>
      <c r="K408" s="273" t="s">
        <v>147</v>
      </c>
      <c r="L408" s="278"/>
      <c r="M408" s="279" t="s">
        <v>21</v>
      </c>
      <c r="N408" s="280" t="s">
        <v>43</v>
      </c>
      <c r="O408" s="47"/>
      <c r="P408" s="233">
        <f>O408*H408</f>
        <v>0</v>
      </c>
      <c r="Q408" s="233">
        <v>0.0030599999999999998</v>
      </c>
      <c r="R408" s="233">
        <f>Q408*H408</f>
        <v>0.08193149999999999</v>
      </c>
      <c r="S408" s="233">
        <v>0</v>
      </c>
      <c r="T408" s="234">
        <f>S408*H408</f>
        <v>0</v>
      </c>
      <c r="AR408" s="24" t="s">
        <v>174</v>
      </c>
      <c r="AT408" s="24" t="s">
        <v>189</v>
      </c>
      <c r="AU408" s="24" t="s">
        <v>81</v>
      </c>
      <c r="AY408" s="24" t="s">
        <v>114</v>
      </c>
      <c r="BE408" s="235">
        <f>IF(N408="základní",J408,0)</f>
        <v>0</v>
      </c>
      <c r="BF408" s="235">
        <f>IF(N408="snížená",J408,0)</f>
        <v>0</v>
      </c>
      <c r="BG408" s="235">
        <f>IF(N408="zákl. přenesená",J408,0)</f>
        <v>0</v>
      </c>
      <c r="BH408" s="235">
        <f>IF(N408="sníž. přenesená",J408,0)</f>
        <v>0</v>
      </c>
      <c r="BI408" s="235">
        <f>IF(N408="nulová",J408,0)</f>
        <v>0</v>
      </c>
      <c r="BJ408" s="24" t="s">
        <v>81</v>
      </c>
      <c r="BK408" s="235">
        <f>ROUND(I408*H408,2)</f>
        <v>0</v>
      </c>
      <c r="BL408" s="24" t="s">
        <v>115</v>
      </c>
      <c r="BM408" s="24" t="s">
        <v>776</v>
      </c>
    </row>
    <row r="409" s="12" customFormat="1">
      <c r="B409" s="247"/>
      <c r="C409" s="248"/>
      <c r="D409" s="238" t="s">
        <v>133</v>
      </c>
      <c r="E409" s="248"/>
      <c r="F409" s="250" t="s">
        <v>777</v>
      </c>
      <c r="G409" s="248"/>
      <c r="H409" s="251">
        <v>26.774999999999999</v>
      </c>
      <c r="I409" s="252"/>
      <c r="J409" s="248"/>
      <c r="K409" s="248"/>
      <c r="L409" s="253"/>
      <c r="M409" s="254"/>
      <c r="N409" s="255"/>
      <c r="O409" s="255"/>
      <c r="P409" s="255"/>
      <c r="Q409" s="255"/>
      <c r="R409" s="255"/>
      <c r="S409" s="255"/>
      <c r="T409" s="256"/>
      <c r="AT409" s="257" t="s">
        <v>133</v>
      </c>
      <c r="AU409" s="257" t="s">
        <v>81</v>
      </c>
      <c r="AV409" s="12" t="s">
        <v>81</v>
      </c>
      <c r="AW409" s="12" t="s">
        <v>6</v>
      </c>
      <c r="AX409" s="12" t="s">
        <v>76</v>
      </c>
      <c r="AY409" s="257" t="s">
        <v>114</v>
      </c>
    </row>
    <row r="410" s="1" customFormat="1" ht="25.5" customHeight="1">
      <c r="B410" s="46"/>
      <c r="C410" s="224" t="s">
        <v>778</v>
      </c>
      <c r="D410" s="224" t="s">
        <v>127</v>
      </c>
      <c r="E410" s="225" t="s">
        <v>779</v>
      </c>
      <c r="F410" s="226" t="s">
        <v>780</v>
      </c>
      <c r="G410" s="227" t="s">
        <v>284</v>
      </c>
      <c r="H410" s="228">
        <v>46.240000000000002</v>
      </c>
      <c r="I410" s="229"/>
      <c r="J410" s="230">
        <f>ROUND(I410*H410,2)</f>
        <v>0</v>
      </c>
      <c r="K410" s="226" t="s">
        <v>147</v>
      </c>
      <c r="L410" s="72"/>
      <c r="M410" s="231" t="s">
        <v>21</v>
      </c>
      <c r="N410" s="232" t="s">
        <v>43</v>
      </c>
      <c r="O410" s="47"/>
      <c r="P410" s="233">
        <f>O410*H410</f>
        <v>0</v>
      </c>
      <c r="Q410" s="233">
        <v>6.0000000000000002E-05</v>
      </c>
      <c r="R410" s="233">
        <f>Q410*H410</f>
        <v>0.0027744000000000002</v>
      </c>
      <c r="S410" s="233">
        <v>0</v>
      </c>
      <c r="T410" s="234">
        <f>S410*H410</f>
        <v>0</v>
      </c>
      <c r="AR410" s="24" t="s">
        <v>115</v>
      </c>
      <c r="AT410" s="24" t="s">
        <v>127</v>
      </c>
      <c r="AU410" s="24" t="s">
        <v>81</v>
      </c>
      <c r="AY410" s="24" t="s">
        <v>114</v>
      </c>
      <c r="BE410" s="235">
        <f>IF(N410="základní",J410,0)</f>
        <v>0</v>
      </c>
      <c r="BF410" s="235">
        <f>IF(N410="snížená",J410,0)</f>
        <v>0</v>
      </c>
      <c r="BG410" s="235">
        <f>IF(N410="zákl. přenesená",J410,0)</f>
        <v>0</v>
      </c>
      <c r="BH410" s="235">
        <f>IF(N410="sníž. přenesená",J410,0)</f>
        <v>0</v>
      </c>
      <c r="BI410" s="235">
        <f>IF(N410="nulová",J410,0)</f>
        <v>0</v>
      </c>
      <c r="BJ410" s="24" t="s">
        <v>81</v>
      </c>
      <c r="BK410" s="235">
        <f>ROUND(I410*H410,2)</f>
        <v>0</v>
      </c>
      <c r="BL410" s="24" t="s">
        <v>115</v>
      </c>
      <c r="BM410" s="24" t="s">
        <v>781</v>
      </c>
    </row>
    <row r="411" s="12" customFormat="1">
      <c r="B411" s="247"/>
      <c r="C411" s="248"/>
      <c r="D411" s="238" t="s">
        <v>133</v>
      </c>
      <c r="E411" s="249" t="s">
        <v>21</v>
      </c>
      <c r="F411" s="250" t="s">
        <v>782</v>
      </c>
      <c r="G411" s="248"/>
      <c r="H411" s="251">
        <v>38.740000000000002</v>
      </c>
      <c r="I411" s="252"/>
      <c r="J411" s="248"/>
      <c r="K411" s="248"/>
      <c r="L411" s="253"/>
      <c r="M411" s="254"/>
      <c r="N411" s="255"/>
      <c r="O411" s="255"/>
      <c r="P411" s="255"/>
      <c r="Q411" s="255"/>
      <c r="R411" s="255"/>
      <c r="S411" s="255"/>
      <c r="T411" s="256"/>
      <c r="AT411" s="257" t="s">
        <v>133</v>
      </c>
      <c r="AU411" s="257" t="s">
        <v>81</v>
      </c>
      <c r="AV411" s="12" t="s">
        <v>81</v>
      </c>
      <c r="AW411" s="12" t="s">
        <v>35</v>
      </c>
      <c r="AX411" s="12" t="s">
        <v>71</v>
      </c>
      <c r="AY411" s="257" t="s">
        <v>114</v>
      </c>
    </row>
    <row r="412" s="11" customFormat="1">
      <c r="B412" s="236"/>
      <c r="C412" s="237"/>
      <c r="D412" s="238" t="s">
        <v>133</v>
      </c>
      <c r="E412" s="239" t="s">
        <v>21</v>
      </c>
      <c r="F412" s="240" t="s">
        <v>574</v>
      </c>
      <c r="G412" s="237"/>
      <c r="H412" s="239" t="s">
        <v>21</v>
      </c>
      <c r="I412" s="241"/>
      <c r="J412" s="237"/>
      <c r="K412" s="237"/>
      <c r="L412" s="242"/>
      <c r="M412" s="243"/>
      <c r="N412" s="244"/>
      <c r="O412" s="244"/>
      <c r="P412" s="244"/>
      <c r="Q412" s="244"/>
      <c r="R412" s="244"/>
      <c r="S412" s="244"/>
      <c r="T412" s="245"/>
      <c r="AT412" s="246" t="s">
        <v>133</v>
      </c>
      <c r="AU412" s="246" t="s">
        <v>81</v>
      </c>
      <c r="AV412" s="11" t="s">
        <v>76</v>
      </c>
      <c r="AW412" s="11" t="s">
        <v>35</v>
      </c>
      <c r="AX412" s="11" t="s">
        <v>71</v>
      </c>
      <c r="AY412" s="246" t="s">
        <v>114</v>
      </c>
    </row>
    <row r="413" s="12" customFormat="1">
      <c r="B413" s="247"/>
      <c r="C413" s="248"/>
      <c r="D413" s="238" t="s">
        <v>133</v>
      </c>
      <c r="E413" s="249" t="s">
        <v>21</v>
      </c>
      <c r="F413" s="250" t="s">
        <v>783</v>
      </c>
      <c r="G413" s="248"/>
      <c r="H413" s="251">
        <v>7.5</v>
      </c>
      <c r="I413" s="252"/>
      <c r="J413" s="248"/>
      <c r="K413" s="248"/>
      <c r="L413" s="253"/>
      <c r="M413" s="254"/>
      <c r="N413" s="255"/>
      <c r="O413" s="255"/>
      <c r="P413" s="255"/>
      <c r="Q413" s="255"/>
      <c r="R413" s="255"/>
      <c r="S413" s="255"/>
      <c r="T413" s="256"/>
      <c r="AT413" s="257" t="s">
        <v>133</v>
      </c>
      <c r="AU413" s="257" t="s">
        <v>81</v>
      </c>
      <c r="AV413" s="12" t="s">
        <v>81</v>
      </c>
      <c r="AW413" s="12" t="s">
        <v>35</v>
      </c>
      <c r="AX413" s="12" t="s">
        <v>71</v>
      </c>
      <c r="AY413" s="257" t="s">
        <v>114</v>
      </c>
    </row>
    <row r="414" s="13" customFormat="1">
      <c r="B414" s="258"/>
      <c r="C414" s="259"/>
      <c r="D414" s="238" t="s">
        <v>133</v>
      </c>
      <c r="E414" s="260" t="s">
        <v>21</v>
      </c>
      <c r="F414" s="261" t="s">
        <v>140</v>
      </c>
      <c r="G414" s="259"/>
      <c r="H414" s="262">
        <v>46.240000000000002</v>
      </c>
      <c r="I414" s="263"/>
      <c r="J414" s="259"/>
      <c r="K414" s="259"/>
      <c r="L414" s="264"/>
      <c r="M414" s="265"/>
      <c r="N414" s="266"/>
      <c r="O414" s="266"/>
      <c r="P414" s="266"/>
      <c r="Q414" s="266"/>
      <c r="R414" s="266"/>
      <c r="S414" s="266"/>
      <c r="T414" s="267"/>
      <c r="AT414" s="268" t="s">
        <v>133</v>
      </c>
      <c r="AU414" s="268" t="s">
        <v>81</v>
      </c>
      <c r="AV414" s="13" t="s">
        <v>115</v>
      </c>
      <c r="AW414" s="13" t="s">
        <v>35</v>
      </c>
      <c r="AX414" s="13" t="s">
        <v>76</v>
      </c>
      <c r="AY414" s="268" t="s">
        <v>114</v>
      </c>
    </row>
    <row r="415" s="1" customFormat="1" ht="16.5" customHeight="1">
      <c r="B415" s="46"/>
      <c r="C415" s="271" t="s">
        <v>784</v>
      </c>
      <c r="D415" s="271" t="s">
        <v>189</v>
      </c>
      <c r="E415" s="272" t="s">
        <v>785</v>
      </c>
      <c r="F415" s="273" t="s">
        <v>786</v>
      </c>
      <c r="G415" s="274" t="s">
        <v>284</v>
      </c>
      <c r="H415" s="275">
        <v>40.677</v>
      </c>
      <c r="I415" s="276"/>
      <c r="J415" s="277">
        <f>ROUND(I415*H415,2)</f>
        <v>0</v>
      </c>
      <c r="K415" s="273" t="s">
        <v>147</v>
      </c>
      <c r="L415" s="278"/>
      <c r="M415" s="279" t="s">
        <v>21</v>
      </c>
      <c r="N415" s="280" t="s">
        <v>43</v>
      </c>
      <c r="O415" s="47"/>
      <c r="P415" s="233">
        <f>O415*H415</f>
        <v>0</v>
      </c>
      <c r="Q415" s="233">
        <v>0.00059999999999999995</v>
      </c>
      <c r="R415" s="233">
        <f>Q415*H415</f>
        <v>0.024406199999999996</v>
      </c>
      <c r="S415" s="233">
        <v>0</v>
      </c>
      <c r="T415" s="234">
        <f>S415*H415</f>
        <v>0</v>
      </c>
      <c r="AR415" s="24" t="s">
        <v>174</v>
      </c>
      <c r="AT415" s="24" t="s">
        <v>189</v>
      </c>
      <c r="AU415" s="24" t="s">
        <v>81</v>
      </c>
      <c r="AY415" s="24" t="s">
        <v>114</v>
      </c>
      <c r="BE415" s="235">
        <f>IF(N415="základní",J415,0)</f>
        <v>0</v>
      </c>
      <c r="BF415" s="235">
        <f>IF(N415="snížená",J415,0)</f>
        <v>0</v>
      </c>
      <c r="BG415" s="235">
        <f>IF(N415="zákl. přenesená",J415,0)</f>
        <v>0</v>
      </c>
      <c r="BH415" s="235">
        <f>IF(N415="sníž. přenesená",J415,0)</f>
        <v>0</v>
      </c>
      <c r="BI415" s="235">
        <f>IF(N415="nulová",J415,0)</f>
        <v>0</v>
      </c>
      <c r="BJ415" s="24" t="s">
        <v>81</v>
      </c>
      <c r="BK415" s="235">
        <f>ROUND(I415*H415,2)</f>
        <v>0</v>
      </c>
      <c r="BL415" s="24" t="s">
        <v>115</v>
      </c>
      <c r="BM415" s="24" t="s">
        <v>787</v>
      </c>
    </row>
    <row r="416" s="12" customFormat="1">
      <c r="B416" s="247"/>
      <c r="C416" s="248"/>
      <c r="D416" s="238" t="s">
        <v>133</v>
      </c>
      <c r="E416" s="248"/>
      <c r="F416" s="250" t="s">
        <v>788</v>
      </c>
      <c r="G416" s="248"/>
      <c r="H416" s="251">
        <v>40.677</v>
      </c>
      <c r="I416" s="252"/>
      <c r="J416" s="248"/>
      <c r="K416" s="248"/>
      <c r="L416" s="253"/>
      <c r="M416" s="254"/>
      <c r="N416" s="255"/>
      <c r="O416" s="255"/>
      <c r="P416" s="255"/>
      <c r="Q416" s="255"/>
      <c r="R416" s="255"/>
      <c r="S416" s="255"/>
      <c r="T416" s="256"/>
      <c r="AT416" s="257" t="s">
        <v>133</v>
      </c>
      <c r="AU416" s="257" t="s">
        <v>81</v>
      </c>
      <c r="AV416" s="12" t="s">
        <v>81</v>
      </c>
      <c r="AW416" s="12" t="s">
        <v>6</v>
      </c>
      <c r="AX416" s="12" t="s">
        <v>76</v>
      </c>
      <c r="AY416" s="257" t="s">
        <v>114</v>
      </c>
    </row>
    <row r="417" s="1" customFormat="1" ht="16.5" customHeight="1">
      <c r="B417" s="46"/>
      <c r="C417" s="271" t="s">
        <v>789</v>
      </c>
      <c r="D417" s="271" t="s">
        <v>189</v>
      </c>
      <c r="E417" s="272" t="s">
        <v>790</v>
      </c>
      <c r="F417" s="273" t="s">
        <v>791</v>
      </c>
      <c r="G417" s="274" t="s">
        <v>284</v>
      </c>
      <c r="H417" s="275">
        <v>7.875</v>
      </c>
      <c r="I417" s="276"/>
      <c r="J417" s="277">
        <f>ROUND(I417*H417,2)</f>
        <v>0</v>
      </c>
      <c r="K417" s="273" t="s">
        <v>147</v>
      </c>
      <c r="L417" s="278"/>
      <c r="M417" s="279" t="s">
        <v>21</v>
      </c>
      <c r="N417" s="280" t="s">
        <v>43</v>
      </c>
      <c r="O417" s="47"/>
      <c r="P417" s="233">
        <f>O417*H417</f>
        <v>0</v>
      </c>
      <c r="Q417" s="233">
        <v>0.00072000000000000005</v>
      </c>
      <c r="R417" s="233">
        <f>Q417*H417</f>
        <v>0.0056700000000000006</v>
      </c>
      <c r="S417" s="233">
        <v>0</v>
      </c>
      <c r="T417" s="234">
        <f>S417*H417</f>
        <v>0</v>
      </c>
      <c r="AR417" s="24" t="s">
        <v>174</v>
      </c>
      <c r="AT417" s="24" t="s">
        <v>189</v>
      </c>
      <c r="AU417" s="24" t="s">
        <v>81</v>
      </c>
      <c r="AY417" s="24" t="s">
        <v>114</v>
      </c>
      <c r="BE417" s="235">
        <f>IF(N417="základní",J417,0)</f>
        <v>0</v>
      </c>
      <c r="BF417" s="235">
        <f>IF(N417="snížená",J417,0)</f>
        <v>0</v>
      </c>
      <c r="BG417" s="235">
        <f>IF(N417="zákl. přenesená",J417,0)</f>
        <v>0</v>
      </c>
      <c r="BH417" s="235">
        <f>IF(N417="sníž. přenesená",J417,0)</f>
        <v>0</v>
      </c>
      <c r="BI417" s="235">
        <f>IF(N417="nulová",J417,0)</f>
        <v>0</v>
      </c>
      <c r="BJ417" s="24" t="s">
        <v>81</v>
      </c>
      <c r="BK417" s="235">
        <f>ROUND(I417*H417,2)</f>
        <v>0</v>
      </c>
      <c r="BL417" s="24" t="s">
        <v>115</v>
      </c>
      <c r="BM417" s="24" t="s">
        <v>792</v>
      </c>
    </row>
    <row r="418" s="12" customFormat="1">
      <c r="B418" s="247"/>
      <c r="C418" s="248"/>
      <c r="D418" s="238" t="s">
        <v>133</v>
      </c>
      <c r="E418" s="248"/>
      <c r="F418" s="250" t="s">
        <v>793</v>
      </c>
      <c r="G418" s="248"/>
      <c r="H418" s="251">
        <v>7.875</v>
      </c>
      <c r="I418" s="252"/>
      <c r="J418" s="248"/>
      <c r="K418" s="248"/>
      <c r="L418" s="253"/>
      <c r="M418" s="254"/>
      <c r="N418" s="255"/>
      <c r="O418" s="255"/>
      <c r="P418" s="255"/>
      <c r="Q418" s="255"/>
      <c r="R418" s="255"/>
      <c r="S418" s="255"/>
      <c r="T418" s="256"/>
      <c r="AT418" s="257" t="s">
        <v>133</v>
      </c>
      <c r="AU418" s="257" t="s">
        <v>81</v>
      </c>
      <c r="AV418" s="12" t="s">
        <v>81</v>
      </c>
      <c r="AW418" s="12" t="s">
        <v>6</v>
      </c>
      <c r="AX418" s="12" t="s">
        <v>76</v>
      </c>
      <c r="AY418" s="257" t="s">
        <v>114</v>
      </c>
    </row>
    <row r="419" s="1" customFormat="1" ht="25.5" customHeight="1">
      <c r="B419" s="46"/>
      <c r="C419" s="224" t="s">
        <v>794</v>
      </c>
      <c r="D419" s="224" t="s">
        <v>127</v>
      </c>
      <c r="E419" s="225" t="s">
        <v>795</v>
      </c>
      <c r="F419" s="226" t="s">
        <v>796</v>
      </c>
      <c r="G419" s="227" t="s">
        <v>197</v>
      </c>
      <c r="H419" s="228">
        <v>289.68200000000002</v>
      </c>
      <c r="I419" s="229"/>
      <c r="J419" s="230">
        <f>ROUND(I419*H419,2)</f>
        <v>0</v>
      </c>
      <c r="K419" s="226" t="s">
        <v>147</v>
      </c>
      <c r="L419" s="72"/>
      <c r="M419" s="231" t="s">
        <v>21</v>
      </c>
      <c r="N419" s="232" t="s">
        <v>43</v>
      </c>
      <c r="O419" s="47"/>
      <c r="P419" s="233">
        <f>O419*H419</f>
        <v>0</v>
      </c>
      <c r="Q419" s="233">
        <v>0.00348</v>
      </c>
      <c r="R419" s="233">
        <f>Q419*H419</f>
        <v>1.0080933600000002</v>
      </c>
      <c r="S419" s="233">
        <v>0</v>
      </c>
      <c r="T419" s="234">
        <f>S419*H419</f>
        <v>0</v>
      </c>
      <c r="AR419" s="24" t="s">
        <v>115</v>
      </c>
      <c r="AT419" s="24" t="s">
        <v>127</v>
      </c>
      <c r="AU419" s="24" t="s">
        <v>81</v>
      </c>
      <c r="AY419" s="24" t="s">
        <v>114</v>
      </c>
      <c r="BE419" s="235">
        <f>IF(N419="základní",J419,0)</f>
        <v>0</v>
      </c>
      <c r="BF419" s="235">
        <f>IF(N419="snížená",J419,0)</f>
        <v>0</v>
      </c>
      <c r="BG419" s="235">
        <f>IF(N419="zákl. přenesená",J419,0)</f>
        <v>0</v>
      </c>
      <c r="BH419" s="235">
        <f>IF(N419="sníž. přenesená",J419,0)</f>
        <v>0</v>
      </c>
      <c r="BI419" s="235">
        <f>IF(N419="nulová",J419,0)</f>
        <v>0</v>
      </c>
      <c r="BJ419" s="24" t="s">
        <v>81</v>
      </c>
      <c r="BK419" s="235">
        <f>ROUND(I419*H419,2)</f>
        <v>0</v>
      </c>
      <c r="BL419" s="24" t="s">
        <v>115</v>
      </c>
      <c r="BM419" s="24" t="s">
        <v>797</v>
      </c>
    </row>
    <row r="420" s="12" customFormat="1">
      <c r="B420" s="247"/>
      <c r="C420" s="248"/>
      <c r="D420" s="238" t="s">
        <v>133</v>
      </c>
      <c r="E420" s="249" t="s">
        <v>21</v>
      </c>
      <c r="F420" s="250" t="s">
        <v>798</v>
      </c>
      <c r="G420" s="248"/>
      <c r="H420" s="251">
        <v>263.43200000000002</v>
      </c>
      <c r="I420" s="252"/>
      <c r="J420" s="248"/>
      <c r="K420" s="248"/>
      <c r="L420" s="253"/>
      <c r="M420" s="254"/>
      <c r="N420" s="255"/>
      <c r="O420" s="255"/>
      <c r="P420" s="255"/>
      <c r="Q420" s="255"/>
      <c r="R420" s="255"/>
      <c r="S420" s="255"/>
      <c r="T420" s="256"/>
      <c r="AT420" s="257" t="s">
        <v>133</v>
      </c>
      <c r="AU420" s="257" t="s">
        <v>81</v>
      </c>
      <c r="AV420" s="12" t="s">
        <v>81</v>
      </c>
      <c r="AW420" s="12" t="s">
        <v>35</v>
      </c>
      <c r="AX420" s="12" t="s">
        <v>71</v>
      </c>
      <c r="AY420" s="257" t="s">
        <v>114</v>
      </c>
    </row>
    <row r="421" s="11" customFormat="1">
      <c r="B421" s="236"/>
      <c r="C421" s="237"/>
      <c r="D421" s="238" t="s">
        <v>133</v>
      </c>
      <c r="E421" s="239" t="s">
        <v>21</v>
      </c>
      <c r="F421" s="240" t="s">
        <v>574</v>
      </c>
      <c r="G421" s="237"/>
      <c r="H421" s="239" t="s">
        <v>21</v>
      </c>
      <c r="I421" s="241"/>
      <c r="J421" s="237"/>
      <c r="K421" s="237"/>
      <c r="L421" s="242"/>
      <c r="M421" s="243"/>
      <c r="N421" s="244"/>
      <c r="O421" s="244"/>
      <c r="P421" s="244"/>
      <c r="Q421" s="244"/>
      <c r="R421" s="244"/>
      <c r="S421" s="244"/>
      <c r="T421" s="245"/>
      <c r="AT421" s="246" t="s">
        <v>133</v>
      </c>
      <c r="AU421" s="246" t="s">
        <v>81</v>
      </c>
      <c r="AV421" s="11" t="s">
        <v>76</v>
      </c>
      <c r="AW421" s="11" t="s">
        <v>35</v>
      </c>
      <c r="AX421" s="11" t="s">
        <v>71</v>
      </c>
      <c r="AY421" s="246" t="s">
        <v>114</v>
      </c>
    </row>
    <row r="422" s="12" customFormat="1">
      <c r="B422" s="247"/>
      <c r="C422" s="248"/>
      <c r="D422" s="238" t="s">
        <v>133</v>
      </c>
      <c r="E422" s="249" t="s">
        <v>21</v>
      </c>
      <c r="F422" s="250" t="s">
        <v>799</v>
      </c>
      <c r="G422" s="248"/>
      <c r="H422" s="251">
        <v>26.25</v>
      </c>
      <c r="I422" s="252"/>
      <c r="J422" s="248"/>
      <c r="K422" s="248"/>
      <c r="L422" s="253"/>
      <c r="M422" s="254"/>
      <c r="N422" s="255"/>
      <c r="O422" s="255"/>
      <c r="P422" s="255"/>
      <c r="Q422" s="255"/>
      <c r="R422" s="255"/>
      <c r="S422" s="255"/>
      <c r="T422" s="256"/>
      <c r="AT422" s="257" t="s">
        <v>133</v>
      </c>
      <c r="AU422" s="257" t="s">
        <v>81</v>
      </c>
      <c r="AV422" s="12" t="s">
        <v>81</v>
      </c>
      <c r="AW422" s="12" t="s">
        <v>35</v>
      </c>
      <c r="AX422" s="12" t="s">
        <v>71</v>
      </c>
      <c r="AY422" s="257" t="s">
        <v>114</v>
      </c>
    </row>
    <row r="423" s="13" customFormat="1">
      <c r="B423" s="258"/>
      <c r="C423" s="259"/>
      <c r="D423" s="238" t="s">
        <v>133</v>
      </c>
      <c r="E423" s="260" t="s">
        <v>21</v>
      </c>
      <c r="F423" s="261" t="s">
        <v>140</v>
      </c>
      <c r="G423" s="259"/>
      <c r="H423" s="262">
        <v>289.68200000000002</v>
      </c>
      <c r="I423" s="263"/>
      <c r="J423" s="259"/>
      <c r="K423" s="259"/>
      <c r="L423" s="264"/>
      <c r="M423" s="265"/>
      <c r="N423" s="266"/>
      <c r="O423" s="266"/>
      <c r="P423" s="266"/>
      <c r="Q423" s="266"/>
      <c r="R423" s="266"/>
      <c r="S423" s="266"/>
      <c r="T423" s="267"/>
      <c r="AT423" s="268" t="s">
        <v>133</v>
      </c>
      <c r="AU423" s="268" t="s">
        <v>81</v>
      </c>
      <c r="AV423" s="13" t="s">
        <v>115</v>
      </c>
      <c r="AW423" s="13" t="s">
        <v>35</v>
      </c>
      <c r="AX423" s="13" t="s">
        <v>76</v>
      </c>
      <c r="AY423" s="268" t="s">
        <v>114</v>
      </c>
    </row>
    <row r="424" s="1" customFormat="1" ht="25.5" customHeight="1">
      <c r="B424" s="46"/>
      <c r="C424" s="224" t="s">
        <v>800</v>
      </c>
      <c r="D424" s="224" t="s">
        <v>127</v>
      </c>
      <c r="E424" s="225" t="s">
        <v>801</v>
      </c>
      <c r="F424" s="226" t="s">
        <v>802</v>
      </c>
      <c r="G424" s="227" t="s">
        <v>130</v>
      </c>
      <c r="H424" s="228">
        <v>24.794</v>
      </c>
      <c r="I424" s="229"/>
      <c r="J424" s="230">
        <f>ROUND(I424*H424,2)</f>
        <v>0</v>
      </c>
      <c r="K424" s="226" t="s">
        <v>147</v>
      </c>
      <c r="L424" s="72"/>
      <c r="M424" s="231" t="s">
        <v>21</v>
      </c>
      <c r="N424" s="232" t="s">
        <v>43</v>
      </c>
      <c r="O424" s="47"/>
      <c r="P424" s="233">
        <f>O424*H424</f>
        <v>0</v>
      </c>
      <c r="Q424" s="233">
        <v>2.2563399999999998</v>
      </c>
      <c r="R424" s="233">
        <f>Q424*H424</f>
        <v>55.943693959999997</v>
      </c>
      <c r="S424" s="233">
        <v>0</v>
      </c>
      <c r="T424" s="234">
        <f>S424*H424</f>
        <v>0</v>
      </c>
      <c r="AR424" s="24" t="s">
        <v>115</v>
      </c>
      <c r="AT424" s="24" t="s">
        <v>127</v>
      </c>
      <c r="AU424" s="24" t="s">
        <v>81</v>
      </c>
      <c r="AY424" s="24" t="s">
        <v>114</v>
      </c>
      <c r="BE424" s="235">
        <f>IF(N424="základní",J424,0)</f>
        <v>0</v>
      </c>
      <c r="BF424" s="235">
        <f>IF(N424="snížená",J424,0)</f>
        <v>0</v>
      </c>
      <c r="BG424" s="235">
        <f>IF(N424="zákl. přenesená",J424,0)</f>
        <v>0</v>
      </c>
      <c r="BH424" s="235">
        <f>IF(N424="sníž. přenesená",J424,0)</f>
        <v>0</v>
      </c>
      <c r="BI424" s="235">
        <f>IF(N424="nulová",J424,0)</f>
        <v>0</v>
      </c>
      <c r="BJ424" s="24" t="s">
        <v>81</v>
      </c>
      <c r="BK424" s="235">
        <f>ROUND(I424*H424,2)</f>
        <v>0</v>
      </c>
      <c r="BL424" s="24" t="s">
        <v>115</v>
      </c>
      <c r="BM424" s="24" t="s">
        <v>803</v>
      </c>
    </row>
    <row r="425" s="1" customFormat="1">
      <c r="B425" s="46"/>
      <c r="C425" s="74"/>
      <c r="D425" s="238" t="s">
        <v>149</v>
      </c>
      <c r="E425" s="74"/>
      <c r="F425" s="269" t="s">
        <v>804</v>
      </c>
      <c r="G425" s="74"/>
      <c r="H425" s="74"/>
      <c r="I425" s="189"/>
      <c r="J425" s="74"/>
      <c r="K425" s="74"/>
      <c r="L425" s="72"/>
      <c r="M425" s="270"/>
      <c r="N425" s="47"/>
      <c r="O425" s="47"/>
      <c r="P425" s="47"/>
      <c r="Q425" s="47"/>
      <c r="R425" s="47"/>
      <c r="S425" s="47"/>
      <c r="T425" s="95"/>
      <c r="AT425" s="24" t="s">
        <v>149</v>
      </c>
      <c r="AU425" s="24" t="s">
        <v>81</v>
      </c>
    </row>
    <row r="426" s="11" customFormat="1">
      <c r="B426" s="236"/>
      <c r="C426" s="237"/>
      <c r="D426" s="238" t="s">
        <v>133</v>
      </c>
      <c r="E426" s="239" t="s">
        <v>21</v>
      </c>
      <c r="F426" s="240" t="s">
        <v>805</v>
      </c>
      <c r="G426" s="237"/>
      <c r="H426" s="239" t="s">
        <v>21</v>
      </c>
      <c r="I426" s="241"/>
      <c r="J426" s="237"/>
      <c r="K426" s="237"/>
      <c r="L426" s="242"/>
      <c r="M426" s="243"/>
      <c r="N426" s="244"/>
      <c r="O426" s="244"/>
      <c r="P426" s="244"/>
      <c r="Q426" s="244"/>
      <c r="R426" s="244"/>
      <c r="S426" s="244"/>
      <c r="T426" s="245"/>
      <c r="AT426" s="246" t="s">
        <v>133</v>
      </c>
      <c r="AU426" s="246" t="s">
        <v>81</v>
      </c>
      <c r="AV426" s="11" t="s">
        <v>76</v>
      </c>
      <c r="AW426" s="11" t="s">
        <v>35</v>
      </c>
      <c r="AX426" s="11" t="s">
        <v>71</v>
      </c>
      <c r="AY426" s="246" t="s">
        <v>114</v>
      </c>
    </row>
    <row r="427" s="12" customFormat="1">
      <c r="B427" s="247"/>
      <c r="C427" s="248"/>
      <c r="D427" s="238" t="s">
        <v>133</v>
      </c>
      <c r="E427" s="249" t="s">
        <v>21</v>
      </c>
      <c r="F427" s="250" t="s">
        <v>806</v>
      </c>
      <c r="G427" s="248"/>
      <c r="H427" s="251">
        <v>1.7330000000000001</v>
      </c>
      <c r="I427" s="252"/>
      <c r="J427" s="248"/>
      <c r="K427" s="248"/>
      <c r="L427" s="253"/>
      <c r="M427" s="254"/>
      <c r="N427" s="255"/>
      <c r="O427" s="255"/>
      <c r="P427" s="255"/>
      <c r="Q427" s="255"/>
      <c r="R427" s="255"/>
      <c r="S427" s="255"/>
      <c r="T427" s="256"/>
      <c r="AT427" s="257" t="s">
        <v>133</v>
      </c>
      <c r="AU427" s="257" t="s">
        <v>81</v>
      </c>
      <c r="AV427" s="12" t="s">
        <v>81</v>
      </c>
      <c r="AW427" s="12" t="s">
        <v>35</v>
      </c>
      <c r="AX427" s="12" t="s">
        <v>71</v>
      </c>
      <c r="AY427" s="257" t="s">
        <v>114</v>
      </c>
    </row>
    <row r="428" s="11" customFormat="1">
      <c r="B428" s="236"/>
      <c r="C428" s="237"/>
      <c r="D428" s="238" t="s">
        <v>133</v>
      </c>
      <c r="E428" s="239" t="s">
        <v>21</v>
      </c>
      <c r="F428" s="240" t="s">
        <v>807</v>
      </c>
      <c r="G428" s="237"/>
      <c r="H428" s="239" t="s">
        <v>21</v>
      </c>
      <c r="I428" s="241"/>
      <c r="J428" s="237"/>
      <c r="K428" s="237"/>
      <c r="L428" s="242"/>
      <c r="M428" s="243"/>
      <c r="N428" s="244"/>
      <c r="O428" s="244"/>
      <c r="P428" s="244"/>
      <c r="Q428" s="244"/>
      <c r="R428" s="244"/>
      <c r="S428" s="244"/>
      <c r="T428" s="245"/>
      <c r="AT428" s="246" t="s">
        <v>133</v>
      </c>
      <c r="AU428" s="246" t="s">
        <v>81</v>
      </c>
      <c r="AV428" s="11" t="s">
        <v>76</v>
      </c>
      <c r="AW428" s="11" t="s">
        <v>35</v>
      </c>
      <c r="AX428" s="11" t="s">
        <v>71</v>
      </c>
      <c r="AY428" s="246" t="s">
        <v>114</v>
      </c>
    </row>
    <row r="429" s="12" customFormat="1">
      <c r="B429" s="247"/>
      <c r="C429" s="248"/>
      <c r="D429" s="238" t="s">
        <v>133</v>
      </c>
      <c r="E429" s="249" t="s">
        <v>21</v>
      </c>
      <c r="F429" s="250" t="s">
        <v>808</v>
      </c>
      <c r="G429" s="248"/>
      <c r="H429" s="251">
        <v>1.3360000000000001</v>
      </c>
      <c r="I429" s="252"/>
      <c r="J429" s="248"/>
      <c r="K429" s="248"/>
      <c r="L429" s="253"/>
      <c r="M429" s="254"/>
      <c r="N429" s="255"/>
      <c r="O429" s="255"/>
      <c r="P429" s="255"/>
      <c r="Q429" s="255"/>
      <c r="R429" s="255"/>
      <c r="S429" s="255"/>
      <c r="T429" s="256"/>
      <c r="AT429" s="257" t="s">
        <v>133</v>
      </c>
      <c r="AU429" s="257" t="s">
        <v>81</v>
      </c>
      <c r="AV429" s="12" t="s">
        <v>81</v>
      </c>
      <c r="AW429" s="12" t="s">
        <v>35</v>
      </c>
      <c r="AX429" s="12" t="s">
        <v>71</v>
      </c>
      <c r="AY429" s="257" t="s">
        <v>114</v>
      </c>
    </row>
    <row r="430" s="11" customFormat="1">
      <c r="B430" s="236"/>
      <c r="C430" s="237"/>
      <c r="D430" s="238" t="s">
        <v>133</v>
      </c>
      <c r="E430" s="239" t="s">
        <v>21</v>
      </c>
      <c r="F430" s="240" t="s">
        <v>809</v>
      </c>
      <c r="G430" s="237"/>
      <c r="H430" s="239" t="s">
        <v>21</v>
      </c>
      <c r="I430" s="241"/>
      <c r="J430" s="237"/>
      <c r="K430" s="237"/>
      <c r="L430" s="242"/>
      <c r="M430" s="243"/>
      <c r="N430" s="244"/>
      <c r="O430" s="244"/>
      <c r="P430" s="244"/>
      <c r="Q430" s="244"/>
      <c r="R430" s="244"/>
      <c r="S430" s="244"/>
      <c r="T430" s="245"/>
      <c r="AT430" s="246" t="s">
        <v>133</v>
      </c>
      <c r="AU430" s="246" t="s">
        <v>81</v>
      </c>
      <c r="AV430" s="11" t="s">
        <v>76</v>
      </c>
      <c r="AW430" s="11" t="s">
        <v>35</v>
      </c>
      <c r="AX430" s="11" t="s">
        <v>71</v>
      </c>
      <c r="AY430" s="246" t="s">
        <v>114</v>
      </c>
    </row>
    <row r="431" s="12" customFormat="1">
      <c r="B431" s="247"/>
      <c r="C431" s="248"/>
      <c r="D431" s="238" t="s">
        <v>133</v>
      </c>
      <c r="E431" s="249" t="s">
        <v>21</v>
      </c>
      <c r="F431" s="250" t="s">
        <v>810</v>
      </c>
      <c r="G431" s="248"/>
      <c r="H431" s="251">
        <v>3.4449999999999998</v>
      </c>
      <c r="I431" s="252"/>
      <c r="J431" s="248"/>
      <c r="K431" s="248"/>
      <c r="L431" s="253"/>
      <c r="M431" s="254"/>
      <c r="N431" s="255"/>
      <c r="O431" s="255"/>
      <c r="P431" s="255"/>
      <c r="Q431" s="255"/>
      <c r="R431" s="255"/>
      <c r="S431" s="255"/>
      <c r="T431" s="256"/>
      <c r="AT431" s="257" t="s">
        <v>133</v>
      </c>
      <c r="AU431" s="257" t="s">
        <v>81</v>
      </c>
      <c r="AV431" s="12" t="s">
        <v>81</v>
      </c>
      <c r="AW431" s="12" t="s">
        <v>35</v>
      </c>
      <c r="AX431" s="12" t="s">
        <v>71</v>
      </c>
      <c r="AY431" s="257" t="s">
        <v>114</v>
      </c>
    </row>
    <row r="432" s="11" customFormat="1">
      <c r="B432" s="236"/>
      <c r="C432" s="237"/>
      <c r="D432" s="238" t="s">
        <v>133</v>
      </c>
      <c r="E432" s="239" t="s">
        <v>21</v>
      </c>
      <c r="F432" s="240" t="s">
        <v>811</v>
      </c>
      <c r="G432" s="237"/>
      <c r="H432" s="239" t="s">
        <v>21</v>
      </c>
      <c r="I432" s="241"/>
      <c r="J432" s="237"/>
      <c r="K432" s="237"/>
      <c r="L432" s="242"/>
      <c r="M432" s="243"/>
      <c r="N432" s="244"/>
      <c r="O432" s="244"/>
      <c r="P432" s="244"/>
      <c r="Q432" s="244"/>
      <c r="R432" s="244"/>
      <c r="S432" s="244"/>
      <c r="T432" s="245"/>
      <c r="AT432" s="246" t="s">
        <v>133</v>
      </c>
      <c r="AU432" s="246" t="s">
        <v>81</v>
      </c>
      <c r="AV432" s="11" t="s">
        <v>76</v>
      </c>
      <c r="AW432" s="11" t="s">
        <v>35</v>
      </c>
      <c r="AX432" s="11" t="s">
        <v>71</v>
      </c>
      <c r="AY432" s="246" t="s">
        <v>114</v>
      </c>
    </row>
    <row r="433" s="12" customFormat="1">
      <c r="B433" s="247"/>
      <c r="C433" s="248"/>
      <c r="D433" s="238" t="s">
        <v>133</v>
      </c>
      <c r="E433" s="249" t="s">
        <v>21</v>
      </c>
      <c r="F433" s="250" t="s">
        <v>812</v>
      </c>
      <c r="G433" s="248"/>
      <c r="H433" s="251">
        <v>4.4939999999999998</v>
      </c>
      <c r="I433" s="252"/>
      <c r="J433" s="248"/>
      <c r="K433" s="248"/>
      <c r="L433" s="253"/>
      <c r="M433" s="254"/>
      <c r="N433" s="255"/>
      <c r="O433" s="255"/>
      <c r="P433" s="255"/>
      <c r="Q433" s="255"/>
      <c r="R433" s="255"/>
      <c r="S433" s="255"/>
      <c r="T433" s="256"/>
      <c r="AT433" s="257" t="s">
        <v>133</v>
      </c>
      <c r="AU433" s="257" t="s">
        <v>81</v>
      </c>
      <c r="AV433" s="12" t="s">
        <v>81</v>
      </c>
      <c r="AW433" s="12" t="s">
        <v>35</v>
      </c>
      <c r="AX433" s="12" t="s">
        <v>71</v>
      </c>
      <c r="AY433" s="257" t="s">
        <v>114</v>
      </c>
    </row>
    <row r="434" s="11" customFormat="1">
      <c r="B434" s="236"/>
      <c r="C434" s="237"/>
      <c r="D434" s="238" t="s">
        <v>133</v>
      </c>
      <c r="E434" s="239" t="s">
        <v>21</v>
      </c>
      <c r="F434" s="240" t="s">
        <v>813</v>
      </c>
      <c r="G434" s="237"/>
      <c r="H434" s="239" t="s">
        <v>21</v>
      </c>
      <c r="I434" s="241"/>
      <c r="J434" s="237"/>
      <c r="K434" s="237"/>
      <c r="L434" s="242"/>
      <c r="M434" s="243"/>
      <c r="N434" s="244"/>
      <c r="O434" s="244"/>
      <c r="P434" s="244"/>
      <c r="Q434" s="244"/>
      <c r="R434" s="244"/>
      <c r="S434" s="244"/>
      <c r="T434" s="245"/>
      <c r="AT434" s="246" t="s">
        <v>133</v>
      </c>
      <c r="AU434" s="246" t="s">
        <v>81</v>
      </c>
      <c r="AV434" s="11" t="s">
        <v>76</v>
      </c>
      <c r="AW434" s="11" t="s">
        <v>35</v>
      </c>
      <c r="AX434" s="11" t="s">
        <v>71</v>
      </c>
      <c r="AY434" s="246" t="s">
        <v>114</v>
      </c>
    </row>
    <row r="435" s="12" customFormat="1">
      <c r="B435" s="247"/>
      <c r="C435" s="248"/>
      <c r="D435" s="238" t="s">
        <v>133</v>
      </c>
      <c r="E435" s="249" t="s">
        <v>21</v>
      </c>
      <c r="F435" s="250" t="s">
        <v>814</v>
      </c>
      <c r="G435" s="248"/>
      <c r="H435" s="251">
        <v>1.7809999999999999</v>
      </c>
      <c r="I435" s="252"/>
      <c r="J435" s="248"/>
      <c r="K435" s="248"/>
      <c r="L435" s="253"/>
      <c r="M435" s="254"/>
      <c r="N435" s="255"/>
      <c r="O435" s="255"/>
      <c r="P435" s="255"/>
      <c r="Q435" s="255"/>
      <c r="R435" s="255"/>
      <c r="S435" s="255"/>
      <c r="T435" s="256"/>
      <c r="AT435" s="257" t="s">
        <v>133</v>
      </c>
      <c r="AU435" s="257" t="s">
        <v>81</v>
      </c>
      <c r="AV435" s="12" t="s">
        <v>81</v>
      </c>
      <c r="AW435" s="12" t="s">
        <v>35</v>
      </c>
      <c r="AX435" s="12" t="s">
        <v>71</v>
      </c>
      <c r="AY435" s="257" t="s">
        <v>114</v>
      </c>
    </row>
    <row r="436" s="11" customFormat="1">
      <c r="B436" s="236"/>
      <c r="C436" s="237"/>
      <c r="D436" s="238" t="s">
        <v>133</v>
      </c>
      <c r="E436" s="239" t="s">
        <v>21</v>
      </c>
      <c r="F436" s="240" t="s">
        <v>70</v>
      </c>
      <c r="G436" s="237"/>
      <c r="H436" s="239" t="s">
        <v>21</v>
      </c>
      <c r="I436" s="241"/>
      <c r="J436" s="237"/>
      <c r="K436" s="237"/>
      <c r="L436" s="242"/>
      <c r="M436" s="243"/>
      <c r="N436" s="244"/>
      <c r="O436" s="244"/>
      <c r="P436" s="244"/>
      <c r="Q436" s="244"/>
      <c r="R436" s="244"/>
      <c r="S436" s="244"/>
      <c r="T436" s="245"/>
      <c r="AT436" s="246" t="s">
        <v>133</v>
      </c>
      <c r="AU436" s="246" t="s">
        <v>81</v>
      </c>
      <c r="AV436" s="11" t="s">
        <v>76</v>
      </c>
      <c r="AW436" s="11" t="s">
        <v>35</v>
      </c>
      <c r="AX436" s="11" t="s">
        <v>71</v>
      </c>
      <c r="AY436" s="246" t="s">
        <v>114</v>
      </c>
    </row>
    <row r="437" s="12" customFormat="1">
      <c r="B437" s="247"/>
      <c r="C437" s="248"/>
      <c r="D437" s="238" t="s">
        <v>133</v>
      </c>
      <c r="E437" s="249" t="s">
        <v>21</v>
      </c>
      <c r="F437" s="250" t="s">
        <v>815</v>
      </c>
      <c r="G437" s="248"/>
      <c r="H437" s="251">
        <v>4.0650000000000004</v>
      </c>
      <c r="I437" s="252"/>
      <c r="J437" s="248"/>
      <c r="K437" s="248"/>
      <c r="L437" s="253"/>
      <c r="M437" s="254"/>
      <c r="N437" s="255"/>
      <c r="O437" s="255"/>
      <c r="P437" s="255"/>
      <c r="Q437" s="255"/>
      <c r="R437" s="255"/>
      <c r="S437" s="255"/>
      <c r="T437" s="256"/>
      <c r="AT437" s="257" t="s">
        <v>133</v>
      </c>
      <c r="AU437" s="257" t="s">
        <v>81</v>
      </c>
      <c r="AV437" s="12" t="s">
        <v>81</v>
      </c>
      <c r="AW437" s="12" t="s">
        <v>35</v>
      </c>
      <c r="AX437" s="12" t="s">
        <v>71</v>
      </c>
      <c r="AY437" s="257" t="s">
        <v>114</v>
      </c>
    </row>
    <row r="438" s="11" customFormat="1">
      <c r="B438" s="236"/>
      <c r="C438" s="237"/>
      <c r="D438" s="238" t="s">
        <v>133</v>
      </c>
      <c r="E438" s="239" t="s">
        <v>21</v>
      </c>
      <c r="F438" s="240" t="s">
        <v>816</v>
      </c>
      <c r="G438" s="237"/>
      <c r="H438" s="239" t="s">
        <v>21</v>
      </c>
      <c r="I438" s="241"/>
      <c r="J438" s="237"/>
      <c r="K438" s="237"/>
      <c r="L438" s="242"/>
      <c r="M438" s="243"/>
      <c r="N438" s="244"/>
      <c r="O438" s="244"/>
      <c r="P438" s="244"/>
      <c r="Q438" s="244"/>
      <c r="R438" s="244"/>
      <c r="S438" s="244"/>
      <c r="T438" s="245"/>
      <c r="AT438" s="246" t="s">
        <v>133</v>
      </c>
      <c r="AU438" s="246" t="s">
        <v>81</v>
      </c>
      <c r="AV438" s="11" t="s">
        <v>76</v>
      </c>
      <c r="AW438" s="11" t="s">
        <v>35</v>
      </c>
      <c r="AX438" s="11" t="s">
        <v>71</v>
      </c>
      <c r="AY438" s="246" t="s">
        <v>114</v>
      </c>
    </row>
    <row r="439" s="12" customFormat="1">
      <c r="B439" s="247"/>
      <c r="C439" s="248"/>
      <c r="D439" s="238" t="s">
        <v>133</v>
      </c>
      <c r="E439" s="249" t="s">
        <v>21</v>
      </c>
      <c r="F439" s="250" t="s">
        <v>817</v>
      </c>
      <c r="G439" s="248"/>
      <c r="H439" s="251">
        <v>1.018</v>
      </c>
      <c r="I439" s="252"/>
      <c r="J439" s="248"/>
      <c r="K439" s="248"/>
      <c r="L439" s="253"/>
      <c r="M439" s="254"/>
      <c r="N439" s="255"/>
      <c r="O439" s="255"/>
      <c r="P439" s="255"/>
      <c r="Q439" s="255"/>
      <c r="R439" s="255"/>
      <c r="S439" s="255"/>
      <c r="T439" s="256"/>
      <c r="AT439" s="257" t="s">
        <v>133</v>
      </c>
      <c r="AU439" s="257" t="s">
        <v>81</v>
      </c>
      <c r="AV439" s="12" t="s">
        <v>81</v>
      </c>
      <c r="AW439" s="12" t="s">
        <v>35</v>
      </c>
      <c r="AX439" s="12" t="s">
        <v>71</v>
      </c>
      <c r="AY439" s="257" t="s">
        <v>114</v>
      </c>
    </row>
    <row r="440" s="11" customFormat="1">
      <c r="B440" s="236"/>
      <c r="C440" s="237"/>
      <c r="D440" s="238" t="s">
        <v>133</v>
      </c>
      <c r="E440" s="239" t="s">
        <v>21</v>
      </c>
      <c r="F440" s="240" t="s">
        <v>818</v>
      </c>
      <c r="G440" s="237"/>
      <c r="H440" s="239" t="s">
        <v>21</v>
      </c>
      <c r="I440" s="241"/>
      <c r="J440" s="237"/>
      <c r="K440" s="237"/>
      <c r="L440" s="242"/>
      <c r="M440" s="243"/>
      <c r="N440" s="244"/>
      <c r="O440" s="244"/>
      <c r="P440" s="244"/>
      <c r="Q440" s="244"/>
      <c r="R440" s="244"/>
      <c r="S440" s="244"/>
      <c r="T440" s="245"/>
      <c r="AT440" s="246" t="s">
        <v>133</v>
      </c>
      <c r="AU440" s="246" t="s">
        <v>81</v>
      </c>
      <c r="AV440" s="11" t="s">
        <v>76</v>
      </c>
      <c r="AW440" s="11" t="s">
        <v>35</v>
      </c>
      <c r="AX440" s="11" t="s">
        <v>71</v>
      </c>
      <c r="AY440" s="246" t="s">
        <v>114</v>
      </c>
    </row>
    <row r="441" s="12" customFormat="1">
      <c r="B441" s="247"/>
      <c r="C441" s="248"/>
      <c r="D441" s="238" t="s">
        <v>133</v>
      </c>
      <c r="E441" s="249" t="s">
        <v>21</v>
      </c>
      <c r="F441" s="250" t="s">
        <v>819</v>
      </c>
      <c r="G441" s="248"/>
      <c r="H441" s="251">
        <v>6.9219999999999997</v>
      </c>
      <c r="I441" s="252"/>
      <c r="J441" s="248"/>
      <c r="K441" s="248"/>
      <c r="L441" s="253"/>
      <c r="M441" s="254"/>
      <c r="N441" s="255"/>
      <c r="O441" s="255"/>
      <c r="P441" s="255"/>
      <c r="Q441" s="255"/>
      <c r="R441" s="255"/>
      <c r="S441" s="255"/>
      <c r="T441" s="256"/>
      <c r="AT441" s="257" t="s">
        <v>133</v>
      </c>
      <c r="AU441" s="257" t="s">
        <v>81</v>
      </c>
      <c r="AV441" s="12" t="s">
        <v>81</v>
      </c>
      <c r="AW441" s="12" t="s">
        <v>35</v>
      </c>
      <c r="AX441" s="12" t="s">
        <v>71</v>
      </c>
      <c r="AY441" s="257" t="s">
        <v>114</v>
      </c>
    </row>
    <row r="442" s="13" customFormat="1">
      <c r="B442" s="258"/>
      <c r="C442" s="259"/>
      <c r="D442" s="238" t="s">
        <v>133</v>
      </c>
      <c r="E442" s="260" t="s">
        <v>21</v>
      </c>
      <c r="F442" s="261" t="s">
        <v>140</v>
      </c>
      <c r="G442" s="259"/>
      <c r="H442" s="262">
        <v>24.794</v>
      </c>
      <c r="I442" s="263"/>
      <c r="J442" s="259"/>
      <c r="K442" s="259"/>
      <c r="L442" s="264"/>
      <c r="M442" s="265"/>
      <c r="N442" s="266"/>
      <c r="O442" s="266"/>
      <c r="P442" s="266"/>
      <c r="Q442" s="266"/>
      <c r="R442" s="266"/>
      <c r="S442" s="266"/>
      <c r="T442" s="267"/>
      <c r="AT442" s="268" t="s">
        <v>133</v>
      </c>
      <c r="AU442" s="268" t="s">
        <v>81</v>
      </c>
      <c r="AV442" s="13" t="s">
        <v>115</v>
      </c>
      <c r="AW442" s="13" t="s">
        <v>35</v>
      </c>
      <c r="AX442" s="13" t="s">
        <v>76</v>
      </c>
      <c r="AY442" s="268" t="s">
        <v>114</v>
      </c>
    </row>
    <row r="443" s="1" customFormat="1" ht="16.5" customHeight="1">
      <c r="B443" s="46"/>
      <c r="C443" s="224" t="s">
        <v>820</v>
      </c>
      <c r="D443" s="224" t="s">
        <v>127</v>
      </c>
      <c r="E443" s="225" t="s">
        <v>821</v>
      </c>
      <c r="F443" s="226" t="s">
        <v>822</v>
      </c>
      <c r="G443" s="227" t="s">
        <v>197</v>
      </c>
      <c r="H443" s="228">
        <v>197.08000000000001</v>
      </c>
      <c r="I443" s="229"/>
      <c r="J443" s="230">
        <f>ROUND(I443*H443,2)</f>
        <v>0</v>
      </c>
      <c r="K443" s="226" t="s">
        <v>21</v>
      </c>
      <c r="L443" s="72"/>
      <c r="M443" s="231" t="s">
        <v>21</v>
      </c>
      <c r="N443" s="232" t="s">
        <v>43</v>
      </c>
      <c r="O443" s="47"/>
      <c r="P443" s="233">
        <f>O443*H443</f>
        <v>0</v>
      </c>
      <c r="Q443" s="233">
        <v>0</v>
      </c>
      <c r="R443" s="233">
        <f>Q443*H443</f>
        <v>0</v>
      </c>
      <c r="S443" s="233">
        <v>0</v>
      </c>
      <c r="T443" s="234">
        <f>S443*H443</f>
        <v>0</v>
      </c>
      <c r="AR443" s="24" t="s">
        <v>115</v>
      </c>
      <c r="AT443" s="24" t="s">
        <v>127</v>
      </c>
      <c r="AU443" s="24" t="s">
        <v>81</v>
      </c>
      <c r="AY443" s="24" t="s">
        <v>114</v>
      </c>
      <c r="BE443" s="235">
        <f>IF(N443="základní",J443,0)</f>
        <v>0</v>
      </c>
      <c r="BF443" s="235">
        <f>IF(N443="snížená",J443,0)</f>
        <v>0</v>
      </c>
      <c r="BG443" s="235">
        <f>IF(N443="zákl. přenesená",J443,0)</f>
        <v>0</v>
      </c>
      <c r="BH443" s="235">
        <f>IF(N443="sníž. přenesená",J443,0)</f>
        <v>0</v>
      </c>
      <c r="BI443" s="235">
        <f>IF(N443="nulová",J443,0)</f>
        <v>0</v>
      </c>
      <c r="BJ443" s="24" t="s">
        <v>81</v>
      </c>
      <c r="BK443" s="235">
        <f>ROUND(I443*H443,2)</f>
        <v>0</v>
      </c>
      <c r="BL443" s="24" t="s">
        <v>115</v>
      </c>
      <c r="BM443" s="24" t="s">
        <v>823</v>
      </c>
    </row>
    <row r="444" s="11" customFormat="1">
      <c r="B444" s="236"/>
      <c r="C444" s="237"/>
      <c r="D444" s="238" t="s">
        <v>133</v>
      </c>
      <c r="E444" s="239" t="s">
        <v>21</v>
      </c>
      <c r="F444" s="240" t="s">
        <v>824</v>
      </c>
      <c r="G444" s="237"/>
      <c r="H444" s="239" t="s">
        <v>21</v>
      </c>
      <c r="I444" s="241"/>
      <c r="J444" s="237"/>
      <c r="K444" s="237"/>
      <c r="L444" s="242"/>
      <c r="M444" s="243"/>
      <c r="N444" s="244"/>
      <c r="O444" s="244"/>
      <c r="P444" s="244"/>
      <c r="Q444" s="244"/>
      <c r="R444" s="244"/>
      <c r="S444" s="244"/>
      <c r="T444" s="245"/>
      <c r="AT444" s="246" t="s">
        <v>133</v>
      </c>
      <c r="AU444" s="246" t="s">
        <v>81</v>
      </c>
      <c r="AV444" s="11" t="s">
        <v>76</v>
      </c>
      <c r="AW444" s="11" t="s">
        <v>35</v>
      </c>
      <c r="AX444" s="11" t="s">
        <v>71</v>
      </c>
      <c r="AY444" s="246" t="s">
        <v>114</v>
      </c>
    </row>
    <row r="445" s="12" customFormat="1">
      <c r="B445" s="247"/>
      <c r="C445" s="248"/>
      <c r="D445" s="238" t="s">
        <v>133</v>
      </c>
      <c r="E445" s="249" t="s">
        <v>21</v>
      </c>
      <c r="F445" s="250" t="s">
        <v>825</v>
      </c>
      <c r="G445" s="248"/>
      <c r="H445" s="251">
        <v>197.08000000000001</v>
      </c>
      <c r="I445" s="252"/>
      <c r="J445" s="248"/>
      <c r="K445" s="248"/>
      <c r="L445" s="253"/>
      <c r="M445" s="254"/>
      <c r="N445" s="255"/>
      <c r="O445" s="255"/>
      <c r="P445" s="255"/>
      <c r="Q445" s="255"/>
      <c r="R445" s="255"/>
      <c r="S445" s="255"/>
      <c r="T445" s="256"/>
      <c r="AT445" s="257" t="s">
        <v>133</v>
      </c>
      <c r="AU445" s="257" t="s">
        <v>81</v>
      </c>
      <c r="AV445" s="12" t="s">
        <v>81</v>
      </c>
      <c r="AW445" s="12" t="s">
        <v>35</v>
      </c>
      <c r="AX445" s="12" t="s">
        <v>76</v>
      </c>
      <c r="AY445" s="257" t="s">
        <v>114</v>
      </c>
    </row>
    <row r="446" s="1" customFormat="1" ht="25.5" customHeight="1">
      <c r="B446" s="46"/>
      <c r="C446" s="224" t="s">
        <v>826</v>
      </c>
      <c r="D446" s="224" t="s">
        <v>127</v>
      </c>
      <c r="E446" s="225" t="s">
        <v>827</v>
      </c>
      <c r="F446" s="226" t="s">
        <v>828</v>
      </c>
      <c r="G446" s="227" t="s">
        <v>130</v>
      </c>
      <c r="H446" s="228">
        <v>11.824999999999999</v>
      </c>
      <c r="I446" s="229"/>
      <c r="J446" s="230">
        <f>ROUND(I446*H446,2)</f>
        <v>0</v>
      </c>
      <c r="K446" s="226" t="s">
        <v>147</v>
      </c>
      <c r="L446" s="72"/>
      <c r="M446" s="231" t="s">
        <v>21</v>
      </c>
      <c r="N446" s="232" t="s">
        <v>43</v>
      </c>
      <c r="O446" s="47"/>
      <c r="P446" s="233">
        <f>O446*H446</f>
        <v>0</v>
      </c>
      <c r="Q446" s="233">
        <v>2.45329</v>
      </c>
      <c r="R446" s="233">
        <f>Q446*H446</f>
        <v>29.010154249999999</v>
      </c>
      <c r="S446" s="233">
        <v>0</v>
      </c>
      <c r="T446" s="234">
        <f>S446*H446</f>
        <v>0</v>
      </c>
      <c r="AR446" s="24" t="s">
        <v>115</v>
      </c>
      <c r="AT446" s="24" t="s">
        <v>127</v>
      </c>
      <c r="AU446" s="24" t="s">
        <v>81</v>
      </c>
      <c r="AY446" s="24" t="s">
        <v>114</v>
      </c>
      <c r="BE446" s="235">
        <f>IF(N446="základní",J446,0)</f>
        <v>0</v>
      </c>
      <c r="BF446" s="235">
        <f>IF(N446="snížená",J446,0)</f>
        <v>0</v>
      </c>
      <c r="BG446" s="235">
        <f>IF(N446="zákl. přenesená",J446,0)</f>
        <v>0</v>
      </c>
      <c r="BH446" s="235">
        <f>IF(N446="sníž. přenesená",J446,0)</f>
        <v>0</v>
      </c>
      <c r="BI446" s="235">
        <f>IF(N446="nulová",J446,0)</f>
        <v>0</v>
      </c>
      <c r="BJ446" s="24" t="s">
        <v>81</v>
      </c>
      <c r="BK446" s="235">
        <f>ROUND(I446*H446,2)</f>
        <v>0</v>
      </c>
      <c r="BL446" s="24" t="s">
        <v>115</v>
      </c>
      <c r="BM446" s="24" t="s">
        <v>829</v>
      </c>
    </row>
    <row r="447" s="1" customFormat="1">
      <c r="B447" s="46"/>
      <c r="C447" s="74"/>
      <c r="D447" s="238" t="s">
        <v>149</v>
      </c>
      <c r="E447" s="74"/>
      <c r="F447" s="269" t="s">
        <v>804</v>
      </c>
      <c r="G447" s="74"/>
      <c r="H447" s="74"/>
      <c r="I447" s="189"/>
      <c r="J447" s="74"/>
      <c r="K447" s="74"/>
      <c r="L447" s="72"/>
      <c r="M447" s="270"/>
      <c r="N447" s="47"/>
      <c r="O447" s="47"/>
      <c r="P447" s="47"/>
      <c r="Q447" s="47"/>
      <c r="R447" s="47"/>
      <c r="S447" s="47"/>
      <c r="T447" s="95"/>
      <c r="AT447" s="24" t="s">
        <v>149</v>
      </c>
      <c r="AU447" s="24" t="s">
        <v>81</v>
      </c>
    </row>
    <row r="448" s="11" customFormat="1">
      <c r="B448" s="236"/>
      <c r="C448" s="237"/>
      <c r="D448" s="238" t="s">
        <v>133</v>
      </c>
      <c r="E448" s="239" t="s">
        <v>21</v>
      </c>
      <c r="F448" s="240" t="s">
        <v>830</v>
      </c>
      <c r="G448" s="237"/>
      <c r="H448" s="239" t="s">
        <v>21</v>
      </c>
      <c r="I448" s="241"/>
      <c r="J448" s="237"/>
      <c r="K448" s="237"/>
      <c r="L448" s="242"/>
      <c r="M448" s="243"/>
      <c r="N448" s="244"/>
      <c r="O448" s="244"/>
      <c r="P448" s="244"/>
      <c r="Q448" s="244"/>
      <c r="R448" s="244"/>
      <c r="S448" s="244"/>
      <c r="T448" s="245"/>
      <c r="AT448" s="246" t="s">
        <v>133</v>
      </c>
      <c r="AU448" s="246" t="s">
        <v>81</v>
      </c>
      <c r="AV448" s="11" t="s">
        <v>76</v>
      </c>
      <c r="AW448" s="11" t="s">
        <v>35</v>
      </c>
      <c r="AX448" s="11" t="s">
        <v>71</v>
      </c>
      <c r="AY448" s="246" t="s">
        <v>114</v>
      </c>
    </row>
    <row r="449" s="12" customFormat="1">
      <c r="B449" s="247"/>
      <c r="C449" s="248"/>
      <c r="D449" s="238" t="s">
        <v>133</v>
      </c>
      <c r="E449" s="249" t="s">
        <v>21</v>
      </c>
      <c r="F449" s="250" t="s">
        <v>831</v>
      </c>
      <c r="G449" s="248"/>
      <c r="H449" s="251">
        <v>11.824999999999999</v>
      </c>
      <c r="I449" s="252"/>
      <c r="J449" s="248"/>
      <c r="K449" s="248"/>
      <c r="L449" s="253"/>
      <c r="M449" s="254"/>
      <c r="N449" s="255"/>
      <c r="O449" s="255"/>
      <c r="P449" s="255"/>
      <c r="Q449" s="255"/>
      <c r="R449" s="255"/>
      <c r="S449" s="255"/>
      <c r="T449" s="256"/>
      <c r="AT449" s="257" t="s">
        <v>133</v>
      </c>
      <c r="AU449" s="257" t="s">
        <v>81</v>
      </c>
      <c r="AV449" s="12" t="s">
        <v>81</v>
      </c>
      <c r="AW449" s="12" t="s">
        <v>35</v>
      </c>
      <c r="AX449" s="12" t="s">
        <v>76</v>
      </c>
      <c r="AY449" s="257" t="s">
        <v>114</v>
      </c>
    </row>
    <row r="450" s="1" customFormat="1" ht="25.5" customHeight="1">
      <c r="B450" s="46"/>
      <c r="C450" s="224" t="s">
        <v>832</v>
      </c>
      <c r="D450" s="224" t="s">
        <v>127</v>
      </c>
      <c r="E450" s="225" t="s">
        <v>833</v>
      </c>
      <c r="F450" s="226" t="s">
        <v>834</v>
      </c>
      <c r="G450" s="227" t="s">
        <v>130</v>
      </c>
      <c r="H450" s="228">
        <v>36.619</v>
      </c>
      <c r="I450" s="229"/>
      <c r="J450" s="230">
        <f>ROUND(I450*H450,2)</f>
        <v>0</v>
      </c>
      <c r="K450" s="226" t="s">
        <v>147</v>
      </c>
      <c r="L450" s="72"/>
      <c r="M450" s="231" t="s">
        <v>21</v>
      </c>
      <c r="N450" s="232" t="s">
        <v>43</v>
      </c>
      <c r="O450" s="47"/>
      <c r="P450" s="233">
        <f>O450*H450</f>
        <v>0</v>
      </c>
      <c r="Q450" s="233">
        <v>0</v>
      </c>
      <c r="R450" s="233">
        <f>Q450*H450</f>
        <v>0</v>
      </c>
      <c r="S450" s="233">
        <v>0</v>
      </c>
      <c r="T450" s="234">
        <f>S450*H450</f>
        <v>0</v>
      </c>
      <c r="AR450" s="24" t="s">
        <v>115</v>
      </c>
      <c r="AT450" s="24" t="s">
        <v>127</v>
      </c>
      <c r="AU450" s="24" t="s">
        <v>81</v>
      </c>
      <c r="AY450" s="24" t="s">
        <v>114</v>
      </c>
      <c r="BE450" s="235">
        <f>IF(N450="základní",J450,0)</f>
        <v>0</v>
      </c>
      <c r="BF450" s="235">
        <f>IF(N450="snížená",J450,0)</f>
        <v>0</v>
      </c>
      <c r="BG450" s="235">
        <f>IF(N450="zákl. přenesená",J450,0)</f>
        <v>0</v>
      </c>
      <c r="BH450" s="235">
        <f>IF(N450="sníž. přenesená",J450,0)</f>
        <v>0</v>
      </c>
      <c r="BI450" s="235">
        <f>IF(N450="nulová",J450,0)</f>
        <v>0</v>
      </c>
      <c r="BJ450" s="24" t="s">
        <v>81</v>
      </c>
      <c r="BK450" s="235">
        <f>ROUND(I450*H450,2)</f>
        <v>0</v>
      </c>
      <c r="BL450" s="24" t="s">
        <v>115</v>
      </c>
      <c r="BM450" s="24" t="s">
        <v>835</v>
      </c>
    </row>
    <row r="451" s="1" customFormat="1">
      <c r="B451" s="46"/>
      <c r="C451" s="74"/>
      <c r="D451" s="238" t="s">
        <v>149</v>
      </c>
      <c r="E451" s="74"/>
      <c r="F451" s="269" t="s">
        <v>836</v>
      </c>
      <c r="G451" s="74"/>
      <c r="H451" s="74"/>
      <c r="I451" s="189"/>
      <c r="J451" s="74"/>
      <c r="K451" s="74"/>
      <c r="L451" s="72"/>
      <c r="M451" s="270"/>
      <c r="N451" s="47"/>
      <c r="O451" s="47"/>
      <c r="P451" s="47"/>
      <c r="Q451" s="47"/>
      <c r="R451" s="47"/>
      <c r="S451" s="47"/>
      <c r="T451" s="95"/>
      <c r="AT451" s="24" t="s">
        <v>149</v>
      </c>
      <c r="AU451" s="24" t="s">
        <v>81</v>
      </c>
    </row>
    <row r="452" s="12" customFormat="1">
      <c r="B452" s="247"/>
      <c r="C452" s="248"/>
      <c r="D452" s="238" t="s">
        <v>133</v>
      </c>
      <c r="E452" s="249" t="s">
        <v>21</v>
      </c>
      <c r="F452" s="250" t="s">
        <v>837</v>
      </c>
      <c r="G452" s="248"/>
      <c r="H452" s="251">
        <v>36.619</v>
      </c>
      <c r="I452" s="252"/>
      <c r="J452" s="248"/>
      <c r="K452" s="248"/>
      <c r="L452" s="253"/>
      <c r="M452" s="254"/>
      <c r="N452" s="255"/>
      <c r="O452" s="255"/>
      <c r="P452" s="255"/>
      <c r="Q452" s="255"/>
      <c r="R452" s="255"/>
      <c r="S452" s="255"/>
      <c r="T452" s="256"/>
      <c r="AT452" s="257" t="s">
        <v>133</v>
      </c>
      <c r="AU452" s="257" t="s">
        <v>81</v>
      </c>
      <c r="AV452" s="12" t="s">
        <v>81</v>
      </c>
      <c r="AW452" s="12" t="s">
        <v>35</v>
      </c>
      <c r="AX452" s="12" t="s">
        <v>76</v>
      </c>
      <c r="AY452" s="257" t="s">
        <v>114</v>
      </c>
    </row>
    <row r="453" s="1" customFormat="1" ht="38.25" customHeight="1">
      <c r="B453" s="46"/>
      <c r="C453" s="224" t="s">
        <v>838</v>
      </c>
      <c r="D453" s="224" t="s">
        <v>127</v>
      </c>
      <c r="E453" s="225" t="s">
        <v>839</v>
      </c>
      <c r="F453" s="226" t="s">
        <v>840</v>
      </c>
      <c r="G453" s="227" t="s">
        <v>130</v>
      </c>
      <c r="H453" s="228">
        <v>60.268999999999998</v>
      </c>
      <c r="I453" s="229"/>
      <c r="J453" s="230">
        <f>ROUND(I453*H453,2)</f>
        <v>0</v>
      </c>
      <c r="K453" s="226" t="s">
        <v>147</v>
      </c>
      <c r="L453" s="72"/>
      <c r="M453" s="231" t="s">
        <v>21</v>
      </c>
      <c r="N453" s="232" t="s">
        <v>43</v>
      </c>
      <c r="O453" s="47"/>
      <c r="P453" s="233">
        <f>O453*H453</f>
        <v>0</v>
      </c>
      <c r="Q453" s="233">
        <v>0</v>
      </c>
      <c r="R453" s="233">
        <f>Q453*H453</f>
        <v>0</v>
      </c>
      <c r="S453" s="233">
        <v>0</v>
      </c>
      <c r="T453" s="234">
        <f>S453*H453</f>
        <v>0</v>
      </c>
      <c r="AR453" s="24" t="s">
        <v>115</v>
      </c>
      <c r="AT453" s="24" t="s">
        <v>127</v>
      </c>
      <c r="AU453" s="24" t="s">
        <v>81</v>
      </c>
      <c r="AY453" s="24" t="s">
        <v>114</v>
      </c>
      <c r="BE453" s="235">
        <f>IF(N453="základní",J453,0)</f>
        <v>0</v>
      </c>
      <c r="BF453" s="235">
        <f>IF(N453="snížená",J453,0)</f>
        <v>0</v>
      </c>
      <c r="BG453" s="235">
        <f>IF(N453="zákl. přenesená",J453,0)</f>
        <v>0</v>
      </c>
      <c r="BH453" s="235">
        <f>IF(N453="sníž. přenesená",J453,0)</f>
        <v>0</v>
      </c>
      <c r="BI453" s="235">
        <f>IF(N453="nulová",J453,0)</f>
        <v>0</v>
      </c>
      <c r="BJ453" s="24" t="s">
        <v>81</v>
      </c>
      <c r="BK453" s="235">
        <f>ROUND(I453*H453,2)</f>
        <v>0</v>
      </c>
      <c r="BL453" s="24" t="s">
        <v>115</v>
      </c>
      <c r="BM453" s="24" t="s">
        <v>841</v>
      </c>
    </row>
    <row r="454" s="1" customFormat="1">
      <c r="B454" s="46"/>
      <c r="C454" s="74"/>
      <c r="D454" s="238" t="s">
        <v>149</v>
      </c>
      <c r="E454" s="74"/>
      <c r="F454" s="269" t="s">
        <v>836</v>
      </c>
      <c r="G454" s="74"/>
      <c r="H454" s="74"/>
      <c r="I454" s="189"/>
      <c r="J454" s="74"/>
      <c r="K454" s="74"/>
      <c r="L454" s="72"/>
      <c r="M454" s="270"/>
      <c r="N454" s="47"/>
      <c r="O454" s="47"/>
      <c r="P454" s="47"/>
      <c r="Q454" s="47"/>
      <c r="R454" s="47"/>
      <c r="S454" s="47"/>
      <c r="T454" s="95"/>
      <c r="AT454" s="24" t="s">
        <v>149</v>
      </c>
      <c r="AU454" s="24" t="s">
        <v>81</v>
      </c>
    </row>
    <row r="455" s="12" customFormat="1">
      <c r="B455" s="247"/>
      <c r="C455" s="248"/>
      <c r="D455" s="238" t="s">
        <v>133</v>
      </c>
      <c r="E455" s="249" t="s">
        <v>21</v>
      </c>
      <c r="F455" s="250" t="s">
        <v>842</v>
      </c>
      <c r="G455" s="248"/>
      <c r="H455" s="251">
        <v>24.794</v>
      </c>
      <c r="I455" s="252"/>
      <c r="J455" s="248"/>
      <c r="K455" s="248"/>
      <c r="L455" s="253"/>
      <c r="M455" s="254"/>
      <c r="N455" s="255"/>
      <c r="O455" s="255"/>
      <c r="P455" s="255"/>
      <c r="Q455" s="255"/>
      <c r="R455" s="255"/>
      <c r="S455" s="255"/>
      <c r="T455" s="256"/>
      <c r="AT455" s="257" t="s">
        <v>133</v>
      </c>
      <c r="AU455" s="257" t="s">
        <v>81</v>
      </c>
      <c r="AV455" s="12" t="s">
        <v>81</v>
      </c>
      <c r="AW455" s="12" t="s">
        <v>35</v>
      </c>
      <c r="AX455" s="12" t="s">
        <v>71</v>
      </c>
      <c r="AY455" s="257" t="s">
        <v>114</v>
      </c>
    </row>
    <row r="456" s="12" customFormat="1">
      <c r="B456" s="247"/>
      <c r="C456" s="248"/>
      <c r="D456" s="238" t="s">
        <v>133</v>
      </c>
      <c r="E456" s="249" t="s">
        <v>21</v>
      </c>
      <c r="F456" s="250" t="s">
        <v>843</v>
      </c>
      <c r="G456" s="248"/>
      <c r="H456" s="251">
        <v>35.475000000000001</v>
      </c>
      <c r="I456" s="252"/>
      <c r="J456" s="248"/>
      <c r="K456" s="248"/>
      <c r="L456" s="253"/>
      <c r="M456" s="254"/>
      <c r="N456" s="255"/>
      <c r="O456" s="255"/>
      <c r="P456" s="255"/>
      <c r="Q456" s="255"/>
      <c r="R456" s="255"/>
      <c r="S456" s="255"/>
      <c r="T456" s="256"/>
      <c r="AT456" s="257" t="s">
        <v>133</v>
      </c>
      <c r="AU456" s="257" t="s">
        <v>81</v>
      </c>
      <c r="AV456" s="12" t="s">
        <v>81</v>
      </c>
      <c r="AW456" s="12" t="s">
        <v>35</v>
      </c>
      <c r="AX456" s="12" t="s">
        <v>71</v>
      </c>
      <c r="AY456" s="257" t="s">
        <v>114</v>
      </c>
    </row>
    <row r="457" s="13" customFormat="1">
      <c r="B457" s="258"/>
      <c r="C457" s="259"/>
      <c r="D457" s="238" t="s">
        <v>133</v>
      </c>
      <c r="E457" s="260" t="s">
        <v>21</v>
      </c>
      <c r="F457" s="261" t="s">
        <v>140</v>
      </c>
      <c r="G457" s="259"/>
      <c r="H457" s="262">
        <v>60.268999999999998</v>
      </c>
      <c r="I457" s="263"/>
      <c r="J457" s="259"/>
      <c r="K457" s="259"/>
      <c r="L457" s="264"/>
      <c r="M457" s="265"/>
      <c r="N457" s="266"/>
      <c r="O457" s="266"/>
      <c r="P457" s="266"/>
      <c r="Q457" s="266"/>
      <c r="R457" s="266"/>
      <c r="S457" s="266"/>
      <c r="T457" s="267"/>
      <c r="AT457" s="268" t="s">
        <v>133</v>
      </c>
      <c r="AU457" s="268" t="s">
        <v>81</v>
      </c>
      <c r="AV457" s="13" t="s">
        <v>115</v>
      </c>
      <c r="AW457" s="13" t="s">
        <v>35</v>
      </c>
      <c r="AX457" s="13" t="s">
        <v>76</v>
      </c>
      <c r="AY457" s="268" t="s">
        <v>114</v>
      </c>
    </row>
    <row r="458" s="1" customFormat="1" ht="16.5" customHeight="1">
      <c r="B458" s="46"/>
      <c r="C458" s="224" t="s">
        <v>844</v>
      </c>
      <c r="D458" s="224" t="s">
        <v>127</v>
      </c>
      <c r="E458" s="225" t="s">
        <v>845</v>
      </c>
      <c r="F458" s="226" t="s">
        <v>846</v>
      </c>
      <c r="G458" s="227" t="s">
        <v>171</v>
      </c>
      <c r="H458" s="228">
        <v>5.6799999999999997</v>
      </c>
      <c r="I458" s="229"/>
      <c r="J458" s="230">
        <f>ROUND(I458*H458,2)</f>
        <v>0</v>
      </c>
      <c r="K458" s="226" t="s">
        <v>147</v>
      </c>
      <c r="L458" s="72"/>
      <c r="M458" s="231" t="s">
        <v>21</v>
      </c>
      <c r="N458" s="232" t="s">
        <v>43</v>
      </c>
      <c r="O458" s="47"/>
      <c r="P458" s="233">
        <f>O458*H458</f>
        <v>0</v>
      </c>
      <c r="Q458" s="233">
        <v>1.06277</v>
      </c>
      <c r="R458" s="233">
        <f>Q458*H458</f>
        <v>6.0365335999999994</v>
      </c>
      <c r="S458" s="233">
        <v>0</v>
      </c>
      <c r="T458" s="234">
        <f>S458*H458</f>
        <v>0</v>
      </c>
      <c r="AR458" s="24" t="s">
        <v>115</v>
      </c>
      <c r="AT458" s="24" t="s">
        <v>127</v>
      </c>
      <c r="AU458" s="24" t="s">
        <v>81</v>
      </c>
      <c r="AY458" s="24" t="s">
        <v>114</v>
      </c>
      <c r="BE458" s="235">
        <f>IF(N458="základní",J458,0)</f>
        <v>0</v>
      </c>
      <c r="BF458" s="235">
        <f>IF(N458="snížená",J458,0)</f>
        <v>0</v>
      </c>
      <c r="BG458" s="235">
        <f>IF(N458="zákl. přenesená",J458,0)</f>
        <v>0</v>
      </c>
      <c r="BH458" s="235">
        <f>IF(N458="sníž. přenesená",J458,0)</f>
        <v>0</v>
      </c>
      <c r="BI458" s="235">
        <f>IF(N458="nulová",J458,0)</f>
        <v>0</v>
      </c>
      <c r="BJ458" s="24" t="s">
        <v>81</v>
      </c>
      <c r="BK458" s="235">
        <f>ROUND(I458*H458,2)</f>
        <v>0</v>
      </c>
      <c r="BL458" s="24" t="s">
        <v>115</v>
      </c>
      <c r="BM458" s="24" t="s">
        <v>847</v>
      </c>
    </row>
    <row r="459" s="11" customFormat="1">
      <c r="B459" s="236"/>
      <c r="C459" s="237"/>
      <c r="D459" s="238" t="s">
        <v>133</v>
      </c>
      <c r="E459" s="239" t="s">
        <v>21</v>
      </c>
      <c r="F459" s="240" t="s">
        <v>848</v>
      </c>
      <c r="G459" s="237"/>
      <c r="H459" s="239" t="s">
        <v>21</v>
      </c>
      <c r="I459" s="241"/>
      <c r="J459" s="237"/>
      <c r="K459" s="237"/>
      <c r="L459" s="242"/>
      <c r="M459" s="243"/>
      <c r="N459" s="244"/>
      <c r="O459" s="244"/>
      <c r="P459" s="244"/>
      <c r="Q459" s="244"/>
      <c r="R459" s="244"/>
      <c r="S459" s="244"/>
      <c r="T459" s="245"/>
      <c r="AT459" s="246" t="s">
        <v>133</v>
      </c>
      <c r="AU459" s="246" t="s">
        <v>81</v>
      </c>
      <c r="AV459" s="11" t="s">
        <v>76</v>
      </c>
      <c r="AW459" s="11" t="s">
        <v>35</v>
      </c>
      <c r="AX459" s="11" t="s">
        <v>71</v>
      </c>
      <c r="AY459" s="246" t="s">
        <v>114</v>
      </c>
    </row>
    <row r="460" s="11" customFormat="1">
      <c r="B460" s="236"/>
      <c r="C460" s="237"/>
      <c r="D460" s="238" t="s">
        <v>133</v>
      </c>
      <c r="E460" s="239" t="s">
        <v>21</v>
      </c>
      <c r="F460" s="240" t="s">
        <v>849</v>
      </c>
      <c r="G460" s="237"/>
      <c r="H460" s="239" t="s">
        <v>21</v>
      </c>
      <c r="I460" s="241"/>
      <c r="J460" s="237"/>
      <c r="K460" s="237"/>
      <c r="L460" s="242"/>
      <c r="M460" s="243"/>
      <c r="N460" s="244"/>
      <c r="O460" s="244"/>
      <c r="P460" s="244"/>
      <c r="Q460" s="244"/>
      <c r="R460" s="244"/>
      <c r="S460" s="244"/>
      <c r="T460" s="245"/>
      <c r="AT460" s="246" t="s">
        <v>133</v>
      </c>
      <c r="AU460" s="246" t="s">
        <v>81</v>
      </c>
      <c r="AV460" s="11" t="s">
        <v>76</v>
      </c>
      <c r="AW460" s="11" t="s">
        <v>35</v>
      </c>
      <c r="AX460" s="11" t="s">
        <v>71</v>
      </c>
      <c r="AY460" s="246" t="s">
        <v>114</v>
      </c>
    </row>
    <row r="461" s="12" customFormat="1">
      <c r="B461" s="247"/>
      <c r="C461" s="248"/>
      <c r="D461" s="238" t="s">
        <v>133</v>
      </c>
      <c r="E461" s="249" t="s">
        <v>21</v>
      </c>
      <c r="F461" s="250" t="s">
        <v>850</v>
      </c>
      <c r="G461" s="248"/>
      <c r="H461" s="251">
        <v>0.67700000000000005</v>
      </c>
      <c r="I461" s="252"/>
      <c r="J461" s="248"/>
      <c r="K461" s="248"/>
      <c r="L461" s="253"/>
      <c r="M461" s="254"/>
      <c r="N461" s="255"/>
      <c r="O461" s="255"/>
      <c r="P461" s="255"/>
      <c r="Q461" s="255"/>
      <c r="R461" s="255"/>
      <c r="S461" s="255"/>
      <c r="T461" s="256"/>
      <c r="AT461" s="257" t="s">
        <v>133</v>
      </c>
      <c r="AU461" s="257" t="s">
        <v>81</v>
      </c>
      <c r="AV461" s="12" t="s">
        <v>81</v>
      </c>
      <c r="AW461" s="12" t="s">
        <v>35</v>
      </c>
      <c r="AX461" s="12" t="s">
        <v>71</v>
      </c>
      <c r="AY461" s="257" t="s">
        <v>114</v>
      </c>
    </row>
    <row r="462" s="11" customFormat="1">
      <c r="B462" s="236"/>
      <c r="C462" s="237"/>
      <c r="D462" s="238" t="s">
        <v>133</v>
      </c>
      <c r="E462" s="239" t="s">
        <v>21</v>
      </c>
      <c r="F462" s="240" t="s">
        <v>851</v>
      </c>
      <c r="G462" s="237"/>
      <c r="H462" s="239" t="s">
        <v>21</v>
      </c>
      <c r="I462" s="241"/>
      <c r="J462" s="237"/>
      <c r="K462" s="237"/>
      <c r="L462" s="242"/>
      <c r="M462" s="243"/>
      <c r="N462" s="244"/>
      <c r="O462" s="244"/>
      <c r="P462" s="244"/>
      <c r="Q462" s="244"/>
      <c r="R462" s="244"/>
      <c r="S462" s="244"/>
      <c r="T462" s="245"/>
      <c r="AT462" s="246" t="s">
        <v>133</v>
      </c>
      <c r="AU462" s="246" t="s">
        <v>81</v>
      </c>
      <c r="AV462" s="11" t="s">
        <v>76</v>
      </c>
      <c r="AW462" s="11" t="s">
        <v>35</v>
      </c>
      <c r="AX462" s="11" t="s">
        <v>71</v>
      </c>
      <c r="AY462" s="246" t="s">
        <v>114</v>
      </c>
    </row>
    <row r="463" s="11" customFormat="1">
      <c r="B463" s="236"/>
      <c r="C463" s="237"/>
      <c r="D463" s="238" t="s">
        <v>133</v>
      </c>
      <c r="E463" s="239" t="s">
        <v>21</v>
      </c>
      <c r="F463" s="240" t="s">
        <v>852</v>
      </c>
      <c r="G463" s="237"/>
      <c r="H463" s="239" t="s">
        <v>21</v>
      </c>
      <c r="I463" s="241"/>
      <c r="J463" s="237"/>
      <c r="K463" s="237"/>
      <c r="L463" s="242"/>
      <c r="M463" s="243"/>
      <c r="N463" s="244"/>
      <c r="O463" s="244"/>
      <c r="P463" s="244"/>
      <c r="Q463" s="244"/>
      <c r="R463" s="244"/>
      <c r="S463" s="244"/>
      <c r="T463" s="245"/>
      <c r="AT463" s="246" t="s">
        <v>133</v>
      </c>
      <c r="AU463" s="246" t="s">
        <v>81</v>
      </c>
      <c r="AV463" s="11" t="s">
        <v>76</v>
      </c>
      <c r="AW463" s="11" t="s">
        <v>35</v>
      </c>
      <c r="AX463" s="11" t="s">
        <v>71</v>
      </c>
      <c r="AY463" s="246" t="s">
        <v>114</v>
      </c>
    </row>
    <row r="464" s="12" customFormat="1">
      <c r="B464" s="247"/>
      <c r="C464" s="248"/>
      <c r="D464" s="238" t="s">
        <v>133</v>
      </c>
      <c r="E464" s="249" t="s">
        <v>21</v>
      </c>
      <c r="F464" s="250" t="s">
        <v>853</v>
      </c>
      <c r="G464" s="248"/>
      <c r="H464" s="251">
        <v>5.0030000000000001</v>
      </c>
      <c r="I464" s="252"/>
      <c r="J464" s="248"/>
      <c r="K464" s="248"/>
      <c r="L464" s="253"/>
      <c r="M464" s="254"/>
      <c r="N464" s="255"/>
      <c r="O464" s="255"/>
      <c r="P464" s="255"/>
      <c r="Q464" s="255"/>
      <c r="R464" s="255"/>
      <c r="S464" s="255"/>
      <c r="T464" s="256"/>
      <c r="AT464" s="257" t="s">
        <v>133</v>
      </c>
      <c r="AU464" s="257" t="s">
        <v>81</v>
      </c>
      <c r="AV464" s="12" t="s">
        <v>81</v>
      </c>
      <c r="AW464" s="12" t="s">
        <v>35</v>
      </c>
      <c r="AX464" s="12" t="s">
        <v>71</v>
      </c>
      <c r="AY464" s="257" t="s">
        <v>114</v>
      </c>
    </row>
    <row r="465" s="13" customFormat="1">
      <c r="B465" s="258"/>
      <c r="C465" s="259"/>
      <c r="D465" s="238" t="s">
        <v>133</v>
      </c>
      <c r="E465" s="260" t="s">
        <v>21</v>
      </c>
      <c r="F465" s="261" t="s">
        <v>140</v>
      </c>
      <c r="G465" s="259"/>
      <c r="H465" s="262">
        <v>5.6799999999999997</v>
      </c>
      <c r="I465" s="263"/>
      <c r="J465" s="259"/>
      <c r="K465" s="259"/>
      <c r="L465" s="264"/>
      <c r="M465" s="265"/>
      <c r="N465" s="266"/>
      <c r="O465" s="266"/>
      <c r="P465" s="266"/>
      <c r="Q465" s="266"/>
      <c r="R465" s="266"/>
      <c r="S465" s="266"/>
      <c r="T465" s="267"/>
      <c r="AT465" s="268" t="s">
        <v>133</v>
      </c>
      <c r="AU465" s="268" t="s">
        <v>81</v>
      </c>
      <c r="AV465" s="13" t="s">
        <v>115</v>
      </c>
      <c r="AW465" s="13" t="s">
        <v>35</v>
      </c>
      <c r="AX465" s="13" t="s">
        <v>76</v>
      </c>
      <c r="AY465" s="268" t="s">
        <v>114</v>
      </c>
    </row>
    <row r="466" s="1" customFormat="1" ht="25.5" customHeight="1">
      <c r="B466" s="46"/>
      <c r="C466" s="224" t="s">
        <v>854</v>
      </c>
      <c r="D466" s="224" t="s">
        <v>127</v>
      </c>
      <c r="E466" s="225" t="s">
        <v>855</v>
      </c>
      <c r="F466" s="226" t="s">
        <v>856</v>
      </c>
      <c r="G466" s="227" t="s">
        <v>491</v>
      </c>
      <c r="H466" s="228">
        <v>11</v>
      </c>
      <c r="I466" s="229"/>
      <c r="J466" s="230">
        <f>ROUND(I466*H466,2)</f>
        <v>0</v>
      </c>
      <c r="K466" s="226" t="s">
        <v>147</v>
      </c>
      <c r="L466" s="72"/>
      <c r="M466" s="231" t="s">
        <v>21</v>
      </c>
      <c r="N466" s="232" t="s">
        <v>43</v>
      </c>
      <c r="O466" s="47"/>
      <c r="P466" s="233">
        <f>O466*H466</f>
        <v>0</v>
      </c>
      <c r="Q466" s="233">
        <v>0.016979999999999999</v>
      </c>
      <c r="R466" s="233">
        <f>Q466*H466</f>
        <v>0.18677999999999997</v>
      </c>
      <c r="S466" s="233">
        <v>0</v>
      </c>
      <c r="T466" s="234">
        <f>S466*H466</f>
        <v>0</v>
      </c>
      <c r="AR466" s="24" t="s">
        <v>115</v>
      </c>
      <c r="AT466" s="24" t="s">
        <v>127</v>
      </c>
      <c r="AU466" s="24" t="s">
        <v>81</v>
      </c>
      <c r="AY466" s="24" t="s">
        <v>114</v>
      </c>
      <c r="BE466" s="235">
        <f>IF(N466="základní",J466,0)</f>
        <v>0</v>
      </c>
      <c r="BF466" s="235">
        <f>IF(N466="snížená",J466,0)</f>
        <v>0</v>
      </c>
      <c r="BG466" s="235">
        <f>IF(N466="zákl. přenesená",J466,0)</f>
        <v>0</v>
      </c>
      <c r="BH466" s="235">
        <f>IF(N466="sníž. přenesená",J466,0)</f>
        <v>0</v>
      </c>
      <c r="BI466" s="235">
        <f>IF(N466="nulová",J466,0)</f>
        <v>0</v>
      </c>
      <c r="BJ466" s="24" t="s">
        <v>81</v>
      </c>
      <c r="BK466" s="235">
        <f>ROUND(I466*H466,2)</f>
        <v>0</v>
      </c>
      <c r="BL466" s="24" t="s">
        <v>115</v>
      </c>
      <c r="BM466" s="24" t="s">
        <v>857</v>
      </c>
    </row>
    <row r="467" s="1" customFormat="1" ht="16.5" customHeight="1">
      <c r="B467" s="46"/>
      <c r="C467" s="271" t="s">
        <v>858</v>
      </c>
      <c r="D467" s="271" t="s">
        <v>189</v>
      </c>
      <c r="E467" s="272" t="s">
        <v>859</v>
      </c>
      <c r="F467" s="273" t="s">
        <v>860</v>
      </c>
      <c r="G467" s="274" t="s">
        <v>491</v>
      </c>
      <c r="H467" s="275">
        <v>10</v>
      </c>
      <c r="I467" s="276"/>
      <c r="J467" s="277">
        <f>ROUND(I467*H467,2)</f>
        <v>0</v>
      </c>
      <c r="K467" s="273" t="s">
        <v>147</v>
      </c>
      <c r="L467" s="278"/>
      <c r="M467" s="279" t="s">
        <v>21</v>
      </c>
      <c r="N467" s="280" t="s">
        <v>43</v>
      </c>
      <c r="O467" s="47"/>
      <c r="P467" s="233">
        <f>O467*H467</f>
        <v>0</v>
      </c>
      <c r="Q467" s="233">
        <v>0.02188</v>
      </c>
      <c r="R467" s="233">
        <f>Q467*H467</f>
        <v>0.21879999999999999</v>
      </c>
      <c r="S467" s="233">
        <v>0</v>
      </c>
      <c r="T467" s="234">
        <f>S467*H467</f>
        <v>0</v>
      </c>
      <c r="AR467" s="24" t="s">
        <v>174</v>
      </c>
      <c r="AT467" s="24" t="s">
        <v>189</v>
      </c>
      <c r="AU467" s="24" t="s">
        <v>81</v>
      </c>
      <c r="AY467" s="24" t="s">
        <v>114</v>
      </c>
      <c r="BE467" s="235">
        <f>IF(N467="základní",J467,0)</f>
        <v>0</v>
      </c>
      <c r="BF467" s="235">
        <f>IF(N467="snížená",J467,0)</f>
        <v>0</v>
      </c>
      <c r="BG467" s="235">
        <f>IF(N467="zákl. přenesená",J467,0)</f>
        <v>0</v>
      </c>
      <c r="BH467" s="235">
        <f>IF(N467="sníž. přenesená",J467,0)</f>
        <v>0</v>
      </c>
      <c r="BI467" s="235">
        <f>IF(N467="nulová",J467,0)</f>
        <v>0</v>
      </c>
      <c r="BJ467" s="24" t="s">
        <v>81</v>
      </c>
      <c r="BK467" s="235">
        <f>ROUND(I467*H467,2)</f>
        <v>0</v>
      </c>
      <c r="BL467" s="24" t="s">
        <v>115</v>
      </c>
      <c r="BM467" s="24" t="s">
        <v>861</v>
      </c>
    </row>
    <row r="468" s="1" customFormat="1" ht="16.5" customHeight="1">
      <c r="B468" s="46"/>
      <c r="C468" s="271" t="s">
        <v>862</v>
      </c>
      <c r="D468" s="271" t="s">
        <v>189</v>
      </c>
      <c r="E468" s="272" t="s">
        <v>863</v>
      </c>
      <c r="F468" s="273" t="s">
        <v>864</v>
      </c>
      <c r="G468" s="274" t="s">
        <v>491</v>
      </c>
      <c r="H468" s="275">
        <v>1</v>
      </c>
      <c r="I468" s="276"/>
      <c r="J468" s="277">
        <f>ROUND(I468*H468,2)</f>
        <v>0</v>
      </c>
      <c r="K468" s="273" t="s">
        <v>147</v>
      </c>
      <c r="L468" s="278"/>
      <c r="M468" s="279" t="s">
        <v>21</v>
      </c>
      <c r="N468" s="280" t="s">
        <v>43</v>
      </c>
      <c r="O468" s="47"/>
      <c r="P468" s="233">
        <f>O468*H468</f>
        <v>0</v>
      </c>
      <c r="Q468" s="233">
        <v>0.02146</v>
      </c>
      <c r="R468" s="233">
        <f>Q468*H468</f>
        <v>0.02146</v>
      </c>
      <c r="S468" s="233">
        <v>0</v>
      </c>
      <c r="T468" s="234">
        <f>S468*H468</f>
        <v>0</v>
      </c>
      <c r="AR468" s="24" t="s">
        <v>174</v>
      </c>
      <c r="AT468" s="24" t="s">
        <v>189</v>
      </c>
      <c r="AU468" s="24" t="s">
        <v>81</v>
      </c>
      <c r="AY468" s="24" t="s">
        <v>114</v>
      </c>
      <c r="BE468" s="235">
        <f>IF(N468="základní",J468,0)</f>
        <v>0</v>
      </c>
      <c r="BF468" s="235">
        <f>IF(N468="snížená",J468,0)</f>
        <v>0</v>
      </c>
      <c r="BG468" s="235">
        <f>IF(N468="zákl. přenesená",J468,0)</f>
        <v>0</v>
      </c>
      <c r="BH468" s="235">
        <f>IF(N468="sníž. přenesená",J468,0)</f>
        <v>0</v>
      </c>
      <c r="BI468" s="235">
        <f>IF(N468="nulová",J468,0)</f>
        <v>0</v>
      </c>
      <c r="BJ468" s="24" t="s">
        <v>81</v>
      </c>
      <c r="BK468" s="235">
        <f>ROUND(I468*H468,2)</f>
        <v>0</v>
      </c>
      <c r="BL468" s="24" t="s">
        <v>115</v>
      </c>
      <c r="BM468" s="24" t="s">
        <v>865</v>
      </c>
    </row>
    <row r="469" s="1" customFormat="1" ht="25.5" customHeight="1">
      <c r="B469" s="46"/>
      <c r="C469" s="224" t="s">
        <v>866</v>
      </c>
      <c r="D469" s="224" t="s">
        <v>127</v>
      </c>
      <c r="E469" s="225" t="s">
        <v>867</v>
      </c>
      <c r="F469" s="226" t="s">
        <v>868</v>
      </c>
      <c r="G469" s="227" t="s">
        <v>491</v>
      </c>
      <c r="H469" s="228">
        <v>26</v>
      </c>
      <c r="I469" s="229"/>
      <c r="J469" s="230">
        <f>ROUND(I469*H469,2)</f>
        <v>0</v>
      </c>
      <c r="K469" s="226" t="s">
        <v>147</v>
      </c>
      <c r="L469" s="72"/>
      <c r="M469" s="231" t="s">
        <v>21</v>
      </c>
      <c r="N469" s="232" t="s">
        <v>43</v>
      </c>
      <c r="O469" s="47"/>
      <c r="P469" s="233">
        <f>O469*H469</f>
        <v>0</v>
      </c>
      <c r="Q469" s="233">
        <v>0.00048000000000000001</v>
      </c>
      <c r="R469" s="233">
        <f>Q469*H469</f>
        <v>0.01248</v>
      </c>
      <c r="S469" s="233">
        <v>0</v>
      </c>
      <c r="T469" s="234">
        <f>S469*H469</f>
        <v>0</v>
      </c>
      <c r="AR469" s="24" t="s">
        <v>115</v>
      </c>
      <c r="AT469" s="24" t="s">
        <v>127</v>
      </c>
      <c r="AU469" s="24" t="s">
        <v>81</v>
      </c>
      <c r="AY469" s="24" t="s">
        <v>114</v>
      </c>
      <c r="BE469" s="235">
        <f>IF(N469="základní",J469,0)</f>
        <v>0</v>
      </c>
      <c r="BF469" s="235">
        <f>IF(N469="snížená",J469,0)</f>
        <v>0</v>
      </c>
      <c r="BG469" s="235">
        <f>IF(N469="zákl. přenesená",J469,0)</f>
        <v>0</v>
      </c>
      <c r="BH469" s="235">
        <f>IF(N469="sníž. přenesená",J469,0)</f>
        <v>0</v>
      </c>
      <c r="BI469" s="235">
        <f>IF(N469="nulová",J469,0)</f>
        <v>0</v>
      </c>
      <c r="BJ469" s="24" t="s">
        <v>81</v>
      </c>
      <c r="BK469" s="235">
        <f>ROUND(I469*H469,2)</f>
        <v>0</v>
      </c>
      <c r="BL469" s="24" t="s">
        <v>115</v>
      </c>
      <c r="BM469" s="24" t="s">
        <v>869</v>
      </c>
    </row>
    <row r="470" s="1" customFormat="1" ht="16.5" customHeight="1">
      <c r="B470" s="46"/>
      <c r="C470" s="271" t="s">
        <v>870</v>
      </c>
      <c r="D470" s="271" t="s">
        <v>189</v>
      </c>
      <c r="E470" s="272" t="s">
        <v>871</v>
      </c>
      <c r="F470" s="273" t="s">
        <v>872</v>
      </c>
      <c r="G470" s="274" t="s">
        <v>491</v>
      </c>
      <c r="H470" s="275">
        <v>20</v>
      </c>
      <c r="I470" s="276"/>
      <c r="J470" s="277">
        <f>ROUND(I470*H470,2)</f>
        <v>0</v>
      </c>
      <c r="K470" s="273" t="s">
        <v>147</v>
      </c>
      <c r="L470" s="278"/>
      <c r="M470" s="279" t="s">
        <v>21</v>
      </c>
      <c r="N470" s="280" t="s">
        <v>43</v>
      </c>
      <c r="O470" s="47"/>
      <c r="P470" s="233">
        <f>O470*H470</f>
        <v>0</v>
      </c>
      <c r="Q470" s="233">
        <v>0.0112</v>
      </c>
      <c r="R470" s="233">
        <f>Q470*H470</f>
        <v>0.22400000000000001</v>
      </c>
      <c r="S470" s="233">
        <v>0</v>
      </c>
      <c r="T470" s="234">
        <f>S470*H470</f>
        <v>0</v>
      </c>
      <c r="AR470" s="24" t="s">
        <v>174</v>
      </c>
      <c r="AT470" s="24" t="s">
        <v>189</v>
      </c>
      <c r="AU470" s="24" t="s">
        <v>81</v>
      </c>
      <c r="AY470" s="24" t="s">
        <v>114</v>
      </c>
      <c r="BE470" s="235">
        <f>IF(N470="základní",J470,0)</f>
        <v>0</v>
      </c>
      <c r="BF470" s="235">
        <f>IF(N470="snížená",J470,0)</f>
        <v>0</v>
      </c>
      <c r="BG470" s="235">
        <f>IF(N470="zákl. přenesená",J470,0)</f>
        <v>0</v>
      </c>
      <c r="BH470" s="235">
        <f>IF(N470="sníž. přenesená",J470,0)</f>
        <v>0</v>
      </c>
      <c r="BI470" s="235">
        <f>IF(N470="nulová",J470,0)</f>
        <v>0</v>
      </c>
      <c r="BJ470" s="24" t="s">
        <v>81</v>
      </c>
      <c r="BK470" s="235">
        <f>ROUND(I470*H470,2)</f>
        <v>0</v>
      </c>
      <c r="BL470" s="24" t="s">
        <v>115</v>
      </c>
      <c r="BM470" s="24" t="s">
        <v>873</v>
      </c>
    </row>
    <row r="471" s="1" customFormat="1" ht="16.5" customHeight="1">
      <c r="B471" s="46"/>
      <c r="C471" s="271" t="s">
        <v>874</v>
      </c>
      <c r="D471" s="271" t="s">
        <v>189</v>
      </c>
      <c r="E471" s="272" t="s">
        <v>875</v>
      </c>
      <c r="F471" s="273" t="s">
        <v>876</v>
      </c>
      <c r="G471" s="274" t="s">
        <v>491</v>
      </c>
      <c r="H471" s="275">
        <v>4</v>
      </c>
      <c r="I471" s="276"/>
      <c r="J471" s="277">
        <f>ROUND(I471*H471,2)</f>
        <v>0</v>
      </c>
      <c r="K471" s="273" t="s">
        <v>147</v>
      </c>
      <c r="L471" s="278"/>
      <c r="M471" s="279" t="s">
        <v>21</v>
      </c>
      <c r="N471" s="280" t="s">
        <v>43</v>
      </c>
      <c r="O471" s="47"/>
      <c r="P471" s="233">
        <f>O471*H471</f>
        <v>0</v>
      </c>
      <c r="Q471" s="233">
        <v>0.010999999999999999</v>
      </c>
      <c r="R471" s="233">
        <f>Q471*H471</f>
        <v>0.043999999999999997</v>
      </c>
      <c r="S471" s="233">
        <v>0</v>
      </c>
      <c r="T471" s="234">
        <f>S471*H471</f>
        <v>0</v>
      </c>
      <c r="AR471" s="24" t="s">
        <v>174</v>
      </c>
      <c r="AT471" s="24" t="s">
        <v>189</v>
      </c>
      <c r="AU471" s="24" t="s">
        <v>81</v>
      </c>
      <c r="AY471" s="24" t="s">
        <v>114</v>
      </c>
      <c r="BE471" s="235">
        <f>IF(N471="základní",J471,0)</f>
        <v>0</v>
      </c>
      <c r="BF471" s="235">
        <f>IF(N471="snížená",J471,0)</f>
        <v>0</v>
      </c>
      <c r="BG471" s="235">
        <f>IF(N471="zákl. přenesená",J471,0)</f>
        <v>0</v>
      </c>
      <c r="BH471" s="235">
        <f>IF(N471="sníž. přenesená",J471,0)</f>
        <v>0</v>
      </c>
      <c r="BI471" s="235">
        <f>IF(N471="nulová",J471,0)</f>
        <v>0</v>
      </c>
      <c r="BJ471" s="24" t="s">
        <v>81</v>
      </c>
      <c r="BK471" s="235">
        <f>ROUND(I471*H471,2)</f>
        <v>0</v>
      </c>
      <c r="BL471" s="24" t="s">
        <v>115</v>
      </c>
      <c r="BM471" s="24" t="s">
        <v>877</v>
      </c>
    </row>
    <row r="472" s="1" customFormat="1" ht="16.5" customHeight="1">
      <c r="B472" s="46"/>
      <c r="C472" s="271" t="s">
        <v>878</v>
      </c>
      <c r="D472" s="271" t="s">
        <v>189</v>
      </c>
      <c r="E472" s="272" t="s">
        <v>879</v>
      </c>
      <c r="F472" s="273" t="s">
        <v>880</v>
      </c>
      <c r="G472" s="274" t="s">
        <v>491</v>
      </c>
      <c r="H472" s="275">
        <v>2</v>
      </c>
      <c r="I472" s="276"/>
      <c r="J472" s="277">
        <f>ROUND(I472*H472,2)</f>
        <v>0</v>
      </c>
      <c r="K472" s="273" t="s">
        <v>147</v>
      </c>
      <c r="L472" s="278"/>
      <c r="M472" s="279" t="s">
        <v>21</v>
      </c>
      <c r="N472" s="280" t="s">
        <v>43</v>
      </c>
      <c r="O472" s="47"/>
      <c r="P472" s="233">
        <f>O472*H472</f>
        <v>0</v>
      </c>
      <c r="Q472" s="233">
        <v>0.0114</v>
      </c>
      <c r="R472" s="233">
        <f>Q472*H472</f>
        <v>0.022800000000000001</v>
      </c>
      <c r="S472" s="233">
        <v>0</v>
      </c>
      <c r="T472" s="234">
        <f>S472*H472</f>
        <v>0</v>
      </c>
      <c r="AR472" s="24" t="s">
        <v>174</v>
      </c>
      <c r="AT472" s="24" t="s">
        <v>189</v>
      </c>
      <c r="AU472" s="24" t="s">
        <v>81</v>
      </c>
      <c r="AY472" s="24" t="s">
        <v>114</v>
      </c>
      <c r="BE472" s="235">
        <f>IF(N472="základní",J472,0)</f>
        <v>0</v>
      </c>
      <c r="BF472" s="235">
        <f>IF(N472="snížená",J472,0)</f>
        <v>0</v>
      </c>
      <c r="BG472" s="235">
        <f>IF(N472="zákl. přenesená",J472,0)</f>
        <v>0</v>
      </c>
      <c r="BH472" s="235">
        <f>IF(N472="sníž. přenesená",J472,0)</f>
        <v>0</v>
      </c>
      <c r="BI472" s="235">
        <f>IF(N472="nulová",J472,0)</f>
        <v>0</v>
      </c>
      <c r="BJ472" s="24" t="s">
        <v>81</v>
      </c>
      <c r="BK472" s="235">
        <f>ROUND(I472*H472,2)</f>
        <v>0</v>
      </c>
      <c r="BL472" s="24" t="s">
        <v>115</v>
      </c>
      <c r="BM472" s="24" t="s">
        <v>881</v>
      </c>
    </row>
    <row r="473" s="10" customFormat="1" ht="29.88" customHeight="1">
      <c r="B473" s="202"/>
      <c r="C473" s="203"/>
      <c r="D473" s="204" t="s">
        <v>70</v>
      </c>
      <c r="E473" s="216" t="s">
        <v>183</v>
      </c>
      <c r="F473" s="216" t="s">
        <v>882</v>
      </c>
      <c r="G473" s="203"/>
      <c r="H473" s="203"/>
      <c r="I473" s="206"/>
      <c r="J473" s="217">
        <f>BK473</f>
        <v>0</v>
      </c>
      <c r="K473" s="203"/>
      <c r="L473" s="208"/>
      <c r="M473" s="209"/>
      <c r="N473" s="210"/>
      <c r="O473" s="210"/>
      <c r="P473" s="211">
        <f>SUM(P474:P540)</f>
        <v>0</v>
      </c>
      <c r="Q473" s="210"/>
      <c r="R473" s="211">
        <f>SUM(R474:R540)</f>
        <v>0.34362599999999999</v>
      </c>
      <c r="S473" s="210"/>
      <c r="T473" s="212">
        <f>SUM(T474:T540)</f>
        <v>299.03550000000001</v>
      </c>
      <c r="AR473" s="213" t="s">
        <v>76</v>
      </c>
      <c r="AT473" s="214" t="s">
        <v>70</v>
      </c>
      <c r="AU473" s="214" t="s">
        <v>76</v>
      </c>
      <c r="AY473" s="213" t="s">
        <v>114</v>
      </c>
      <c r="BK473" s="215">
        <f>SUM(BK474:BK540)</f>
        <v>0</v>
      </c>
    </row>
    <row r="474" s="1" customFormat="1" ht="25.5" customHeight="1">
      <c r="B474" s="46"/>
      <c r="C474" s="224" t="s">
        <v>883</v>
      </c>
      <c r="D474" s="224" t="s">
        <v>127</v>
      </c>
      <c r="E474" s="225" t="s">
        <v>325</v>
      </c>
      <c r="F474" s="226" t="s">
        <v>326</v>
      </c>
      <c r="G474" s="227" t="s">
        <v>197</v>
      </c>
      <c r="H474" s="228">
        <v>2.2000000000000002</v>
      </c>
      <c r="I474" s="229"/>
      <c r="J474" s="230">
        <f>ROUND(I474*H474,2)</f>
        <v>0</v>
      </c>
      <c r="K474" s="226" t="s">
        <v>147</v>
      </c>
      <c r="L474" s="72"/>
      <c r="M474" s="231" t="s">
        <v>21</v>
      </c>
      <c r="N474" s="232" t="s">
        <v>43</v>
      </c>
      <c r="O474" s="47"/>
      <c r="P474" s="233">
        <f>O474*H474</f>
        <v>0</v>
      </c>
      <c r="Q474" s="233">
        <v>0.00046999999999999999</v>
      </c>
      <c r="R474" s="233">
        <f>Q474*H474</f>
        <v>0.001034</v>
      </c>
      <c r="S474" s="233">
        <v>0</v>
      </c>
      <c r="T474" s="234">
        <f>S474*H474</f>
        <v>0</v>
      </c>
      <c r="AR474" s="24" t="s">
        <v>115</v>
      </c>
      <c r="AT474" s="24" t="s">
        <v>127</v>
      </c>
      <c r="AU474" s="24" t="s">
        <v>81</v>
      </c>
      <c r="AY474" s="24" t="s">
        <v>114</v>
      </c>
      <c r="BE474" s="235">
        <f>IF(N474="základní",J474,0)</f>
        <v>0</v>
      </c>
      <c r="BF474" s="235">
        <f>IF(N474="snížená",J474,0)</f>
        <v>0</v>
      </c>
      <c r="BG474" s="235">
        <f>IF(N474="zákl. přenesená",J474,0)</f>
        <v>0</v>
      </c>
      <c r="BH474" s="235">
        <f>IF(N474="sníž. přenesená",J474,0)</f>
        <v>0</v>
      </c>
      <c r="BI474" s="235">
        <f>IF(N474="nulová",J474,0)</f>
        <v>0</v>
      </c>
      <c r="BJ474" s="24" t="s">
        <v>81</v>
      </c>
      <c r="BK474" s="235">
        <f>ROUND(I474*H474,2)</f>
        <v>0</v>
      </c>
      <c r="BL474" s="24" t="s">
        <v>115</v>
      </c>
      <c r="BM474" s="24" t="s">
        <v>884</v>
      </c>
    </row>
    <row r="475" s="1" customFormat="1">
      <c r="B475" s="46"/>
      <c r="C475" s="74"/>
      <c r="D475" s="238" t="s">
        <v>149</v>
      </c>
      <c r="E475" s="74"/>
      <c r="F475" s="269" t="s">
        <v>328</v>
      </c>
      <c r="G475" s="74"/>
      <c r="H475" s="74"/>
      <c r="I475" s="189"/>
      <c r="J475" s="74"/>
      <c r="K475" s="74"/>
      <c r="L475" s="72"/>
      <c r="M475" s="270"/>
      <c r="N475" s="47"/>
      <c r="O475" s="47"/>
      <c r="P475" s="47"/>
      <c r="Q475" s="47"/>
      <c r="R475" s="47"/>
      <c r="S475" s="47"/>
      <c r="T475" s="95"/>
      <c r="AT475" s="24" t="s">
        <v>149</v>
      </c>
      <c r="AU475" s="24" t="s">
        <v>81</v>
      </c>
    </row>
    <row r="476" s="11" customFormat="1">
      <c r="B476" s="236"/>
      <c r="C476" s="237"/>
      <c r="D476" s="238" t="s">
        <v>133</v>
      </c>
      <c r="E476" s="239" t="s">
        <v>21</v>
      </c>
      <c r="F476" s="240" t="s">
        <v>693</v>
      </c>
      <c r="G476" s="237"/>
      <c r="H476" s="239" t="s">
        <v>21</v>
      </c>
      <c r="I476" s="241"/>
      <c r="J476" s="237"/>
      <c r="K476" s="237"/>
      <c r="L476" s="242"/>
      <c r="M476" s="243"/>
      <c r="N476" s="244"/>
      <c r="O476" s="244"/>
      <c r="P476" s="244"/>
      <c r="Q476" s="244"/>
      <c r="R476" s="244"/>
      <c r="S476" s="244"/>
      <c r="T476" s="245"/>
      <c r="AT476" s="246" t="s">
        <v>133</v>
      </c>
      <c r="AU476" s="246" t="s">
        <v>81</v>
      </c>
      <c r="AV476" s="11" t="s">
        <v>76</v>
      </c>
      <c r="AW476" s="11" t="s">
        <v>35</v>
      </c>
      <c r="AX476" s="11" t="s">
        <v>71</v>
      </c>
      <c r="AY476" s="246" t="s">
        <v>114</v>
      </c>
    </row>
    <row r="477" s="12" customFormat="1">
      <c r="B477" s="247"/>
      <c r="C477" s="248"/>
      <c r="D477" s="238" t="s">
        <v>133</v>
      </c>
      <c r="E477" s="249" t="s">
        <v>21</v>
      </c>
      <c r="F477" s="250" t="s">
        <v>694</v>
      </c>
      <c r="G477" s="248"/>
      <c r="H477" s="251">
        <v>2.2000000000000002</v>
      </c>
      <c r="I477" s="252"/>
      <c r="J477" s="248"/>
      <c r="K477" s="248"/>
      <c r="L477" s="253"/>
      <c r="M477" s="254"/>
      <c r="N477" s="255"/>
      <c r="O477" s="255"/>
      <c r="P477" s="255"/>
      <c r="Q477" s="255"/>
      <c r="R477" s="255"/>
      <c r="S477" s="255"/>
      <c r="T477" s="256"/>
      <c r="AT477" s="257" t="s">
        <v>133</v>
      </c>
      <c r="AU477" s="257" t="s">
        <v>81</v>
      </c>
      <c r="AV477" s="12" t="s">
        <v>81</v>
      </c>
      <c r="AW477" s="12" t="s">
        <v>35</v>
      </c>
      <c r="AX477" s="12" t="s">
        <v>76</v>
      </c>
      <c r="AY477" s="257" t="s">
        <v>114</v>
      </c>
    </row>
    <row r="478" s="1" customFormat="1" ht="38.25" customHeight="1">
      <c r="B478" s="46"/>
      <c r="C478" s="224" t="s">
        <v>885</v>
      </c>
      <c r="D478" s="224" t="s">
        <v>127</v>
      </c>
      <c r="E478" s="225" t="s">
        <v>886</v>
      </c>
      <c r="F478" s="226" t="s">
        <v>887</v>
      </c>
      <c r="G478" s="227" t="s">
        <v>197</v>
      </c>
      <c r="H478" s="228">
        <v>321</v>
      </c>
      <c r="I478" s="229"/>
      <c r="J478" s="230">
        <f>ROUND(I478*H478,2)</f>
        <v>0</v>
      </c>
      <c r="K478" s="226" t="s">
        <v>147</v>
      </c>
      <c r="L478" s="72"/>
      <c r="M478" s="231" t="s">
        <v>21</v>
      </c>
      <c r="N478" s="232" t="s">
        <v>43</v>
      </c>
      <c r="O478" s="47"/>
      <c r="P478" s="233">
        <f>O478*H478</f>
        <v>0</v>
      </c>
      <c r="Q478" s="233">
        <v>0</v>
      </c>
      <c r="R478" s="233">
        <f>Q478*H478</f>
        <v>0</v>
      </c>
      <c r="S478" s="233">
        <v>0</v>
      </c>
      <c r="T478" s="234">
        <f>S478*H478</f>
        <v>0</v>
      </c>
      <c r="AR478" s="24" t="s">
        <v>115</v>
      </c>
      <c r="AT478" s="24" t="s">
        <v>127</v>
      </c>
      <c r="AU478" s="24" t="s">
        <v>81</v>
      </c>
      <c r="AY478" s="24" t="s">
        <v>114</v>
      </c>
      <c r="BE478" s="235">
        <f>IF(N478="základní",J478,0)</f>
        <v>0</v>
      </c>
      <c r="BF478" s="235">
        <f>IF(N478="snížená",J478,0)</f>
        <v>0</v>
      </c>
      <c r="BG478" s="235">
        <f>IF(N478="zákl. přenesená",J478,0)</f>
        <v>0</v>
      </c>
      <c r="BH478" s="235">
        <f>IF(N478="sníž. přenesená",J478,0)</f>
        <v>0</v>
      </c>
      <c r="BI478" s="235">
        <f>IF(N478="nulová",J478,0)</f>
        <v>0</v>
      </c>
      <c r="BJ478" s="24" t="s">
        <v>81</v>
      </c>
      <c r="BK478" s="235">
        <f>ROUND(I478*H478,2)</f>
        <v>0</v>
      </c>
      <c r="BL478" s="24" t="s">
        <v>115</v>
      </c>
      <c r="BM478" s="24" t="s">
        <v>888</v>
      </c>
    </row>
    <row r="479" s="12" customFormat="1">
      <c r="B479" s="247"/>
      <c r="C479" s="248"/>
      <c r="D479" s="238" t="s">
        <v>133</v>
      </c>
      <c r="E479" s="249" t="s">
        <v>21</v>
      </c>
      <c r="F479" s="250" t="s">
        <v>889</v>
      </c>
      <c r="G479" s="248"/>
      <c r="H479" s="251">
        <v>262</v>
      </c>
      <c r="I479" s="252"/>
      <c r="J479" s="248"/>
      <c r="K479" s="248"/>
      <c r="L479" s="253"/>
      <c r="M479" s="254"/>
      <c r="N479" s="255"/>
      <c r="O479" s="255"/>
      <c r="P479" s="255"/>
      <c r="Q479" s="255"/>
      <c r="R479" s="255"/>
      <c r="S479" s="255"/>
      <c r="T479" s="256"/>
      <c r="AT479" s="257" t="s">
        <v>133</v>
      </c>
      <c r="AU479" s="257" t="s">
        <v>81</v>
      </c>
      <c r="AV479" s="12" t="s">
        <v>81</v>
      </c>
      <c r="AW479" s="12" t="s">
        <v>35</v>
      </c>
      <c r="AX479" s="12" t="s">
        <v>71</v>
      </c>
      <c r="AY479" s="257" t="s">
        <v>114</v>
      </c>
    </row>
    <row r="480" s="11" customFormat="1">
      <c r="B480" s="236"/>
      <c r="C480" s="237"/>
      <c r="D480" s="238" t="s">
        <v>133</v>
      </c>
      <c r="E480" s="239" t="s">
        <v>21</v>
      </c>
      <c r="F480" s="240" t="s">
        <v>574</v>
      </c>
      <c r="G480" s="237"/>
      <c r="H480" s="239" t="s">
        <v>21</v>
      </c>
      <c r="I480" s="241"/>
      <c r="J480" s="237"/>
      <c r="K480" s="237"/>
      <c r="L480" s="242"/>
      <c r="M480" s="243"/>
      <c r="N480" s="244"/>
      <c r="O480" s="244"/>
      <c r="P480" s="244"/>
      <c r="Q480" s="244"/>
      <c r="R480" s="244"/>
      <c r="S480" s="244"/>
      <c r="T480" s="245"/>
      <c r="AT480" s="246" t="s">
        <v>133</v>
      </c>
      <c r="AU480" s="246" t="s">
        <v>81</v>
      </c>
      <c r="AV480" s="11" t="s">
        <v>76</v>
      </c>
      <c r="AW480" s="11" t="s">
        <v>35</v>
      </c>
      <c r="AX480" s="11" t="s">
        <v>71</v>
      </c>
      <c r="AY480" s="246" t="s">
        <v>114</v>
      </c>
    </row>
    <row r="481" s="12" customFormat="1">
      <c r="B481" s="247"/>
      <c r="C481" s="248"/>
      <c r="D481" s="238" t="s">
        <v>133</v>
      </c>
      <c r="E481" s="249" t="s">
        <v>21</v>
      </c>
      <c r="F481" s="250" t="s">
        <v>730</v>
      </c>
      <c r="G481" s="248"/>
      <c r="H481" s="251">
        <v>59</v>
      </c>
      <c r="I481" s="252"/>
      <c r="J481" s="248"/>
      <c r="K481" s="248"/>
      <c r="L481" s="253"/>
      <c r="M481" s="254"/>
      <c r="N481" s="255"/>
      <c r="O481" s="255"/>
      <c r="P481" s="255"/>
      <c r="Q481" s="255"/>
      <c r="R481" s="255"/>
      <c r="S481" s="255"/>
      <c r="T481" s="256"/>
      <c r="AT481" s="257" t="s">
        <v>133</v>
      </c>
      <c r="AU481" s="257" t="s">
        <v>81</v>
      </c>
      <c r="AV481" s="12" t="s">
        <v>81</v>
      </c>
      <c r="AW481" s="12" t="s">
        <v>35</v>
      </c>
      <c r="AX481" s="12" t="s">
        <v>71</v>
      </c>
      <c r="AY481" s="257" t="s">
        <v>114</v>
      </c>
    </row>
    <row r="482" s="13" customFormat="1">
      <c r="B482" s="258"/>
      <c r="C482" s="259"/>
      <c r="D482" s="238" t="s">
        <v>133</v>
      </c>
      <c r="E482" s="260" t="s">
        <v>21</v>
      </c>
      <c r="F482" s="261" t="s">
        <v>140</v>
      </c>
      <c r="G482" s="259"/>
      <c r="H482" s="262">
        <v>321</v>
      </c>
      <c r="I482" s="263"/>
      <c r="J482" s="259"/>
      <c r="K482" s="259"/>
      <c r="L482" s="264"/>
      <c r="M482" s="265"/>
      <c r="N482" s="266"/>
      <c r="O482" s="266"/>
      <c r="P482" s="266"/>
      <c r="Q482" s="266"/>
      <c r="R482" s="266"/>
      <c r="S482" s="266"/>
      <c r="T482" s="267"/>
      <c r="AT482" s="268" t="s">
        <v>133</v>
      </c>
      <c r="AU482" s="268" t="s">
        <v>81</v>
      </c>
      <c r="AV482" s="13" t="s">
        <v>115</v>
      </c>
      <c r="AW482" s="13" t="s">
        <v>35</v>
      </c>
      <c r="AX482" s="13" t="s">
        <v>76</v>
      </c>
      <c r="AY482" s="268" t="s">
        <v>114</v>
      </c>
    </row>
    <row r="483" s="1" customFormat="1" ht="38.25" customHeight="1">
      <c r="B483" s="46"/>
      <c r="C483" s="224" t="s">
        <v>890</v>
      </c>
      <c r="D483" s="224" t="s">
        <v>127</v>
      </c>
      <c r="E483" s="225" t="s">
        <v>891</v>
      </c>
      <c r="F483" s="226" t="s">
        <v>892</v>
      </c>
      <c r="G483" s="227" t="s">
        <v>197</v>
      </c>
      <c r="H483" s="228">
        <v>15780</v>
      </c>
      <c r="I483" s="229"/>
      <c r="J483" s="230">
        <f>ROUND(I483*H483,2)</f>
        <v>0</v>
      </c>
      <c r="K483" s="226" t="s">
        <v>147</v>
      </c>
      <c r="L483" s="72"/>
      <c r="M483" s="231" t="s">
        <v>21</v>
      </c>
      <c r="N483" s="232" t="s">
        <v>43</v>
      </c>
      <c r="O483" s="47"/>
      <c r="P483" s="233">
        <f>O483*H483</f>
        <v>0</v>
      </c>
      <c r="Q483" s="233">
        <v>0</v>
      </c>
      <c r="R483" s="233">
        <f>Q483*H483</f>
        <v>0</v>
      </c>
      <c r="S483" s="233">
        <v>0</v>
      </c>
      <c r="T483" s="234">
        <f>S483*H483</f>
        <v>0</v>
      </c>
      <c r="AR483" s="24" t="s">
        <v>115</v>
      </c>
      <c r="AT483" s="24" t="s">
        <v>127</v>
      </c>
      <c r="AU483" s="24" t="s">
        <v>81</v>
      </c>
      <c r="AY483" s="24" t="s">
        <v>114</v>
      </c>
      <c r="BE483" s="235">
        <f>IF(N483="základní",J483,0)</f>
        <v>0</v>
      </c>
      <c r="BF483" s="235">
        <f>IF(N483="snížená",J483,0)</f>
        <v>0</v>
      </c>
      <c r="BG483" s="235">
        <f>IF(N483="zákl. přenesená",J483,0)</f>
        <v>0</v>
      </c>
      <c r="BH483" s="235">
        <f>IF(N483="sníž. přenesená",J483,0)</f>
        <v>0</v>
      </c>
      <c r="BI483" s="235">
        <f>IF(N483="nulová",J483,0)</f>
        <v>0</v>
      </c>
      <c r="BJ483" s="24" t="s">
        <v>81</v>
      </c>
      <c r="BK483" s="235">
        <f>ROUND(I483*H483,2)</f>
        <v>0</v>
      </c>
      <c r="BL483" s="24" t="s">
        <v>115</v>
      </c>
      <c r="BM483" s="24" t="s">
        <v>893</v>
      </c>
    </row>
    <row r="484" s="12" customFormat="1">
      <c r="B484" s="247"/>
      <c r="C484" s="248"/>
      <c r="D484" s="238" t="s">
        <v>133</v>
      </c>
      <c r="E484" s="248"/>
      <c r="F484" s="250" t="s">
        <v>894</v>
      </c>
      <c r="G484" s="248"/>
      <c r="H484" s="251">
        <v>15780</v>
      </c>
      <c r="I484" s="252"/>
      <c r="J484" s="248"/>
      <c r="K484" s="248"/>
      <c r="L484" s="253"/>
      <c r="M484" s="254"/>
      <c r="N484" s="255"/>
      <c r="O484" s="255"/>
      <c r="P484" s="255"/>
      <c r="Q484" s="255"/>
      <c r="R484" s="255"/>
      <c r="S484" s="255"/>
      <c r="T484" s="256"/>
      <c r="AT484" s="257" t="s">
        <v>133</v>
      </c>
      <c r="AU484" s="257" t="s">
        <v>81</v>
      </c>
      <c r="AV484" s="12" t="s">
        <v>81</v>
      </c>
      <c r="AW484" s="12" t="s">
        <v>6</v>
      </c>
      <c r="AX484" s="12" t="s">
        <v>76</v>
      </c>
      <c r="AY484" s="257" t="s">
        <v>114</v>
      </c>
    </row>
    <row r="485" s="1" customFormat="1" ht="38.25" customHeight="1">
      <c r="B485" s="46"/>
      <c r="C485" s="224" t="s">
        <v>895</v>
      </c>
      <c r="D485" s="224" t="s">
        <v>127</v>
      </c>
      <c r="E485" s="225" t="s">
        <v>891</v>
      </c>
      <c r="F485" s="226" t="s">
        <v>892</v>
      </c>
      <c r="G485" s="227" t="s">
        <v>197</v>
      </c>
      <c r="H485" s="228">
        <v>1770</v>
      </c>
      <c r="I485" s="229"/>
      <c r="J485" s="230">
        <f>ROUND(I485*H485,2)</f>
        <v>0</v>
      </c>
      <c r="K485" s="226" t="s">
        <v>147</v>
      </c>
      <c r="L485" s="72"/>
      <c r="M485" s="231" t="s">
        <v>21</v>
      </c>
      <c r="N485" s="232" t="s">
        <v>43</v>
      </c>
      <c r="O485" s="47"/>
      <c r="P485" s="233">
        <f>O485*H485</f>
        <v>0</v>
      </c>
      <c r="Q485" s="233">
        <v>0</v>
      </c>
      <c r="R485" s="233">
        <f>Q485*H485</f>
        <v>0</v>
      </c>
      <c r="S485" s="233">
        <v>0</v>
      </c>
      <c r="T485" s="234">
        <f>S485*H485</f>
        <v>0</v>
      </c>
      <c r="AR485" s="24" t="s">
        <v>115</v>
      </c>
      <c r="AT485" s="24" t="s">
        <v>127</v>
      </c>
      <c r="AU485" s="24" t="s">
        <v>81</v>
      </c>
      <c r="AY485" s="24" t="s">
        <v>114</v>
      </c>
      <c r="BE485" s="235">
        <f>IF(N485="základní",J485,0)</f>
        <v>0</v>
      </c>
      <c r="BF485" s="235">
        <f>IF(N485="snížená",J485,0)</f>
        <v>0</v>
      </c>
      <c r="BG485" s="235">
        <f>IF(N485="zákl. přenesená",J485,0)</f>
        <v>0</v>
      </c>
      <c r="BH485" s="235">
        <f>IF(N485="sníž. přenesená",J485,0)</f>
        <v>0</v>
      </c>
      <c r="BI485" s="235">
        <f>IF(N485="nulová",J485,0)</f>
        <v>0</v>
      </c>
      <c r="BJ485" s="24" t="s">
        <v>81</v>
      </c>
      <c r="BK485" s="235">
        <f>ROUND(I485*H485,2)</f>
        <v>0</v>
      </c>
      <c r="BL485" s="24" t="s">
        <v>115</v>
      </c>
      <c r="BM485" s="24" t="s">
        <v>896</v>
      </c>
    </row>
    <row r="486" s="12" customFormat="1">
      <c r="B486" s="247"/>
      <c r="C486" s="248"/>
      <c r="D486" s="238" t="s">
        <v>133</v>
      </c>
      <c r="E486" s="248"/>
      <c r="F486" s="250" t="s">
        <v>897</v>
      </c>
      <c r="G486" s="248"/>
      <c r="H486" s="251">
        <v>1770</v>
      </c>
      <c r="I486" s="252"/>
      <c r="J486" s="248"/>
      <c r="K486" s="248"/>
      <c r="L486" s="253"/>
      <c r="M486" s="254"/>
      <c r="N486" s="255"/>
      <c r="O486" s="255"/>
      <c r="P486" s="255"/>
      <c r="Q486" s="255"/>
      <c r="R486" s="255"/>
      <c r="S486" s="255"/>
      <c r="T486" s="256"/>
      <c r="AT486" s="257" t="s">
        <v>133</v>
      </c>
      <c r="AU486" s="257" t="s">
        <v>81</v>
      </c>
      <c r="AV486" s="12" t="s">
        <v>81</v>
      </c>
      <c r="AW486" s="12" t="s">
        <v>6</v>
      </c>
      <c r="AX486" s="12" t="s">
        <v>76</v>
      </c>
      <c r="AY486" s="257" t="s">
        <v>114</v>
      </c>
    </row>
    <row r="487" s="1" customFormat="1" ht="38.25" customHeight="1">
      <c r="B487" s="46"/>
      <c r="C487" s="224" t="s">
        <v>898</v>
      </c>
      <c r="D487" s="224" t="s">
        <v>127</v>
      </c>
      <c r="E487" s="225" t="s">
        <v>899</v>
      </c>
      <c r="F487" s="226" t="s">
        <v>900</v>
      </c>
      <c r="G487" s="227" t="s">
        <v>197</v>
      </c>
      <c r="H487" s="228">
        <v>321</v>
      </c>
      <c r="I487" s="229"/>
      <c r="J487" s="230">
        <f>ROUND(I487*H487,2)</f>
        <v>0</v>
      </c>
      <c r="K487" s="226" t="s">
        <v>147</v>
      </c>
      <c r="L487" s="72"/>
      <c r="M487" s="231" t="s">
        <v>21</v>
      </c>
      <c r="N487" s="232" t="s">
        <v>43</v>
      </c>
      <c r="O487" s="47"/>
      <c r="P487" s="233">
        <f>O487*H487</f>
        <v>0</v>
      </c>
      <c r="Q487" s="233">
        <v>0</v>
      </c>
      <c r="R487" s="233">
        <f>Q487*H487</f>
        <v>0</v>
      </c>
      <c r="S487" s="233">
        <v>0</v>
      </c>
      <c r="T487" s="234">
        <f>S487*H487</f>
        <v>0</v>
      </c>
      <c r="AR487" s="24" t="s">
        <v>115</v>
      </c>
      <c r="AT487" s="24" t="s">
        <v>127</v>
      </c>
      <c r="AU487" s="24" t="s">
        <v>81</v>
      </c>
      <c r="AY487" s="24" t="s">
        <v>114</v>
      </c>
      <c r="BE487" s="235">
        <f>IF(N487="základní",J487,0)</f>
        <v>0</v>
      </c>
      <c r="BF487" s="235">
        <f>IF(N487="snížená",J487,0)</f>
        <v>0</v>
      </c>
      <c r="BG487" s="235">
        <f>IF(N487="zákl. přenesená",J487,0)</f>
        <v>0</v>
      </c>
      <c r="BH487" s="235">
        <f>IF(N487="sníž. přenesená",J487,0)</f>
        <v>0</v>
      </c>
      <c r="BI487" s="235">
        <f>IF(N487="nulová",J487,0)</f>
        <v>0</v>
      </c>
      <c r="BJ487" s="24" t="s">
        <v>81</v>
      </c>
      <c r="BK487" s="235">
        <f>ROUND(I487*H487,2)</f>
        <v>0</v>
      </c>
      <c r="BL487" s="24" t="s">
        <v>115</v>
      </c>
      <c r="BM487" s="24" t="s">
        <v>901</v>
      </c>
    </row>
    <row r="488" s="1" customFormat="1" ht="25.5" customHeight="1">
      <c r="B488" s="46"/>
      <c r="C488" s="224" t="s">
        <v>902</v>
      </c>
      <c r="D488" s="224" t="s">
        <v>127</v>
      </c>
      <c r="E488" s="225" t="s">
        <v>903</v>
      </c>
      <c r="F488" s="226" t="s">
        <v>904</v>
      </c>
      <c r="G488" s="227" t="s">
        <v>197</v>
      </c>
      <c r="H488" s="228">
        <v>363.39999999999998</v>
      </c>
      <c r="I488" s="229"/>
      <c r="J488" s="230">
        <f>ROUND(I488*H488,2)</f>
        <v>0</v>
      </c>
      <c r="K488" s="226" t="s">
        <v>147</v>
      </c>
      <c r="L488" s="72"/>
      <c r="M488" s="231" t="s">
        <v>21</v>
      </c>
      <c r="N488" s="232" t="s">
        <v>43</v>
      </c>
      <c r="O488" s="47"/>
      <c r="P488" s="233">
        <f>O488*H488</f>
        <v>0</v>
      </c>
      <c r="Q488" s="233">
        <v>0.00012999999999999999</v>
      </c>
      <c r="R488" s="233">
        <f>Q488*H488</f>
        <v>0.047241999999999992</v>
      </c>
      <c r="S488" s="233">
        <v>0</v>
      </c>
      <c r="T488" s="234">
        <f>S488*H488</f>
        <v>0</v>
      </c>
      <c r="AR488" s="24" t="s">
        <v>115</v>
      </c>
      <c r="AT488" s="24" t="s">
        <v>127</v>
      </c>
      <c r="AU488" s="24" t="s">
        <v>81</v>
      </c>
      <c r="AY488" s="24" t="s">
        <v>114</v>
      </c>
      <c r="BE488" s="235">
        <f>IF(N488="základní",J488,0)</f>
        <v>0</v>
      </c>
      <c r="BF488" s="235">
        <f>IF(N488="snížená",J488,0)</f>
        <v>0</v>
      </c>
      <c r="BG488" s="235">
        <f>IF(N488="zákl. přenesená",J488,0)</f>
        <v>0</v>
      </c>
      <c r="BH488" s="235">
        <f>IF(N488="sníž. přenesená",J488,0)</f>
        <v>0</v>
      </c>
      <c r="BI488" s="235">
        <f>IF(N488="nulová",J488,0)</f>
        <v>0</v>
      </c>
      <c r="BJ488" s="24" t="s">
        <v>81</v>
      </c>
      <c r="BK488" s="235">
        <f>ROUND(I488*H488,2)</f>
        <v>0</v>
      </c>
      <c r="BL488" s="24" t="s">
        <v>115</v>
      </c>
      <c r="BM488" s="24" t="s">
        <v>905</v>
      </c>
    </row>
    <row r="489" s="12" customFormat="1">
      <c r="B489" s="247"/>
      <c r="C489" s="248"/>
      <c r="D489" s="238" t="s">
        <v>133</v>
      </c>
      <c r="E489" s="249" t="s">
        <v>21</v>
      </c>
      <c r="F489" s="250" t="s">
        <v>906</v>
      </c>
      <c r="G489" s="248"/>
      <c r="H489" s="251">
        <v>295.80000000000001</v>
      </c>
      <c r="I489" s="252"/>
      <c r="J489" s="248"/>
      <c r="K489" s="248"/>
      <c r="L489" s="253"/>
      <c r="M489" s="254"/>
      <c r="N489" s="255"/>
      <c r="O489" s="255"/>
      <c r="P489" s="255"/>
      <c r="Q489" s="255"/>
      <c r="R489" s="255"/>
      <c r="S489" s="255"/>
      <c r="T489" s="256"/>
      <c r="AT489" s="257" t="s">
        <v>133</v>
      </c>
      <c r="AU489" s="257" t="s">
        <v>81</v>
      </c>
      <c r="AV489" s="12" t="s">
        <v>81</v>
      </c>
      <c r="AW489" s="12" t="s">
        <v>35</v>
      </c>
      <c r="AX489" s="12" t="s">
        <v>71</v>
      </c>
      <c r="AY489" s="257" t="s">
        <v>114</v>
      </c>
    </row>
    <row r="490" s="11" customFormat="1">
      <c r="B490" s="236"/>
      <c r="C490" s="237"/>
      <c r="D490" s="238" t="s">
        <v>133</v>
      </c>
      <c r="E490" s="239" t="s">
        <v>21</v>
      </c>
      <c r="F490" s="240" t="s">
        <v>574</v>
      </c>
      <c r="G490" s="237"/>
      <c r="H490" s="239" t="s">
        <v>21</v>
      </c>
      <c r="I490" s="241"/>
      <c r="J490" s="237"/>
      <c r="K490" s="237"/>
      <c r="L490" s="242"/>
      <c r="M490" s="243"/>
      <c r="N490" s="244"/>
      <c r="O490" s="244"/>
      <c r="P490" s="244"/>
      <c r="Q490" s="244"/>
      <c r="R490" s="244"/>
      <c r="S490" s="244"/>
      <c r="T490" s="245"/>
      <c r="AT490" s="246" t="s">
        <v>133</v>
      </c>
      <c r="AU490" s="246" t="s">
        <v>81</v>
      </c>
      <c r="AV490" s="11" t="s">
        <v>76</v>
      </c>
      <c r="AW490" s="11" t="s">
        <v>35</v>
      </c>
      <c r="AX490" s="11" t="s">
        <v>71</v>
      </c>
      <c r="AY490" s="246" t="s">
        <v>114</v>
      </c>
    </row>
    <row r="491" s="12" customFormat="1">
      <c r="B491" s="247"/>
      <c r="C491" s="248"/>
      <c r="D491" s="238" t="s">
        <v>133</v>
      </c>
      <c r="E491" s="249" t="s">
        <v>21</v>
      </c>
      <c r="F491" s="250" t="s">
        <v>907</v>
      </c>
      <c r="G491" s="248"/>
      <c r="H491" s="251">
        <v>67.599999999999994</v>
      </c>
      <c r="I491" s="252"/>
      <c r="J491" s="248"/>
      <c r="K491" s="248"/>
      <c r="L491" s="253"/>
      <c r="M491" s="254"/>
      <c r="N491" s="255"/>
      <c r="O491" s="255"/>
      <c r="P491" s="255"/>
      <c r="Q491" s="255"/>
      <c r="R491" s="255"/>
      <c r="S491" s="255"/>
      <c r="T491" s="256"/>
      <c r="AT491" s="257" t="s">
        <v>133</v>
      </c>
      <c r="AU491" s="257" t="s">
        <v>81</v>
      </c>
      <c r="AV491" s="12" t="s">
        <v>81</v>
      </c>
      <c r="AW491" s="12" t="s">
        <v>35</v>
      </c>
      <c r="AX491" s="12" t="s">
        <v>71</v>
      </c>
      <c r="AY491" s="257" t="s">
        <v>114</v>
      </c>
    </row>
    <row r="492" s="13" customFormat="1">
      <c r="B492" s="258"/>
      <c r="C492" s="259"/>
      <c r="D492" s="238" t="s">
        <v>133</v>
      </c>
      <c r="E492" s="260" t="s">
        <v>21</v>
      </c>
      <c r="F492" s="261" t="s">
        <v>140</v>
      </c>
      <c r="G492" s="259"/>
      <c r="H492" s="262">
        <v>363.39999999999998</v>
      </c>
      <c r="I492" s="263"/>
      <c r="J492" s="259"/>
      <c r="K492" s="259"/>
      <c r="L492" s="264"/>
      <c r="M492" s="265"/>
      <c r="N492" s="266"/>
      <c r="O492" s="266"/>
      <c r="P492" s="266"/>
      <c r="Q492" s="266"/>
      <c r="R492" s="266"/>
      <c r="S492" s="266"/>
      <c r="T492" s="267"/>
      <c r="AT492" s="268" t="s">
        <v>133</v>
      </c>
      <c r="AU492" s="268" t="s">
        <v>81</v>
      </c>
      <c r="AV492" s="13" t="s">
        <v>115</v>
      </c>
      <c r="AW492" s="13" t="s">
        <v>35</v>
      </c>
      <c r="AX492" s="13" t="s">
        <v>76</v>
      </c>
      <c r="AY492" s="268" t="s">
        <v>114</v>
      </c>
    </row>
    <row r="493" s="1" customFormat="1" ht="25.5" customHeight="1">
      <c r="B493" s="46"/>
      <c r="C493" s="224" t="s">
        <v>908</v>
      </c>
      <c r="D493" s="224" t="s">
        <v>127</v>
      </c>
      <c r="E493" s="225" t="s">
        <v>909</v>
      </c>
      <c r="F493" s="226" t="s">
        <v>910</v>
      </c>
      <c r="G493" s="227" t="s">
        <v>197</v>
      </c>
      <c r="H493" s="228">
        <v>836</v>
      </c>
      <c r="I493" s="229"/>
      <c r="J493" s="230">
        <f>ROUND(I493*H493,2)</f>
        <v>0</v>
      </c>
      <c r="K493" s="226" t="s">
        <v>147</v>
      </c>
      <c r="L493" s="72"/>
      <c r="M493" s="231" t="s">
        <v>21</v>
      </c>
      <c r="N493" s="232" t="s">
        <v>43</v>
      </c>
      <c r="O493" s="47"/>
      <c r="P493" s="233">
        <f>O493*H493</f>
        <v>0</v>
      </c>
      <c r="Q493" s="233">
        <v>4.0000000000000003E-05</v>
      </c>
      <c r="R493" s="233">
        <f>Q493*H493</f>
        <v>0.033440000000000004</v>
      </c>
      <c r="S493" s="233">
        <v>0</v>
      </c>
      <c r="T493" s="234">
        <f>S493*H493</f>
        <v>0</v>
      </c>
      <c r="AR493" s="24" t="s">
        <v>115</v>
      </c>
      <c r="AT493" s="24" t="s">
        <v>127</v>
      </c>
      <c r="AU493" s="24" t="s">
        <v>81</v>
      </c>
      <c r="AY493" s="24" t="s">
        <v>114</v>
      </c>
      <c r="BE493" s="235">
        <f>IF(N493="základní",J493,0)</f>
        <v>0</v>
      </c>
      <c r="BF493" s="235">
        <f>IF(N493="snížená",J493,0)</f>
        <v>0</v>
      </c>
      <c r="BG493" s="235">
        <f>IF(N493="zákl. přenesená",J493,0)</f>
        <v>0</v>
      </c>
      <c r="BH493" s="235">
        <f>IF(N493="sníž. přenesená",J493,0)</f>
        <v>0</v>
      </c>
      <c r="BI493" s="235">
        <f>IF(N493="nulová",J493,0)</f>
        <v>0</v>
      </c>
      <c r="BJ493" s="24" t="s">
        <v>81</v>
      </c>
      <c r="BK493" s="235">
        <f>ROUND(I493*H493,2)</f>
        <v>0</v>
      </c>
      <c r="BL493" s="24" t="s">
        <v>115</v>
      </c>
      <c r="BM493" s="24" t="s">
        <v>911</v>
      </c>
    </row>
    <row r="494" s="12" customFormat="1">
      <c r="B494" s="247"/>
      <c r="C494" s="248"/>
      <c r="D494" s="238" t="s">
        <v>133</v>
      </c>
      <c r="E494" s="249" t="s">
        <v>21</v>
      </c>
      <c r="F494" s="250" t="s">
        <v>912</v>
      </c>
      <c r="G494" s="248"/>
      <c r="H494" s="251">
        <v>588</v>
      </c>
      <c r="I494" s="252"/>
      <c r="J494" s="248"/>
      <c r="K494" s="248"/>
      <c r="L494" s="253"/>
      <c r="M494" s="254"/>
      <c r="N494" s="255"/>
      <c r="O494" s="255"/>
      <c r="P494" s="255"/>
      <c r="Q494" s="255"/>
      <c r="R494" s="255"/>
      <c r="S494" s="255"/>
      <c r="T494" s="256"/>
      <c r="AT494" s="257" t="s">
        <v>133</v>
      </c>
      <c r="AU494" s="257" t="s">
        <v>81</v>
      </c>
      <c r="AV494" s="12" t="s">
        <v>81</v>
      </c>
      <c r="AW494" s="12" t="s">
        <v>35</v>
      </c>
      <c r="AX494" s="12" t="s">
        <v>71</v>
      </c>
      <c r="AY494" s="257" t="s">
        <v>114</v>
      </c>
    </row>
    <row r="495" s="12" customFormat="1">
      <c r="B495" s="247"/>
      <c r="C495" s="248"/>
      <c r="D495" s="238" t="s">
        <v>133</v>
      </c>
      <c r="E495" s="249" t="s">
        <v>21</v>
      </c>
      <c r="F495" s="250" t="s">
        <v>913</v>
      </c>
      <c r="G495" s="248"/>
      <c r="H495" s="251">
        <v>39</v>
      </c>
      <c r="I495" s="252"/>
      <c r="J495" s="248"/>
      <c r="K495" s="248"/>
      <c r="L495" s="253"/>
      <c r="M495" s="254"/>
      <c r="N495" s="255"/>
      <c r="O495" s="255"/>
      <c r="P495" s="255"/>
      <c r="Q495" s="255"/>
      <c r="R495" s="255"/>
      <c r="S495" s="255"/>
      <c r="T495" s="256"/>
      <c r="AT495" s="257" t="s">
        <v>133</v>
      </c>
      <c r="AU495" s="257" t="s">
        <v>81</v>
      </c>
      <c r="AV495" s="12" t="s">
        <v>81</v>
      </c>
      <c r="AW495" s="12" t="s">
        <v>35</v>
      </c>
      <c r="AX495" s="12" t="s">
        <v>71</v>
      </c>
      <c r="AY495" s="257" t="s">
        <v>114</v>
      </c>
    </row>
    <row r="496" s="14" customFormat="1">
      <c r="B496" s="285"/>
      <c r="C496" s="286"/>
      <c r="D496" s="238" t="s">
        <v>133</v>
      </c>
      <c r="E496" s="287" t="s">
        <v>21</v>
      </c>
      <c r="F496" s="288" t="s">
        <v>914</v>
      </c>
      <c r="G496" s="286"/>
      <c r="H496" s="289">
        <v>627</v>
      </c>
      <c r="I496" s="290"/>
      <c r="J496" s="286"/>
      <c r="K496" s="286"/>
      <c r="L496" s="291"/>
      <c r="M496" s="292"/>
      <c r="N496" s="293"/>
      <c r="O496" s="293"/>
      <c r="P496" s="293"/>
      <c r="Q496" s="293"/>
      <c r="R496" s="293"/>
      <c r="S496" s="293"/>
      <c r="T496" s="294"/>
      <c r="AT496" s="295" t="s">
        <v>133</v>
      </c>
      <c r="AU496" s="295" t="s">
        <v>81</v>
      </c>
      <c r="AV496" s="14" t="s">
        <v>144</v>
      </c>
      <c r="AW496" s="14" t="s">
        <v>35</v>
      </c>
      <c r="AX496" s="14" t="s">
        <v>71</v>
      </c>
      <c r="AY496" s="295" t="s">
        <v>114</v>
      </c>
    </row>
    <row r="497" s="12" customFormat="1">
      <c r="B497" s="247"/>
      <c r="C497" s="248"/>
      <c r="D497" s="238" t="s">
        <v>133</v>
      </c>
      <c r="E497" s="249" t="s">
        <v>21</v>
      </c>
      <c r="F497" s="250" t="s">
        <v>915</v>
      </c>
      <c r="G497" s="248"/>
      <c r="H497" s="251">
        <v>209</v>
      </c>
      <c r="I497" s="252"/>
      <c r="J497" s="248"/>
      <c r="K497" s="248"/>
      <c r="L497" s="253"/>
      <c r="M497" s="254"/>
      <c r="N497" s="255"/>
      <c r="O497" s="255"/>
      <c r="P497" s="255"/>
      <c r="Q497" s="255"/>
      <c r="R497" s="255"/>
      <c r="S497" s="255"/>
      <c r="T497" s="256"/>
      <c r="AT497" s="257" t="s">
        <v>133</v>
      </c>
      <c r="AU497" s="257" t="s">
        <v>81</v>
      </c>
      <c r="AV497" s="12" t="s">
        <v>81</v>
      </c>
      <c r="AW497" s="12" t="s">
        <v>35</v>
      </c>
      <c r="AX497" s="12" t="s">
        <v>71</v>
      </c>
      <c r="AY497" s="257" t="s">
        <v>114</v>
      </c>
    </row>
    <row r="498" s="13" customFormat="1">
      <c r="B498" s="258"/>
      <c r="C498" s="259"/>
      <c r="D498" s="238" t="s">
        <v>133</v>
      </c>
      <c r="E498" s="260" t="s">
        <v>21</v>
      </c>
      <c r="F498" s="261" t="s">
        <v>140</v>
      </c>
      <c r="G498" s="259"/>
      <c r="H498" s="262">
        <v>836</v>
      </c>
      <c r="I498" s="263"/>
      <c r="J498" s="259"/>
      <c r="K498" s="259"/>
      <c r="L498" s="264"/>
      <c r="M498" s="265"/>
      <c r="N498" s="266"/>
      <c r="O498" s="266"/>
      <c r="P498" s="266"/>
      <c r="Q498" s="266"/>
      <c r="R498" s="266"/>
      <c r="S498" s="266"/>
      <c r="T498" s="267"/>
      <c r="AT498" s="268" t="s">
        <v>133</v>
      </c>
      <c r="AU498" s="268" t="s">
        <v>81</v>
      </c>
      <c r="AV498" s="13" t="s">
        <v>115</v>
      </c>
      <c r="AW498" s="13" t="s">
        <v>35</v>
      </c>
      <c r="AX498" s="13" t="s">
        <v>76</v>
      </c>
      <c r="AY498" s="268" t="s">
        <v>114</v>
      </c>
    </row>
    <row r="499" s="1" customFormat="1" ht="38.25" customHeight="1">
      <c r="B499" s="46"/>
      <c r="C499" s="224" t="s">
        <v>916</v>
      </c>
      <c r="D499" s="224" t="s">
        <v>127</v>
      </c>
      <c r="E499" s="225" t="s">
        <v>917</v>
      </c>
      <c r="F499" s="226" t="s">
        <v>918</v>
      </c>
      <c r="G499" s="227" t="s">
        <v>919</v>
      </c>
      <c r="H499" s="228">
        <v>1</v>
      </c>
      <c r="I499" s="229"/>
      <c r="J499" s="230">
        <f>ROUND(I499*H499,2)</f>
        <v>0</v>
      </c>
      <c r="K499" s="226" t="s">
        <v>147</v>
      </c>
      <c r="L499" s="72"/>
      <c r="M499" s="231" t="s">
        <v>21</v>
      </c>
      <c r="N499" s="232" t="s">
        <v>43</v>
      </c>
      <c r="O499" s="47"/>
      <c r="P499" s="233">
        <f>O499*H499</f>
        <v>0</v>
      </c>
      <c r="Q499" s="233">
        <v>0.22721</v>
      </c>
      <c r="R499" s="233">
        <f>Q499*H499</f>
        <v>0.22721</v>
      </c>
      <c r="S499" s="233">
        <v>0.17299999999999999</v>
      </c>
      <c r="T499" s="234">
        <f>S499*H499</f>
        <v>0.17299999999999999</v>
      </c>
      <c r="AR499" s="24" t="s">
        <v>115</v>
      </c>
      <c r="AT499" s="24" t="s">
        <v>127</v>
      </c>
      <c r="AU499" s="24" t="s">
        <v>81</v>
      </c>
      <c r="AY499" s="24" t="s">
        <v>114</v>
      </c>
      <c r="BE499" s="235">
        <f>IF(N499="základní",J499,0)</f>
        <v>0</v>
      </c>
      <c r="BF499" s="235">
        <f>IF(N499="snížená",J499,0)</f>
        <v>0</v>
      </c>
      <c r="BG499" s="235">
        <f>IF(N499="zákl. přenesená",J499,0)</f>
        <v>0</v>
      </c>
      <c r="BH499" s="235">
        <f>IF(N499="sníž. přenesená",J499,0)</f>
        <v>0</v>
      </c>
      <c r="BI499" s="235">
        <f>IF(N499="nulová",J499,0)</f>
        <v>0</v>
      </c>
      <c r="BJ499" s="24" t="s">
        <v>81</v>
      </c>
      <c r="BK499" s="235">
        <f>ROUND(I499*H499,2)</f>
        <v>0</v>
      </c>
      <c r="BL499" s="24" t="s">
        <v>115</v>
      </c>
      <c r="BM499" s="24" t="s">
        <v>920</v>
      </c>
    </row>
    <row r="500" s="1" customFormat="1" ht="51" customHeight="1">
      <c r="B500" s="46"/>
      <c r="C500" s="224" t="s">
        <v>921</v>
      </c>
      <c r="D500" s="224" t="s">
        <v>127</v>
      </c>
      <c r="E500" s="225" t="s">
        <v>922</v>
      </c>
      <c r="F500" s="226" t="s">
        <v>923</v>
      </c>
      <c r="G500" s="227" t="s">
        <v>284</v>
      </c>
      <c r="H500" s="228">
        <v>10</v>
      </c>
      <c r="I500" s="229"/>
      <c r="J500" s="230">
        <f>ROUND(I500*H500,2)</f>
        <v>0</v>
      </c>
      <c r="K500" s="226" t="s">
        <v>147</v>
      </c>
      <c r="L500" s="72"/>
      <c r="M500" s="231" t="s">
        <v>21</v>
      </c>
      <c r="N500" s="232" t="s">
        <v>43</v>
      </c>
      <c r="O500" s="47"/>
      <c r="P500" s="233">
        <f>O500*H500</f>
        <v>0</v>
      </c>
      <c r="Q500" s="233">
        <v>0.00347</v>
      </c>
      <c r="R500" s="233">
        <f>Q500*H500</f>
        <v>0.034700000000000002</v>
      </c>
      <c r="S500" s="233">
        <v>0</v>
      </c>
      <c r="T500" s="234">
        <f>S500*H500</f>
        <v>0</v>
      </c>
      <c r="AR500" s="24" t="s">
        <v>115</v>
      </c>
      <c r="AT500" s="24" t="s">
        <v>127</v>
      </c>
      <c r="AU500" s="24" t="s">
        <v>81</v>
      </c>
      <c r="AY500" s="24" t="s">
        <v>114</v>
      </c>
      <c r="BE500" s="235">
        <f>IF(N500="základní",J500,0)</f>
        <v>0</v>
      </c>
      <c r="BF500" s="235">
        <f>IF(N500="snížená",J500,0)</f>
        <v>0</v>
      </c>
      <c r="BG500" s="235">
        <f>IF(N500="zákl. přenesená",J500,0)</f>
        <v>0</v>
      </c>
      <c r="BH500" s="235">
        <f>IF(N500="sníž. přenesená",J500,0)</f>
        <v>0</v>
      </c>
      <c r="BI500" s="235">
        <f>IF(N500="nulová",J500,0)</f>
        <v>0</v>
      </c>
      <c r="BJ500" s="24" t="s">
        <v>81</v>
      </c>
      <c r="BK500" s="235">
        <f>ROUND(I500*H500,2)</f>
        <v>0</v>
      </c>
      <c r="BL500" s="24" t="s">
        <v>115</v>
      </c>
      <c r="BM500" s="24" t="s">
        <v>924</v>
      </c>
    </row>
    <row r="501" s="1" customFormat="1" ht="16.5" customHeight="1">
      <c r="B501" s="46"/>
      <c r="C501" s="224" t="s">
        <v>925</v>
      </c>
      <c r="D501" s="224" t="s">
        <v>127</v>
      </c>
      <c r="E501" s="225" t="s">
        <v>926</v>
      </c>
      <c r="F501" s="226" t="s">
        <v>927</v>
      </c>
      <c r="G501" s="227" t="s">
        <v>130</v>
      </c>
      <c r="H501" s="228">
        <v>10</v>
      </c>
      <c r="I501" s="229"/>
      <c r="J501" s="230">
        <f>ROUND(I501*H501,2)</f>
        <v>0</v>
      </c>
      <c r="K501" s="226" t="s">
        <v>147</v>
      </c>
      <c r="L501" s="72"/>
      <c r="M501" s="231" t="s">
        <v>21</v>
      </c>
      <c r="N501" s="232" t="s">
        <v>43</v>
      </c>
      <c r="O501" s="47"/>
      <c r="P501" s="233">
        <f>O501*H501</f>
        <v>0</v>
      </c>
      <c r="Q501" s="233">
        <v>0</v>
      </c>
      <c r="R501" s="233">
        <f>Q501*H501</f>
        <v>0</v>
      </c>
      <c r="S501" s="233">
        <v>2</v>
      </c>
      <c r="T501" s="234">
        <f>S501*H501</f>
        <v>20</v>
      </c>
      <c r="AR501" s="24" t="s">
        <v>115</v>
      </c>
      <c r="AT501" s="24" t="s">
        <v>127</v>
      </c>
      <c r="AU501" s="24" t="s">
        <v>81</v>
      </c>
      <c r="AY501" s="24" t="s">
        <v>114</v>
      </c>
      <c r="BE501" s="235">
        <f>IF(N501="základní",J501,0)</f>
        <v>0</v>
      </c>
      <c r="BF501" s="235">
        <f>IF(N501="snížená",J501,0)</f>
        <v>0</v>
      </c>
      <c r="BG501" s="235">
        <f>IF(N501="zákl. přenesená",J501,0)</f>
        <v>0</v>
      </c>
      <c r="BH501" s="235">
        <f>IF(N501="sníž. přenesená",J501,0)</f>
        <v>0</v>
      </c>
      <c r="BI501" s="235">
        <f>IF(N501="nulová",J501,0)</f>
        <v>0</v>
      </c>
      <c r="BJ501" s="24" t="s">
        <v>81</v>
      </c>
      <c r="BK501" s="235">
        <f>ROUND(I501*H501,2)</f>
        <v>0</v>
      </c>
      <c r="BL501" s="24" t="s">
        <v>115</v>
      </c>
      <c r="BM501" s="24" t="s">
        <v>928</v>
      </c>
    </row>
    <row r="502" s="1" customFormat="1" ht="25.5" customHeight="1">
      <c r="B502" s="46"/>
      <c r="C502" s="224" t="s">
        <v>929</v>
      </c>
      <c r="D502" s="224" t="s">
        <v>127</v>
      </c>
      <c r="E502" s="225" t="s">
        <v>930</v>
      </c>
      <c r="F502" s="226" t="s">
        <v>931</v>
      </c>
      <c r="G502" s="227" t="s">
        <v>197</v>
      </c>
      <c r="H502" s="228">
        <v>12</v>
      </c>
      <c r="I502" s="229"/>
      <c r="J502" s="230">
        <f>ROUND(I502*H502,2)</f>
        <v>0</v>
      </c>
      <c r="K502" s="226" t="s">
        <v>147</v>
      </c>
      <c r="L502" s="72"/>
      <c r="M502" s="231" t="s">
        <v>21</v>
      </c>
      <c r="N502" s="232" t="s">
        <v>43</v>
      </c>
      <c r="O502" s="47"/>
      <c r="P502" s="233">
        <f>O502*H502</f>
        <v>0</v>
      </c>
      <c r="Q502" s="233">
        <v>0</v>
      </c>
      <c r="R502" s="233">
        <f>Q502*H502</f>
        <v>0</v>
      </c>
      <c r="S502" s="233">
        <v>0.13100000000000001</v>
      </c>
      <c r="T502" s="234">
        <f>S502*H502</f>
        <v>1.5720000000000001</v>
      </c>
      <c r="AR502" s="24" t="s">
        <v>115</v>
      </c>
      <c r="AT502" s="24" t="s">
        <v>127</v>
      </c>
      <c r="AU502" s="24" t="s">
        <v>81</v>
      </c>
      <c r="AY502" s="24" t="s">
        <v>114</v>
      </c>
      <c r="BE502" s="235">
        <f>IF(N502="základní",J502,0)</f>
        <v>0</v>
      </c>
      <c r="BF502" s="235">
        <f>IF(N502="snížená",J502,0)</f>
        <v>0</v>
      </c>
      <c r="BG502" s="235">
        <f>IF(N502="zákl. přenesená",J502,0)</f>
        <v>0</v>
      </c>
      <c r="BH502" s="235">
        <f>IF(N502="sníž. přenesená",J502,0)</f>
        <v>0</v>
      </c>
      <c r="BI502" s="235">
        <f>IF(N502="nulová",J502,0)</f>
        <v>0</v>
      </c>
      <c r="BJ502" s="24" t="s">
        <v>81</v>
      </c>
      <c r="BK502" s="235">
        <f>ROUND(I502*H502,2)</f>
        <v>0</v>
      </c>
      <c r="BL502" s="24" t="s">
        <v>115</v>
      </c>
      <c r="BM502" s="24" t="s">
        <v>932</v>
      </c>
    </row>
    <row r="503" s="1" customFormat="1" ht="25.5" customHeight="1">
      <c r="B503" s="46"/>
      <c r="C503" s="224" t="s">
        <v>933</v>
      </c>
      <c r="D503" s="224" t="s">
        <v>127</v>
      </c>
      <c r="E503" s="225" t="s">
        <v>934</v>
      </c>
      <c r="F503" s="226" t="s">
        <v>935</v>
      </c>
      <c r="G503" s="227" t="s">
        <v>197</v>
      </c>
      <c r="H503" s="228">
        <v>25</v>
      </c>
      <c r="I503" s="229"/>
      <c r="J503" s="230">
        <f>ROUND(I503*H503,2)</f>
        <v>0</v>
      </c>
      <c r="K503" s="226" t="s">
        <v>147</v>
      </c>
      <c r="L503" s="72"/>
      <c r="M503" s="231" t="s">
        <v>21</v>
      </c>
      <c r="N503" s="232" t="s">
        <v>43</v>
      </c>
      <c r="O503" s="47"/>
      <c r="P503" s="233">
        <f>O503*H503</f>
        <v>0</v>
      </c>
      <c r="Q503" s="233">
        <v>0</v>
      </c>
      <c r="R503" s="233">
        <f>Q503*H503</f>
        <v>0</v>
      </c>
      <c r="S503" s="233">
        <v>0.26100000000000001</v>
      </c>
      <c r="T503" s="234">
        <f>S503*H503</f>
        <v>6.5250000000000004</v>
      </c>
      <c r="AR503" s="24" t="s">
        <v>115</v>
      </c>
      <c r="AT503" s="24" t="s">
        <v>127</v>
      </c>
      <c r="AU503" s="24" t="s">
        <v>81</v>
      </c>
      <c r="AY503" s="24" t="s">
        <v>114</v>
      </c>
      <c r="BE503" s="235">
        <f>IF(N503="základní",J503,0)</f>
        <v>0</v>
      </c>
      <c r="BF503" s="235">
        <f>IF(N503="snížená",J503,0)</f>
        <v>0</v>
      </c>
      <c r="BG503" s="235">
        <f>IF(N503="zákl. přenesená",J503,0)</f>
        <v>0</v>
      </c>
      <c r="BH503" s="235">
        <f>IF(N503="sníž. přenesená",J503,0)</f>
        <v>0</v>
      </c>
      <c r="BI503" s="235">
        <f>IF(N503="nulová",J503,0)</f>
        <v>0</v>
      </c>
      <c r="BJ503" s="24" t="s">
        <v>81</v>
      </c>
      <c r="BK503" s="235">
        <f>ROUND(I503*H503,2)</f>
        <v>0</v>
      </c>
      <c r="BL503" s="24" t="s">
        <v>115</v>
      </c>
      <c r="BM503" s="24" t="s">
        <v>936</v>
      </c>
    </row>
    <row r="504" s="1" customFormat="1" ht="25.5" customHeight="1">
      <c r="B504" s="46"/>
      <c r="C504" s="224" t="s">
        <v>937</v>
      </c>
      <c r="D504" s="224" t="s">
        <v>127</v>
      </c>
      <c r="E504" s="225" t="s">
        <v>938</v>
      </c>
      <c r="F504" s="226" t="s">
        <v>939</v>
      </c>
      <c r="G504" s="227" t="s">
        <v>130</v>
      </c>
      <c r="H504" s="228">
        <v>3</v>
      </c>
      <c r="I504" s="229"/>
      <c r="J504" s="230">
        <f>ROUND(I504*H504,2)</f>
        <v>0</v>
      </c>
      <c r="K504" s="226" t="s">
        <v>147</v>
      </c>
      <c r="L504" s="72"/>
      <c r="M504" s="231" t="s">
        <v>21</v>
      </c>
      <c r="N504" s="232" t="s">
        <v>43</v>
      </c>
      <c r="O504" s="47"/>
      <c r="P504" s="233">
        <f>O504*H504</f>
        <v>0</v>
      </c>
      <c r="Q504" s="233">
        <v>0</v>
      </c>
      <c r="R504" s="233">
        <f>Q504*H504</f>
        <v>0</v>
      </c>
      <c r="S504" s="233">
        <v>2.2000000000000002</v>
      </c>
      <c r="T504" s="234">
        <f>S504*H504</f>
        <v>6.6000000000000005</v>
      </c>
      <c r="AR504" s="24" t="s">
        <v>115</v>
      </c>
      <c r="AT504" s="24" t="s">
        <v>127</v>
      </c>
      <c r="AU504" s="24" t="s">
        <v>81</v>
      </c>
      <c r="AY504" s="24" t="s">
        <v>114</v>
      </c>
      <c r="BE504" s="235">
        <f>IF(N504="základní",J504,0)</f>
        <v>0</v>
      </c>
      <c r="BF504" s="235">
        <f>IF(N504="snížená",J504,0)</f>
        <v>0</v>
      </c>
      <c r="BG504" s="235">
        <f>IF(N504="zákl. přenesená",J504,0)</f>
        <v>0</v>
      </c>
      <c r="BH504" s="235">
        <f>IF(N504="sníž. přenesená",J504,0)</f>
        <v>0</v>
      </c>
      <c r="BI504" s="235">
        <f>IF(N504="nulová",J504,0)</f>
        <v>0</v>
      </c>
      <c r="BJ504" s="24" t="s">
        <v>81</v>
      </c>
      <c r="BK504" s="235">
        <f>ROUND(I504*H504,2)</f>
        <v>0</v>
      </c>
      <c r="BL504" s="24" t="s">
        <v>115</v>
      </c>
      <c r="BM504" s="24" t="s">
        <v>940</v>
      </c>
    </row>
    <row r="505" s="1" customFormat="1" ht="25.5" customHeight="1">
      <c r="B505" s="46"/>
      <c r="C505" s="224" t="s">
        <v>941</v>
      </c>
      <c r="D505" s="224" t="s">
        <v>127</v>
      </c>
      <c r="E505" s="225" t="s">
        <v>942</v>
      </c>
      <c r="F505" s="226" t="s">
        <v>943</v>
      </c>
      <c r="G505" s="227" t="s">
        <v>130</v>
      </c>
      <c r="H505" s="228">
        <v>4.5</v>
      </c>
      <c r="I505" s="229"/>
      <c r="J505" s="230">
        <f>ROUND(I505*H505,2)</f>
        <v>0</v>
      </c>
      <c r="K505" s="226" t="s">
        <v>147</v>
      </c>
      <c r="L505" s="72"/>
      <c r="M505" s="231" t="s">
        <v>21</v>
      </c>
      <c r="N505" s="232" t="s">
        <v>43</v>
      </c>
      <c r="O505" s="47"/>
      <c r="P505" s="233">
        <f>O505*H505</f>
        <v>0</v>
      </c>
      <c r="Q505" s="233">
        <v>0</v>
      </c>
      <c r="R505" s="233">
        <f>Q505*H505</f>
        <v>0</v>
      </c>
      <c r="S505" s="233">
        <v>2.2000000000000002</v>
      </c>
      <c r="T505" s="234">
        <f>S505*H505</f>
        <v>9.9000000000000004</v>
      </c>
      <c r="AR505" s="24" t="s">
        <v>115</v>
      </c>
      <c r="AT505" s="24" t="s">
        <v>127</v>
      </c>
      <c r="AU505" s="24" t="s">
        <v>81</v>
      </c>
      <c r="AY505" s="24" t="s">
        <v>114</v>
      </c>
      <c r="BE505" s="235">
        <f>IF(N505="základní",J505,0)</f>
        <v>0</v>
      </c>
      <c r="BF505" s="235">
        <f>IF(N505="snížená",J505,0)</f>
        <v>0</v>
      </c>
      <c r="BG505" s="235">
        <f>IF(N505="zákl. přenesená",J505,0)</f>
        <v>0</v>
      </c>
      <c r="BH505" s="235">
        <f>IF(N505="sníž. přenesená",J505,0)</f>
        <v>0</v>
      </c>
      <c r="BI505" s="235">
        <f>IF(N505="nulová",J505,0)</f>
        <v>0</v>
      </c>
      <c r="BJ505" s="24" t="s">
        <v>81</v>
      </c>
      <c r="BK505" s="235">
        <f>ROUND(I505*H505,2)</f>
        <v>0</v>
      </c>
      <c r="BL505" s="24" t="s">
        <v>115</v>
      </c>
      <c r="BM505" s="24" t="s">
        <v>944</v>
      </c>
    </row>
    <row r="506" s="11" customFormat="1">
      <c r="B506" s="236"/>
      <c r="C506" s="237"/>
      <c r="D506" s="238" t="s">
        <v>133</v>
      </c>
      <c r="E506" s="239" t="s">
        <v>21</v>
      </c>
      <c r="F506" s="240" t="s">
        <v>945</v>
      </c>
      <c r="G506" s="237"/>
      <c r="H506" s="239" t="s">
        <v>21</v>
      </c>
      <c r="I506" s="241"/>
      <c r="J506" s="237"/>
      <c r="K506" s="237"/>
      <c r="L506" s="242"/>
      <c r="M506" s="243"/>
      <c r="N506" s="244"/>
      <c r="O506" s="244"/>
      <c r="P506" s="244"/>
      <c r="Q506" s="244"/>
      <c r="R506" s="244"/>
      <c r="S506" s="244"/>
      <c r="T506" s="245"/>
      <c r="AT506" s="246" t="s">
        <v>133</v>
      </c>
      <c r="AU506" s="246" t="s">
        <v>81</v>
      </c>
      <c r="AV506" s="11" t="s">
        <v>76</v>
      </c>
      <c r="AW506" s="11" t="s">
        <v>35</v>
      </c>
      <c r="AX506" s="11" t="s">
        <v>71</v>
      </c>
      <c r="AY506" s="246" t="s">
        <v>114</v>
      </c>
    </row>
    <row r="507" s="12" customFormat="1">
      <c r="B507" s="247"/>
      <c r="C507" s="248"/>
      <c r="D507" s="238" t="s">
        <v>133</v>
      </c>
      <c r="E507" s="249" t="s">
        <v>21</v>
      </c>
      <c r="F507" s="250" t="s">
        <v>946</v>
      </c>
      <c r="G507" s="248"/>
      <c r="H507" s="251">
        <v>4.5</v>
      </c>
      <c r="I507" s="252"/>
      <c r="J507" s="248"/>
      <c r="K507" s="248"/>
      <c r="L507" s="253"/>
      <c r="M507" s="254"/>
      <c r="N507" s="255"/>
      <c r="O507" s="255"/>
      <c r="P507" s="255"/>
      <c r="Q507" s="255"/>
      <c r="R507" s="255"/>
      <c r="S507" s="255"/>
      <c r="T507" s="256"/>
      <c r="AT507" s="257" t="s">
        <v>133</v>
      </c>
      <c r="AU507" s="257" t="s">
        <v>81</v>
      </c>
      <c r="AV507" s="12" t="s">
        <v>81</v>
      </c>
      <c r="AW507" s="12" t="s">
        <v>35</v>
      </c>
      <c r="AX507" s="12" t="s">
        <v>76</v>
      </c>
      <c r="AY507" s="257" t="s">
        <v>114</v>
      </c>
    </row>
    <row r="508" s="1" customFormat="1" ht="25.5" customHeight="1">
      <c r="B508" s="46"/>
      <c r="C508" s="224" t="s">
        <v>947</v>
      </c>
      <c r="D508" s="224" t="s">
        <v>127</v>
      </c>
      <c r="E508" s="225" t="s">
        <v>948</v>
      </c>
      <c r="F508" s="226" t="s">
        <v>949</v>
      </c>
      <c r="G508" s="227" t="s">
        <v>197</v>
      </c>
      <c r="H508" s="228">
        <v>210</v>
      </c>
      <c r="I508" s="229"/>
      <c r="J508" s="230">
        <f>ROUND(I508*H508,2)</f>
        <v>0</v>
      </c>
      <c r="K508" s="226" t="s">
        <v>147</v>
      </c>
      <c r="L508" s="72"/>
      <c r="M508" s="231" t="s">
        <v>21</v>
      </c>
      <c r="N508" s="232" t="s">
        <v>43</v>
      </c>
      <c r="O508" s="47"/>
      <c r="P508" s="233">
        <f>O508*H508</f>
        <v>0</v>
      </c>
      <c r="Q508" s="233">
        <v>0</v>
      </c>
      <c r="R508" s="233">
        <f>Q508*H508</f>
        <v>0</v>
      </c>
      <c r="S508" s="233">
        <v>0.089999999999999997</v>
      </c>
      <c r="T508" s="234">
        <f>S508*H508</f>
        <v>18.899999999999999</v>
      </c>
      <c r="AR508" s="24" t="s">
        <v>115</v>
      </c>
      <c r="AT508" s="24" t="s">
        <v>127</v>
      </c>
      <c r="AU508" s="24" t="s">
        <v>81</v>
      </c>
      <c r="AY508" s="24" t="s">
        <v>114</v>
      </c>
      <c r="BE508" s="235">
        <f>IF(N508="základní",J508,0)</f>
        <v>0</v>
      </c>
      <c r="BF508" s="235">
        <f>IF(N508="snížená",J508,0)</f>
        <v>0</v>
      </c>
      <c r="BG508" s="235">
        <f>IF(N508="zákl. přenesená",J508,0)</f>
        <v>0</v>
      </c>
      <c r="BH508" s="235">
        <f>IF(N508="sníž. přenesená",J508,0)</f>
        <v>0</v>
      </c>
      <c r="BI508" s="235">
        <f>IF(N508="nulová",J508,0)</f>
        <v>0</v>
      </c>
      <c r="BJ508" s="24" t="s">
        <v>81</v>
      </c>
      <c r="BK508" s="235">
        <f>ROUND(I508*H508,2)</f>
        <v>0</v>
      </c>
      <c r="BL508" s="24" t="s">
        <v>115</v>
      </c>
      <c r="BM508" s="24" t="s">
        <v>950</v>
      </c>
    </row>
    <row r="509" s="1" customFormat="1" ht="25.5" customHeight="1">
      <c r="B509" s="46"/>
      <c r="C509" s="224" t="s">
        <v>951</v>
      </c>
      <c r="D509" s="224" t="s">
        <v>127</v>
      </c>
      <c r="E509" s="225" t="s">
        <v>952</v>
      </c>
      <c r="F509" s="226" t="s">
        <v>953</v>
      </c>
      <c r="G509" s="227" t="s">
        <v>197</v>
      </c>
      <c r="H509" s="228">
        <v>85.799999999999997</v>
      </c>
      <c r="I509" s="229"/>
      <c r="J509" s="230">
        <f>ROUND(I509*H509,2)</f>
        <v>0</v>
      </c>
      <c r="K509" s="226" t="s">
        <v>147</v>
      </c>
      <c r="L509" s="72"/>
      <c r="M509" s="231" t="s">
        <v>21</v>
      </c>
      <c r="N509" s="232" t="s">
        <v>43</v>
      </c>
      <c r="O509" s="47"/>
      <c r="P509" s="233">
        <f>O509*H509</f>
        <v>0</v>
      </c>
      <c r="Q509" s="233">
        <v>0</v>
      </c>
      <c r="R509" s="233">
        <f>Q509*H509</f>
        <v>0</v>
      </c>
      <c r="S509" s="233">
        <v>0.044999999999999998</v>
      </c>
      <c r="T509" s="234">
        <f>S509*H509</f>
        <v>3.8609999999999998</v>
      </c>
      <c r="AR509" s="24" t="s">
        <v>115</v>
      </c>
      <c r="AT509" s="24" t="s">
        <v>127</v>
      </c>
      <c r="AU509" s="24" t="s">
        <v>81</v>
      </c>
      <c r="AY509" s="24" t="s">
        <v>114</v>
      </c>
      <c r="BE509" s="235">
        <f>IF(N509="základní",J509,0)</f>
        <v>0</v>
      </c>
      <c r="BF509" s="235">
        <f>IF(N509="snížená",J509,0)</f>
        <v>0</v>
      </c>
      <c r="BG509" s="235">
        <f>IF(N509="zákl. přenesená",J509,0)</f>
        <v>0</v>
      </c>
      <c r="BH509" s="235">
        <f>IF(N509="sníž. přenesená",J509,0)</f>
        <v>0</v>
      </c>
      <c r="BI509" s="235">
        <f>IF(N509="nulová",J509,0)</f>
        <v>0</v>
      </c>
      <c r="BJ509" s="24" t="s">
        <v>81</v>
      </c>
      <c r="BK509" s="235">
        <f>ROUND(I509*H509,2)</f>
        <v>0</v>
      </c>
      <c r="BL509" s="24" t="s">
        <v>115</v>
      </c>
      <c r="BM509" s="24" t="s">
        <v>954</v>
      </c>
    </row>
    <row r="510" s="1" customFormat="1" ht="25.5" customHeight="1">
      <c r="B510" s="46"/>
      <c r="C510" s="224" t="s">
        <v>955</v>
      </c>
      <c r="D510" s="224" t="s">
        <v>127</v>
      </c>
      <c r="E510" s="225" t="s">
        <v>956</v>
      </c>
      <c r="F510" s="226" t="s">
        <v>957</v>
      </c>
      <c r="G510" s="227" t="s">
        <v>197</v>
      </c>
      <c r="H510" s="228">
        <v>100</v>
      </c>
      <c r="I510" s="229"/>
      <c r="J510" s="230">
        <f>ROUND(I510*H510,2)</f>
        <v>0</v>
      </c>
      <c r="K510" s="226" t="s">
        <v>147</v>
      </c>
      <c r="L510" s="72"/>
      <c r="M510" s="231" t="s">
        <v>21</v>
      </c>
      <c r="N510" s="232" t="s">
        <v>43</v>
      </c>
      <c r="O510" s="47"/>
      <c r="P510" s="233">
        <f>O510*H510</f>
        <v>0</v>
      </c>
      <c r="Q510" s="233">
        <v>0</v>
      </c>
      <c r="R510" s="233">
        <f>Q510*H510</f>
        <v>0</v>
      </c>
      <c r="S510" s="233">
        <v>0.035000000000000003</v>
      </c>
      <c r="T510" s="234">
        <f>S510*H510</f>
        <v>3.5000000000000004</v>
      </c>
      <c r="AR510" s="24" t="s">
        <v>115</v>
      </c>
      <c r="AT510" s="24" t="s">
        <v>127</v>
      </c>
      <c r="AU510" s="24" t="s">
        <v>81</v>
      </c>
      <c r="AY510" s="24" t="s">
        <v>114</v>
      </c>
      <c r="BE510" s="235">
        <f>IF(N510="základní",J510,0)</f>
        <v>0</v>
      </c>
      <c r="BF510" s="235">
        <f>IF(N510="snížená",J510,0)</f>
        <v>0</v>
      </c>
      <c r="BG510" s="235">
        <f>IF(N510="zákl. přenesená",J510,0)</f>
        <v>0</v>
      </c>
      <c r="BH510" s="235">
        <f>IF(N510="sníž. přenesená",J510,0)</f>
        <v>0</v>
      </c>
      <c r="BI510" s="235">
        <f>IF(N510="nulová",J510,0)</f>
        <v>0</v>
      </c>
      <c r="BJ510" s="24" t="s">
        <v>81</v>
      </c>
      <c r="BK510" s="235">
        <f>ROUND(I510*H510,2)</f>
        <v>0</v>
      </c>
      <c r="BL510" s="24" t="s">
        <v>115</v>
      </c>
      <c r="BM510" s="24" t="s">
        <v>958</v>
      </c>
    </row>
    <row r="511" s="1" customFormat="1" ht="25.5" customHeight="1">
      <c r="B511" s="46"/>
      <c r="C511" s="224" t="s">
        <v>959</v>
      </c>
      <c r="D511" s="224" t="s">
        <v>127</v>
      </c>
      <c r="E511" s="225" t="s">
        <v>960</v>
      </c>
      <c r="F511" s="226" t="s">
        <v>961</v>
      </c>
      <c r="G511" s="227" t="s">
        <v>130</v>
      </c>
      <c r="H511" s="228">
        <v>4.5</v>
      </c>
      <c r="I511" s="229"/>
      <c r="J511" s="230">
        <f>ROUND(I511*H511,2)</f>
        <v>0</v>
      </c>
      <c r="K511" s="226" t="s">
        <v>147</v>
      </c>
      <c r="L511" s="72"/>
      <c r="M511" s="231" t="s">
        <v>21</v>
      </c>
      <c r="N511" s="232" t="s">
        <v>43</v>
      </c>
      <c r="O511" s="47"/>
      <c r="P511" s="233">
        <f>O511*H511</f>
        <v>0</v>
      </c>
      <c r="Q511" s="233">
        <v>0</v>
      </c>
      <c r="R511" s="233">
        <f>Q511*H511</f>
        <v>0</v>
      </c>
      <c r="S511" s="233">
        <v>1.3999999999999999</v>
      </c>
      <c r="T511" s="234">
        <f>S511*H511</f>
        <v>6.2999999999999998</v>
      </c>
      <c r="AR511" s="24" t="s">
        <v>115</v>
      </c>
      <c r="AT511" s="24" t="s">
        <v>127</v>
      </c>
      <c r="AU511" s="24" t="s">
        <v>81</v>
      </c>
      <c r="AY511" s="24" t="s">
        <v>114</v>
      </c>
      <c r="BE511" s="235">
        <f>IF(N511="základní",J511,0)</f>
        <v>0</v>
      </c>
      <c r="BF511" s="235">
        <f>IF(N511="snížená",J511,0)</f>
        <v>0</v>
      </c>
      <c r="BG511" s="235">
        <f>IF(N511="zákl. přenesená",J511,0)</f>
        <v>0</v>
      </c>
      <c r="BH511" s="235">
        <f>IF(N511="sníž. přenesená",J511,0)</f>
        <v>0</v>
      </c>
      <c r="BI511" s="235">
        <f>IF(N511="nulová",J511,0)</f>
        <v>0</v>
      </c>
      <c r="BJ511" s="24" t="s">
        <v>81</v>
      </c>
      <c r="BK511" s="235">
        <f>ROUND(I511*H511,2)</f>
        <v>0</v>
      </c>
      <c r="BL511" s="24" t="s">
        <v>115</v>
      </c>
      <c r="BM511" s="24" t="s">
        <v>962</v>
      </c>
    </row>
    <row r="512" s="11" customFormat="1">
      <c r="B512" s="236"/>
      <c r="C512" s="237"/>
      <c r="D512" s="238" t="s">
        <v>133</v>
      </c>
      <c r="E512" s="239" t="s">
        <v>21</v>
      </c>
      <c r="F512" s="240" t="s">
        <v>945</v>
      </c>
      <c r="G512" s="237"/>
      <c r="H512" s="239" t="s">
        <v>21</v>
      </c>
      <c r="I512" s="241"/>
      <c r="J512" s="237"/>
      <c r="K512" s="237"/>
      <c r="L512" s="242"/>
      <c r="M512" s="243"/>
      <c r="N512" s="244"/>
      <c r="O512" s="244"/>
      <c r="P512" s="244"/>
      <c r="Q512" s="244"/>
      <c r="R512" s="244"/>
      <c r="S512" s="244"/>
      <c r="T512" s="245"/>
      <c r="AT512" s="246" t="s">
        <v>133</v>
      </c>
      <c r="AU512" s="246" t="s">
        <v>81</v>
      </c>
      <c r="AV512" s="11" t="s">
        <v>76</v>
      </c>
      <c r="AW512" s="11" t="s">
        <v>35</v>
      </c>
      <c r="AX512" s="11" t="s">
        <v>71</v>
      </c>
      <c r="AY512" s="246" t="s">
        <v>114</v>
      </c>
    </row>
    <row r="513" s="12" customFormat="1">
      <c r="B513" s="247"/>
      <c r="C513" s="248"/>
      <c r="D513" s="238" t="s">
        <v>133</v>
      </c>
      <c r="E513" s="249" t="s">
        <v>21</v>
      </c>
      <c r="F513" s="250" t="s">
        <v>963</v>
      </c>
      <c r="G513" s="248"/>
      <c r="H513" s="251">
        <v>4.5</v>
      </c>
      <c r="I513" s="252"/>
      <c r="J513" s="248"/>
      <c r="K513" s="248"/>
      <c r="L513" s="253"/>
      <c r="M513" s="254"/>
      <c r="N513" s="255"/>
      <c r="O513" s="255"/>
      <c r="P513" s="255"/>
      <c r="Q513" s="255"/>
      <c r="R513" s="255"/>
      <c r="S513" s="255"/>
      <c r="T513" s="256"/>
      <c r="AT513" s="257" t="s">
        <v>133</v>
      </c>
      <c r="AU513" s="257" t="s">
        <v>81</v>
      </c>
      <c r="AV513" s="12" t="s">
        <v>81</v>
      </c>
      <c r="AW513" s="12" t="s">
        <v>35</v>
      </c>
      <c r="AX513" s="12" t="s">
        <v>76</v>
      </c>
      <c r="AY513" s="257" t="s">
        <v>114</v>
      </c>
    </row>
    <row r="514" s="1" customFormat="1" ht="25.5" customHeight="1">
      <c r="B514" s="46"/>
      <c r="C514" s="224" t="s">
        <v>964</v>
      </c>
      <c r="D514" s="224" t="s">
        <v>127</v>
      </c>
      <c r="E514" s="225" t="s">
        <v>965</v>
      </c>
      <c r="F514" s="226" t="s">
        <v>966</v>
      </c>
      <c r="G514" s="227" t="s">
        <v>197</v>
      </c>
      <c r="H514" s="228">
        <v>56</v>
      </c>
      <c r="I514" s="229"/>
      <c r="J514" s="230">
        <f>ROUND(I514*H514,2)</f>
        <v>0</v>
      </c>
      <c r="K514" s="226" t="s">
        <v>147</v>
      </c>
      <c r="L514" s="72"/>
      <c r="M514" s="231" t="s">
        <v>21</v>
      </c>
      <c r="N514" s="232" t="s">
        <v>43</v>
      </c>
      <c r="O514" s="47"/>
      <c r="P514" s="233">
        <f>O514*H514</f>
        <v>0</v>
      </c>
      <c r="Q514" s="233">
        <v>0</v>
      </c>
      <c r="R514" s="233">
        <f>Q514*H514</f>
        <v>0</v>
      </c>
      <c r="S514" s="233">
        <v>0.053999999999999999</v>
      </c>
      <c r="T514" s="234">
        <f>S514*H514</f>
        <v>3.024</v>
      </c>
      <c r="AR514" s="24" t="s">
        <v>115</v>
      </c>
      <c r="AT514" s="24" t="s">
        <v>127</v>
      </c>
      <c r="AU514" s="24" t="s">
        <v>81</v>
      </c>
      <c r="AY514" s="24" t="s">
        <v>114</v>
      </c>
      <c r="BE514" s="235">
        <f>IF(N514="základní",J514,0)</f>
        <v>0</v>
      </c>
      <c r="BF514" s="235">
        <f>IF(N514="snížená",J514,0)</f>
        <v>0</v>
      </c>
      <c r="BG514" s="235">
        <f>IF(N514="zákl. přenesená",J514,0)</f>
        <v>0</v>
      </c>
      <c r="BH514" s="235">
        <f>IF(N514="sníž. přenesená",J514,0)</f>
        <v>0</v>
      </c>
      <c r="BI514" s="235">
        <f>IF(N514="nulová",J514,0)</f>
        <v>0</v>
      </c>
      <c r="BJ514" s="24" t="s">
        <v>81</v>
      </c>
      <c r="BK514" s="235">
        <f>ROUND(I514*H514,2)</f>
        <v>0</v>
      </c>
      <c r="BL514" s="24" t="s">
        <v>115</v>
      </c>
      <c r="BM514" s="24" t="s">
        <v>967</v>
      </c>
    </row>
    <row r="515" s="12" customFormat="1">
      <c r="B515" s="247"/>
      <c r="C515" s="248"/>
      <c r="D515" s="238" t="s">
        <v>133</v>
      </c>
      <c r="E515" s="249" t="s">
        <v>21</v>
      </c>
      <c r="F515" s="250" t="s">
        <v>968</v>
      </c>
      <c r="G515" s="248"/>
      <c r="H515" s="251">
        <v>56</v>
      </c>
      <c r="I515" s="252"/>
      <c r="J515" s="248"/>
      <c r="K515" s="248"/>
      <c r="L515" s="253"/>
      <c r="M515" s="254"/>
      <c r="N515" s="255"/>
      <c r="O515" s="255"/>
      <c r="P515" s="255"/>
      <c r="Q515" s="255"/>
      <c r="R515" s="255"/>
      <c r="S515" s="255"/>
      <c r="T515" s="256"/>
      <c r="AT515" s="257" t="s">
        <v>133</v>
      </c>
      <c r="AU515" s="257" t="s">
        <v>81</v>
      </c>
      <c r="AV515" s="12" t="s">
        <v>81</v>
      </c>
      <c r="AW515" s="12" t="s">
        <v>35</v>
      </c>
      <c r="AX515" s="12" t="s">
        <v>76</v>
      </c>
      <c r="AY515" s="257" t="s">
        <v>114</v>
      </c>
    </row>
    <row r="516" s="1" customFormat="1" ht="25.5" customHeight="1">
      <c r="B516" s="46"/>
      <c r="C516" s="224" t="s">
        <v>969</v>
      </c>
      <c r="D516" s="224" t="s">
        <v>127</v>
      </c>
      <c r="E516" s="225" t="s">
        <v>970</v>
      </c>
      <c r="F516" s="226" t="s">
        <v>971</v>
      </c>
      <c r="G516" s="227" t="s">
        <v>197</v>
      </c>
      <c r="H516" s="228">
        <v>30</v>
      </c>
      <c r="I516" s="229"/>
      <c r="J516" s="230">
        <f>ROUND(I516*H516,2)</f>
        <v>0</v>
      </c>
      <c r="K516" s="226" t="s">
        <v>147</v>
      </c>
      <c r="L516" s="72"/>
      <c r="M516" s="231" t="s">
        <v>21</v>
      </c>
      <c r="N516" s="232" t="s">
        <v>43</v>
      </c>
      <c r="O516" s="47"/>
      <c r="P516" s="233">
        <f>O516*H516</f>
        <v>0</v>
      </c>
      <c r="Q516" s="233">
        <v>0</v>
      </c>
      <c r="R516" s="233">
        <f>Q516*H516</f>
        <v>0</v>
      </c>
      <c r="S516" s="233">
        <v>0.087999999999999995</v>
      </c>
      <c r="T516" s="234">
        <f>S516*H516</f>
        <v>2.6399999999999997</v>
      </c>
      <c r="AR516" s="24" t="s">
        <v>115</v>
      </c>
      <c r="AT516" s="24" t="s">
        <v>127</v>
      </c>
      <c r="AU516" s="24" t="s">
        <v>81</v>
      </c>
      <c r="AY516" s="24" t="s">
        <v>114</v>
      </c>
      <c r="BE516" s="235">
        <f>IF(N516="základní",J516,0)</f>
        <v>0</v>
      </c>
      <c r="BF516" s="235">
        <f>IF(N516="snížená",J516,0)</f>
        <v>0</v>
      </c>
      <c r="BG516" s="235">
        <f>IF(N516="zákl. přenesená",J516,0)</f>
        <v>0</v>
      </c>
      <c r="BH516" s="235">
        <f>IF(N516="sníž. přenesená",J516,0)</f>
        <v>0</v>
      </c>
      <c r="BI516" s="235">
        <f>IF(N516="nulová",J516,0)</f>
        <v>0</v>
      </c>
      <c r="BJ516" s="24" t="s">
        <v>81</v>
      </c>
      <c r="BK516" s="235">
        <f>ROUND(I516*H516,2)</f>
        <v>0</v>
      </c>
      <c r="BL516" s="24" t="s">
        <v>115</v>
      </c>
      <c r="BM516" s="24" t="s">
        <v>972</v>
      </c>
    </row>
    <row r="517" s="12" customFormat="1">
      <c r="B517" s="247"/>
      <c r="C517" s="248"/>
      <c r="D517" s="238" t="s">
        <v>133</v>
      </c>
      <c r="E517" s="249" t="s">
        <v>21</v>
      </c>
      <c r="F517" s="250" t="s">
        <v>973</v>
      </c>
      <c r="G517" s="248"/>
      <c r="H517" s="251">
        <v>30</v>
      </c>
      <c r="I517" s="252"/>
      <c r="J517" s="248"/>
      <c r="K517" s="248"/>
      <c r="L517" s="253"/>
      <c r="M517" s="254"/>
      <c r="N517" s="255"/>
      <c r="O517" s="255"/>
      <c r="P517" s="255"/>
      <c r="Q517" s="255"/>
      <c r="R517" s="255"/>
      <c r="S517" s="255"/>
      <c r="T517" s="256"/>
      <c r="AT517" s="257" t="s">
        <v>133</v>
      </c>
      <c r="AU517" s="257" t="s">
        <v>81</v>
      </c>
      <c r="AV517" s="12" t="s">
        <v>81</v>
      </c>
      <c r="AW517" s="12" t="s">
        <v>35</v>
      </c>
      <c r="AX517" s="12" t="s">
        <v>76</v>
      </c>
      <c r="AY517" s="257" t="s">
        <v>114</v>
      </c>
    </row>
    <row r="518" s="1" customFormat="1" ht="25.5" customHeight="1">
      <c r="B518" s="46"/>
      <c r="C518" s="224" t="s">
        <v>974</v>
      </c>
      <c r="D518" s="224" t="s">
        <v>127</v>
      </c>
      <c r="E518" s="225" t="s">
        <v>975</v>
      </c>
      <c r="F518" s="226" t="s">
        <v>976</v>
      </c>
      <c r="G518" s="227" t="s">
        <v>491</v>
      </c>
      <c r="H518" s="228">
        <v>8</v>
      </c>
      <c r="I518" s="229"/>
      <c r="J518" s="230">
        <f>ROUND(I518*H518,2)</f>
        <v>0</v>
      </c>
      <c r="K518" s="226" t="s">
        <v>147</v>
      </c>
      <c r="L518" s="72"/>
      <c r="M518" s="231" t="s">
        <v>21</v>
      </c>
      <c r="N518" s="232" t="s">
        <v>43</v>
      </c>
      <c r="O518" s="47"/>
      <c r="P518" s="233">
        <f>O518*H518</f>
        <v>0</v>
      </c>
      <c r="Q518" s="233">
        <v>0</v>
      </c>
      <c r="R518" s="233">
        <f>Q518*H518</f>
        <v>0</v>
      </c>
      <c r="S518" s="233">
        <v>0.031</v>
      </c>
      <c r="T518" s="234">
        <f>S518*H518</f>
        <v>0.248</v>
      </c>
      <c r="AR518" s="24" t="s">
        <v>115</v>
      </c>
      <c r="AT518" s="24" t="s">
        <v>127</v>
      </c>
      <c r="AU518" s="24" t="s">
        <v>81</v>
      </c>
      <c r="AY518" s="24" t="s">
        <v>114</v>
      </c>
      <c r="BE518" s="235">
        <f>IF(N518="základní",J518,0)</f>
        <v>0</v>
      </c>
      <c r="BF518" s="235">
        <f>IF(N518="snížená",J518,0)</f>
        <v>0</v>
      </c>
      <c r="BG518" s="235">
        <f>IF(N518="zákl. přenesená",J518,0)</f>
        <v>0</v>
      </c>
      <c r="BH518" s="235">
        <f>IF(N518="sníž. přenesená",J518,0)</f>
        <v>0</v>
      </c>
      <c r="BI518" s="235">
        <f>IF(N518="nulová",J518,0)</f>
        <v>0</v>
      </c>
      <c r="BJ518" s="24" t="s">
        <v>81</v>
      </c>
      <c r="BK518" s="235">
        <f>ROUND(I518*H518,2)</f>
        <v>0</v>
      </c>
      <c r="BL518" s="24" t="s">
        <v>115</v>
      </c>
      <c r="BM518" s="24" t="s">
        <v>977</v>
      </c>
    </row>
    <row r="519" s="11" customFormat="1">
      <c r="B519" s="236"/>
      <c r="C519" s="237"/>
      <c r="D519" s="238" t="s">
        <v>133</v>
      </c>
      <c r="E519" s="239" t="s">
        <v>21</v>
      </c>
      <c r="F519" s="240" t="s">
        <v>978</v>
      </c>
      <c r="G519" s="237"/>
      <c r="H519" s="239" t="s">
        <v>21</v>
      </c>
      <c r="I519" s="241"/>
      <c r="J519" s="237"/>
      <c r="K519" s="237"/>
      <c r="L519" s="242"/>
      <c r="M519" s="243"/>
      <c r="N519" s="244"/>
      <c r="O519" s="244"/>
      <c r="P519" s="244"/>
      <c r="Q519" s="244"/>
      <c r="R519" s="244"/>
      <c r="S519" s="244"/>
      <c r="T519" s="245"/>
      <c r="AT519" s="246" t="s">
        <v>133</v>
      </c>
      <c r="AU519" s="246" t="s">
        <v>81</v>
      </c>
      <c r="AV519" s="11" t="s">
        <v>76</v>
      </c>
      <c r="AW519" s="11" t="s">
        <v>35</v>
      </c>
      <c r="AX519" s="11" t="s">
        <v>71</v>
      </c>
      <c r="AY519" s="246" t="s">
        <v>114</v>
      </c>
    </row>
    <row r="520" s="12" customFormat="1">
      <c r="B520" s="247"/>
      <c r="C520" s="248"/>
      <c r="D520" s="238" t="s">
        <v>133</v>
      </c>
      <c r="E520" s="249" t="s">
        <v>21</v>
      </c>
      <c r="F520" s="250" t="s">
        <v>979</v>
      </c>
      <c r="G520" s="248"/>
      <c r="H520" s="251">
        <v>8</v>
      </c>
      <c r="I520" s="252"/>
      <c r="J520" s="248"/>
      <c r="K520" s="248"/>
      <c r="L520" s="253"/>
      <c r="M520" s="254"/>
      <c r="N520" s="255"/>
      <c r="O520" s="255"/>
      <c r="P520" s="255"/>
      <c r="Q520" s="255"/>
      <c r="R520" s="255"/>
      <c r="S520" s="255"/>
      <c r="T520" s="256"/>
      <c r="AT520" s="257" t="s">
        <v>133</v>
      </c>
      <c r="AU520" s="257" t="s">
        <v>81</v>
      </c>
      <c r="AV520" s="12" t="s">
        <v>81</v>
      </c>
      <c r="AW520" s="12" t="s">
        <v>35</v>
      </c>
      <c r="AX520" s="12" t="s">
        <v>76</v>
      </c>
      <c r="AY520" s="257" t="s">
        <v>114</v>
      </c>
    </row>
    <row r="521" s="1" customFormat="1" ht="25.5" customHeight="1">
      <c r="B521" s="46"/>
      <c r="C521" s="224" t="s">
        <v>980</v>
      </c>
      <c r="D521" s="224" t="s">
        <v>127</v>
      </c>
      <c r="E521" s="225" t="s">
        <v>981</v>
      </c>
      <c r="F521" s="226" t="s">
        <v>982</v>
      </c>
      <c r="G521" s="227" t="s">
        <v>491</v>
      </c>
      <c r="H521" s="228">
        <v>4</v>
      </c>
      <c r="I521" s="229"/>
      <c r="J521" s="230">
        <f>ROUND(I521*H521,2)</f>
        <v>0</v>
      </c>
      <c r="K521" s="226" t="s">
        <v>147</v>
      </c>
      <c r="L521" s="72"/>
      <c r="M521" s="231" t="s">
        <v>21</v>
      </c>
      <c r="N521" s="232" t="s">
        <v>43</v>
      </c>
      <c r="O521" s="47"/>
      <c r="P521" s="233">
        <f>O521*H521</f>
        <v>0</v>
      </c>
      <c r="Q521" s="233">
        <v>0</v>
      </c>
      <c r="R521" s="233">
        <f>Q521*H521</f>
        <v>0</v>
      </c>
      <c r="S521" s="233">
        <v>0.062</v>
      </c>
      <c r="T521" s="234">
        <f>S521*H521</f>
        <v>0.248</v>
      </c>
      <c r="AR521" s="24" t="s">
        <v>115</v>
      </c>
      <c r="AT521" s="24" t="s">
        <v>127</v>
      </c>
      <c r="AU521" s="24" t="s">
        <v>81</v>
      </c>
      <c r="AY521" s="24" t="s">
        <v>114</v>
      </c>
      <c r="BE521" s="235">
        <f>IF(N521="základní",J521,0)</f>
        <v>0</v>
      </c>
      <c r="BF521" s="235">
        <f>IF(N521="snížená",J521,0)</f>
        <v>0</v>
      </c>
      <c r="BG521" s="235">
        <f>IF(N521="zákl. přenesená",J521,0)</f>
        <v>0</v>
      </c>
      <c r="BH521" s="235">
        <f>IF(N521="sníž. přenesená",J521,0)</f>
        <v>0</v>
      </c>
      <c r="BI521" s="235">
        <f>IF(N521="nulová",J521,0)</f>
        <v>0</v>
      </c>
      <c r="BJ521" s="24" t="s">
        <v>81</v>
      </c>
      <c r="BK521" s="235">
        <f>ROUND(I521*H521,2)</f>
        <v>0</v>
      </c>
      <c r="BL521" s="24" t="s">
        <v>115</v>
      </c>
      <c r="BM521" s="24" t="s">
        <v>983</v>
      </c>
    </row>
    <row r="522" s="11" customFormat="1">
      <c r="B522" s="236"/>
      <c r="C522" s="237"/>
      <c r="D522" s="238" t="s">
        <v>133</v>
      </c>
      <c r="E522" s="239" t="s">
        <v>21</v>
      </c>
      <c r="F522" s="240" t="s">
        <v>984</v>
      </c>
      <c r="G522" s="237"/>
      <c r="H522" s="239" t="s">
        <v>21</v>
      </c>
      <c r="I522" s="241"/>
      <c r="J522" s="237"/>
      <c r="K522" s="237"/>
      <c r="L522" s="242"/>
      <c r="M522" s="243"/>
      <c r="N522" s="244"/>
      <c r="O522" s="244"/>
      <c r="P522" s="244"/>
      <c r="Q522" s="244"/>
      <c r="R522" s="244"/>
      <c r="S522" s="244"/>
      <c r="T522" s="245"/>
      <c r="AT522" s="246" t="s">
        <v>133</v>
      </c>
      <c r="AU522" s="246" t="s">
        <v>81</v>
      </c>
      <c r="AV522" s="11" t="s">
        <v>76</v>
      </c>
      <c r="AW522" s="11" t="s">
        <v>35</v>
      </c>
      <c r="AX522" s="11" t="s">
        <v>71</v>
      </c>
      <c r="AY522" s="246" t="s">
        <v>114</v>
      </c>
    </row>
    <row r="523" s="12" customFormat="1">
      <c r="B523" s="247"/>
      <c r="C523" s="248"/>
      <c r="D523" s="238" t="s">
        <v>133</v>
      </c>
      <c r="E523" s="249" t="s">
        <v>21</v>
      </c>
      <c r="F523" s="250" t="s">
        <v>985</v>
      </c>
      <c r="G523" s="248"/>
      <c r="H523" s="251">
        <v>4</v>
      </c>
      <c r="I523" s="252"/>
      <c r="J523" s="248"/>
      <c r="K523" s="248"/>
      <c r="L523" s="253"/>
      <c r="M523" s="254"/>
      <c r="N523" s="255"/>
      <c r="O523" s="255"/>
      <c r="P523" s="255"/>
      <c r="Q523" s="255"/>
      <c r="R523" s="255"/>
      <c r="S523" s="255"/>
      <c r="T523" s="256"/>
      <c r="AT523" s="257" t="s">
        <v>133</v>
      </c>
      <c r="AU523" s="257" t="s">
        <v>81</v>
      </c>
      <c r="AV523" s="12" t="s">
        <v>81</v>
      </c>
      <c r="AW523" s="12" t="s">
        <v>35</v>
      </c>
      <c r="AX523" s="12" t="s">
        <v>76</v>
      </c>
      <c r="AY523" s="257" t="s">
        <v>114</v>
      </c>
    </row>
    <row r="524" s="1" customFormat="1" ht="25.5" customHeight="1">
      <c r="B524" s="46"/>
      <c r="C524" s="224" t="s">
        <v>986</v>
      </c>
      <c r="D524" s="224" t="s">
        <v>127</v>
      </c>
      <c r="E524" s="225" t="s">
        <v>987</v>
      </c>
      <c r="F524" s="226" t="s">
        <v>988</v>
      </c>
      <c r="G524" s="227" t="s">
        <v>284</v>
      </c>
      <c r="H524" s="228">
        <v>45</v>
      </c>
      <c r="I524" s="229"/>
      <c r="J524" s="230">
        <f>ROUND(I524*H524,2)</f>
        <v>0</v>
      </c>
      <c r="K524" s="226" t="s">
        <v>147</v>
      </c>
      <c r="L524" s="72"/>
      <c r="M524" s="231" t="s">
        <v>21</v>
      </c>
      <c r="N524" s="232" t="s">
        <v>43</v>
      </c>
      <c r="O524" s="47"/>
      <c r="P524" s="233">
        <f>O524*H524</f>
        <v>0</v>
      </c>
      <c r="Q524" s="233">
        <v>0</v>
      </c>
      <c r="R524" s="233">
        <f>Q524*H524</f>
        <v>0</v>
      </c>
      <c r="S524" s="233">
        <v>0.0070000000000000001</v>
      </c>
      <c r="T524" s="234">
        <f>S524*H524</f>
        <v>0.315</v>
      </c>
      <c r="AR524" s="24" t="s">
        <v>115</v>
      </c>
      <c r="AT524" s="24" t="s">
        <v>127</v>
      </c>
      <c r="AU524" s="24" t="s">
        <v>81</v>
      </c>
      <c r="AY524" s="24" t="s">
        <v>114</v>
      </c>
      <c r="BE524" s="235">
        <f>IF(N524="základní",J524,0)</f>
        <v>0</v>
      </c>
      <c r="BF524" s="235">
        <f>IF(N524="snížená",J524,0)</f>
        <v>0</v>
      </c>
      <c r="BG524" s="235">
        <f>IF(N524="zákl. přenesená",J524,0)</f>
        <v>0</v>
      </c>
      <c r="BH524" s="235">
        <f>IF(N524="sníž. přenesená",J524,0)</f>
        <v>0</v>
      </c>
      <c r="BI524" s="235">
        <f>IF(N524="nulová",J524,0)</f>
        <v>0</v>
      </c>
      <c r="BJ524" s="24" t="s">
        <v>81</v>
      </c>
      <c r="BK524" s="235">
        <f>ROUND(I524*H524,2)</f>
        <v>0</v>
      </c>
      <c r="BL524" s="24" t="s">
        <v>115</v>
      </c>
      <c r="BM524" s="24" t="s">
        <v>989</v>
      </c>
    </row>
    <row r="525" s="1" customFormat="1" ht="25.5" customHeight="1">
      <c r="B525" s="46"/>
      <c r="C525" s="224" t="s">
        <v>990</v>
      </c>
      <c r="D525" s="224" t="s">
        <v>127</v>
      </c>
      <c r="E525" s="225" t="s">
        <v>991</v>
      </c>
      <c r="F525" s="226" t="s">
        <v>992</v>
      </c>
      <c r="G525" s="227" t="s">
        <v>284</v>
      </c>
      <c r="H525" s="228">
        <v>16</v>
      </c>
      <c r="I525" s="229"/>
      <c r="J525" s="230">
        <f>ROUND(I525*H525,2)</f>
        <v>0</v>
      </c>
      <c r="K525" s="226" t="s">
        <v>147</v>
      </c>
      <c r="L525" s="72"/>
      <c r="M525" s="231" t="s">
        <v>21</v>
      </c>
      <c r="N525" s="232" t="s">
        <v>43</v>
      </c>
      <c r="O525" s="47"/>
      <c r="P525" s="233">
        <f>O525*H525</f>
        <v>0</v>
      </c>
      <c r="Q525" s="233">
        <v>0</v>
      </c>
      <c r="R525" s="233">
        <f>Q525*H525</f>
        <v>0</v>
      </c>
      <c r="S525" s="233">
        <v>0.0089999999999999993</v>
      </c>
      <c r="T525" s="234">
        <f>S525*H525</f>
        <v>0.14399999999999999</v>
      </c>
      <c r="AR525" s="24" t="s">
        <v>115</v>
      </c>
      <c r="AT525" s="24" t="s">
        <v>127</v>
      </c>
      <c r="AU525" s="24" t="s">
        <v>81</v>
      </c>
      <c r="AY525" s="24" t="s">
        <v>114</v>
      </c>
      <c r="BE525" s="235">
        <f>IF(N525="základní",J525,0)</f>
        <v>0</v>
      </c>
      <c r="BF525" s="235">
        <f>IF(N525="snížená",J525,0)</f>
        <v>0</v>
      </c>
      <c r="BG525" s="235">
        <f>IF(N525="zákl. přenesená",J525,0)</f>
        <v>0</v>
      </c>
      <c r="BH525" s="235">
        <f>IF(N525="sníž. přenesená",J525,0)</f>
        <v>0</v>
      </c>
      <c r="BI525" s="235">
        <f>IF(N525="nulová",J525,0)</f>
        <v>0</v>
      </c>
      <c r="BJ525" s="24" t="s">
        <v>81</v>
      </c>
      <c r="BK525" s="235">
        <f>ROUND(I525*H525,2)</f>
        <v>0</v>
      </c>
      <c r="BL525" s="24" t="s">
        <v>115</v>
      </c>
      <c r="BM525" s="24" t="s">
        <v>993</v>
      </c>
    </row>
    <row r="526" s="1" customFormat="1" ht="25.5" customHeight="1">
      <c r="B526" s="46"/>
      <c r="C526" s="224" t="s">
        <v>994</v>
      </c>
      <c r="D526" s="224" t="s">
        <v>127</v>
      </c>
      <c r="E526" s="225" t="s">
        <v>995</v>
      </c>
      <c r="F526" s="226" t="s">
        <v>996</v>
      </c>
      <c r="G526" s="227" t="s">
        <v>197</v>
      </c>
      <c r="H526" s="228">
        <v>337.5</v>
      </c>
      <c r="I526" s="229"/>
      <c r="J526" s="230">
        <f>ROUND(I526*H526,2)</f>
        <v>0</v>
      </c>
      <c r="K526" s="226" t="s">
        <v>147</v>
      </c>
      <c r="L526" s="72"/>
      <c r="M526" s="231" t="s">
        <v>21</v>
      </c>
      <c r="N526" s="232" t="s">
        <v>43</v>
      </c>
      <c r="O526" s="47"/>
      <c r="P526" s="233">
        <f>O526*H526</f>
        <v>0</v>
      </c>
      <c r="Q526" s="233">
        <v>0</v>
      </c>
      <c r="R526" s="233">
        <f>Q526*H526</f>
        <v>0</v>
      </c>
      <c r="S526" s="233">
        <v>0.050000000000000003</v>
      </c>
      <c r="T526" s="234">
        <f>S526*H526</f>
        <v>16.875</v>
      </c>
      <c r="AR526" s="24" t="s">
        <v>115</v>
      </c>
      <c r="AT526" s="24" t="s">
        <v>127</v>
      </c>
      <c r="AU526" s="24" t="s">
        <v>81</v>
      </c>
      <c r="AY526" s="24" t="s">
        <v>114</v>
      </c>
      <c r="BE526" s="235">
        <f>IF(N526="základní",J526,0)</f>
        <v>0</v>
      </c>
      <c r="BF526" s="235">
        <f>IF(N526="snížená",J526,0)</f>
        <v>0</v>
      </c>
      <c r="BG526" s="235">
        <f>IF(N526="zákl. přenesená",J526,0)</f>
        <v>0</v>
      </c>
      <c r="BH526" s="235">
        <f>IF(N526="sníž. přenesená",J526,0)</f>
        <v>0</v>
      </c>
      <c r="BI526" s="235">
        <f>IF(N526="nulová",J526,0)</f>
        <v>0</v>
      </c>
      <c r="BJ526" s="24" t="s">
        <v>81</v>
      </c>
      <c r="BK526" s="235">
        <f>ROUND(I526*H526,2)</f>
        <v>0</v>
      </c>
      <c r="BL526" s="24" t="s">
        <v>115</v>
      </c>
      <c r="BM526" s="24" t="s">
        <v>997</v>
      </c>
    </row>
    <row r="527" s="1" customFormat="1">
      <c r="B527" s="46"/>
      <c r="C527" s="74"/>
      <c r="D527" s="238" t="s">
        <v>149</v>
      </c>
      <c r="E527" s="74"/>
      <c r="F527" s="269" t="s">
        <v>998</v>
      </c>
      <c r="G527" s="74"/>
      <c r="H527" s="74"/>
      <c r="I527" s="189"/>
      <c r="J527" s="74"/>
      <c r="K527" s="74"/>
      <c r="L527" s="72"/>
      <c r="M527" s="270"/>
      <c r="N527" s="47"/>
      <c r="O527" s="47"/>
      <c r="P527" s="47"/>
      <c r="Q527" s="47"/>
      <c r="R527" s="47"/>
      <c r="S527" s="47"/>
      <c r="T527" s="95"/>
      <c r="AT527" s="24" t="s">
        <v>149</v>
      </c>
      <c r="AU527" s="24" t="s">
        <v>81</v>
      </c>
    </row>
    <row r="528" s="1" customFormat="1" ht="38.25" customHeight="1">
      <c r="B528" s="46"/>
      <c r="C528" s="224" t="s">
        <v>999</v>
      </c>
      <c r="D528" s="224" t="s">
        <v>127</v>
      </c>
      <c r="E528" s="225" t="s">
        <v>1000</v>
      </c>
      <c r="F528" s="226" t="s">
        <v>1001</v>
      </c>
      <c r="G528" s="227" t="s">
        <v>197</v>
      </c>
      <c r="H528" s="228">
        <v>100</v>
      </c>
      <c r="I528" s="229"/>
      <c r="J528" s="230">
        <f>ROUND(I528*H528,2)</f>
        <v>0</v>
      </c>
      <c r="K528" s="226" t="s">
        <v>147</v>
      </c>
      <c r="L528" s="72"/>
      <c r="M528" s="231" t="s">
        <v>21</v>
      </c>
      <c r="N528" s="232" t="s">
        <v>43</v>
      </c>
      <c r="O528" s="47"/>
      <c r="P528" s="233">
        <f>O528*H528</f>
        <v>0</v>
      </c>
      <c r="Q528" s="233">
        <v>0</v>
      </c>
      <c r="R528" s="233">
        <f>Q528*H528</f>
        <v>0</v>
      </c>
      <c r="S528" s="233">
        <v>0.058999999999999997</v>
      </c>
      <c r="T528" s="234">
        <f>S528*H528</f>
        <v>5.8999999999999995</v>
      </c>
      <c r="AR528" s="24" t="s">
        <v>115</v>
      </c>
      <c r="AT528" s="24" t="s">
        <v>127</v>
      </c>
      <c r="AU528" s="24" t="s">
        <v>81</v>
      </c>
      <c r="AY528" s="24" t="s">
        <v>114</v>
      </c>
      <c r="BE528" s="235">
        <f>IF(N528="základní",J528,0)</f>
        <v>0</v>
      </c>
      <c r="BF528" s="235">
        <f>IF(N528="snížená",J528,0)</f>
        <v>0</v>
      </c>
      <c r="BG528" s="235">
        <f>IF(N528="zákl. přenesená",J528,0)</f>
        <v>0</v>
      </c>
      <c r="BH528" s="235">
        <f>IF(N528="sníž. přenesená",J528,0)</f>
        <v>0</v>
      </c>
      <c r="BI528" s="235">
        <f>IF(N528="nulová",J528,0)</f>
        <v>0</v>
      </c>
      <c r="BJ528" s="24" t="s">
        <v>81</v>
      </c>
      <c r="BK528" s="235">
        <f>ROUND(I528*H528,2)</f>
        <v>0</v>
      </c>
      <c r="BL528" s="24" t="s">
        <v>115</v>
      </c>
      <c r="BM528" s="24" t="s">
        <v>1002</v>
      </c>
    </row>
    <row r="529" s="1" customFormat="1" ht="38.25" customHeight="1">
      <c r="B529" s="46"/>
      <c r="C529" s="224" t="s">
        <v>1003</v>
      </c>
      <c r="D529" s="224" t="s">
        <v>127</v>
      </c>
      <c r="E529" s="225" t="s">
        <v>1004</v>
      </c>
      <c r="F529" s="226" t="s">
        <v>1005</v>
      </c>
      <c r="G529" s="227" t="s">
        <v>130</v>
      </c>
      <c r="H529" s="228">
        <v>216.75</v>
      </c>
      <c r="I529" s="229"/>
      <c r="J529" s="230">
        <f>ROUND(I529*H529,2)</f>
        <v>0</v>
      </c>
      <c r="K529" s="226" t="s">
        <v>147</v>
      </c>
      <c r="L529" s="72"/>
      <c r="M529" s="231" t="s">
        <v>21</v>
      </c>
      <c r="N529" s="232" t="s">
        <v>43</v>
      </c>
      <c r="O529" s="47"/>
      <c r="P529" s="233">
        <f>O529*H529</f>
        <v>0</v>
      </c>
      <c r="Q529" s="233">
        <v>0</v>
      </c>
      <c r="R529" s="233">
        <f>Q529*H529</f>
        <v>0</v>
      </c>
      <c r="S529" s="233">
        <v>0.55000000000000004</v>
      </c>
      <c r="T529" s="234">
        <f>S529*H529</f>
        <v>119.21250000000001</v>
      </c>
      <c r="AR529" s="24" t="s">
        <v>115</v>
      </c>
      <c r="AT529" s="24" t="s">
        <v>127</v>
      </c>
      <c r="AU529" s="24" t="s">
        <v>81</v>
      </c>
      <c r="AY529" s="24" t="s">
        <v>114</v>
      </c>
      <c r="BE529" s="235">
        <f>IF(N529="základní",J529,0)</f>
        <v>0</v>
      </c>
      <c r="BF529" s="235">
        <f>IF(N529="snížená",J529,0)</f>
        <v>0</v>
      </c>
      <c r="BG529" s="235">
        <f>IF(N529="zákl. přenesená",J529,0)</f>
        <v>0</v>
      </c>
      <c r="BH529" s="235">
        <f>IF(N529="sníž. přenesená",J529,0)</f>
        <v>0</v>
      </c>
      <c r="BI529" s="235">
        <f>IF(N529="nulová",J529,0)</f>
        <v>0</v>
      </c>
      <c r="BJ529" s="24" t="s">
        <v>81</v>
      </c>
      <c r="BK529" s="235">
        <f>ROUND(I529*H529,2)</f>
        <v>0</v>
      </c>
      <c r="BL529" s="24" t="s">
        <v>115</v>
      </c>
      <c r="BM529" s="24" t="s">
        <v>1006</v>
      </c>
    </row>
    <row r="530" s="12" customFormat="1">
      <c r="B530" s="247"/>
      <c r="C530" s="248"/>
      <c r="D530" s="238" t="s">
        <v>133</v>
      </c>
      <c r="E530" s="249" t="s">
        <v>21</v>
      </c>
      <c r="F530" s="250" t="s">
        <v>1007</v>
      </c>
      <c r="G530" s="248"/>
      <c r="H530" s="251">
        <v>141.375</v>
      </c>
      <c r="I530" s="252"/>
      <c r="J530" s="248"/>
      <c r="K530" s="248"/>
      <c r="L530" s="253"/>
      <c r="M530" s="254"/>
      <c r="N530" s="255"/>
      <c r="O530" s="255"/>
      <c r="P530" s="255"/>
      <c r="Q530" s="255"/>
      <c r="R530" s="255"/>
      <c r="S530" s="255"/>
      <c r="T530" s="256"/>
      <c r="AT530" s="257" t="s">
        <v>133</v>
      </c>
      <c r="AU530" s="257" t="s">
        <v>81</v>
      </c>
      <c r="AV530" s="12" t="s">
        <v>81</v>
      </c>
      <c r="AW530" s="12" t="s">
        <v>35</v>
      </c>
      <c r="AX530" s="12" t="s">
        <v>71</v>
      </c>
      <c r="AY530" s="257" t="s">
        <v>114</v>
      </c>
    </row>
    <row r="531" s="12" customFormat="1">
      <c r="B531" s="247"/>
      <c r="C531" s="248"/>
      <c r="D531" s="238" t="s">
        <v>133</v>
      </c>
      <c r="E531" s="249" t="s">
        <v>21</v>
      </c>
      <c r="F531" s="250" t="s">
        <v>1008</v>
      </c>
      <c r="G531" s="248"/>
      <c r="H531" s="251">
        <v>75.375</v>
      </c>
      <c r="I531" s="252"/>
      <c r="J531" s="248"/>
      <c r="K531" s="248"/>
      <c r="L531" s="253"/>
      <c r="M531" s="254"/>
      <c r="N531" s="255"/>
      <c r="O531" s="255"/>
      <c r="P531" s="255"/>
      <c r="Q531" s="255"/>
      <c r="R531" s="255"/>
      <c r="S531" s="255"/>
      <c r="T531" s="256"/>
      <c r="AT531" s="257" t="s">
        <v>133</v>
      </c>
      <c r="AU531" s="257" t="s">
        <v>81</v>
      </c>
      <c r="AV531" s="12" t="s">
        <v>81</v>
      </c>
      <c r="AW531" s="12" t="s">
        <v>35</v>
      </c>
      <c r="AX531" s="12" t="s">
        <v>71</v>
      </c>
      <c r="AY531" s="257" t="s">
        <v>114</v>
      </c>
    </row>
    <row r="532" s="13" customFormat="1">
      <c r="B532" s="258"/>
      <c r="C532" s="259"/>
      <c r="D532" s="238" t="s">
        <v>133</v>
      </c>
      <c r="E532" s="260" t="s">
        <v>21</v>
      </c>
      <c r="F532" s="261" t="s">
        <v>140</v>
      </c>
      <c r="G532" s="259"/>
      <c r="H532" s="262">
        <v>216.75</v>
      </c>
      <c r="I532" s="263"/>
      <c r="J532" s="259"/>
      <c r="K532" s="259"/>
      <c r="L532" s="264"/>
      <c r="M532" s="265"/>
      <c r="N532" s="266"/>
      <c r="O532" s="266"/>
      <c r="P532" s="266"/>
      <c r="Q532" s="266"/>
      <c r="R532" s="266"/>
      <c r="S532" s="266"/>
      <c r="T532" s="267"/>
      <c r="AT532" s="268" t="s">
        <v>133</v>
      </c>
      <c r="AU532" s="268" t="s">
        <v>81</v>
      </c>
      <c r="AV532" s="13" t="s">
        <v>115</v>
      </c>
      <c r="AW532" s="13" t="s">
        <v>35</v>
      </c>
      <c r="AX532" s="13" t="s">
        <v>76</v>
      </c>
      <c r="AY532" s="268" t="s">
        <v>114</v>
      </c>
    </row>
    <row r="533" s="1" customFormat="1" ht="25.5" customHeight="1">
      <c r="B533" s="46"/>
      <c r="C533" s="224" t="s">
        <v>1009</v>
      </c>
      <c r="D533" s="224" t="s">
        <v>127</v>
      </c>
      <c r="E533" s="225" t="s">
        <v>1010</v>
      </c>
      <c r="F533" s="226" t="s">
        <v>1011</v>
      </c>
      <c r="G533" s="227" t="s">
        <v>130</v>
      </c>
      <c r="H533" s="228">
        <v>17.09</v>
      </c>
      <c r="I533" s="229"/>
      <c r="J533" s="230">
        <f>ROUND(I533*H533,2)</f>
        <v>0</v>
      </c>
      <c r="K533" s="226" t="s">
        <v>147</v>
      </c>
      <c r="L533" s="72"/>
      <c r="M533" s="231" t="s">
        <v>21</v>
      </c>
      <c r="N533" s="232" t="s">
        <v>43</v>
      </c>
      <c r="O533" s="47"/>
      <c r="P533" s="233">
        <f>O533*H533</f>
        <v>0</v>
      </c>
      <c r="Q533" s="233">
        <v>0</v>
      </c>
      <c r="R533" s="233">
        <f>Q533*H533</f>
        <v>0</v>
      </c>
      <c r="S533" s="233">
        <v>2.2000000000000002</v>
      </c>
      <c r="T533" s="234">
        <f>S533*H533</f>
        <v>37.598000000000006</v>
      </c>
      <c r="AR533" s="24" t="s">
        <v>115</v>
      </c>
      <c r="AT533" s="24" t="s">
        <v>127</v>
      </c>
      <c r="AU533" s="24" t="s">
        <v>81</v>
      </c>
      <c r="AY533" s="24" t="s">
        <v>114</v>
      </c>
      <c r="BE533" s="235">
        <f>IF(N533="základní",J533,0)</f>
        <v>0</v>
      </c>
      <c r="BF533" s="235">
        <f>IF(N533="snížená",J533,0)</f>
        <v>0</v>
      </c>
      <c r="BG533" s="235">
        <f>IF(N533="zákl. přenesená",J533,0)</f>
        <v>0</v>
      </c>
      <c r="BH533" s="235">
        <f>IF(N533="sníž. přenesená",J533,0)</f>
        <v>0</v>
      </c>
      <c r="BI533" s="235">
        <f>IF(N533="nulová",J533,0)</f>
        <v>0</v>
      </c>
      <c r="BJ533" s="24" t="s">
        <v>81</v>
      </c>
      <c r="BK533" s="235">
        <f>ROUND(I533*H533,2)</f>
        <v>0</v>
      </c>
      <c r="BL533" s="24" t="s">
        <v>115</v>
      </c>
      <c r="BM533" s="24" t="s">
        <v>1012</v>
      </c>
    </row>
    <row r="534" s="11" customFormat="1">
      <c r="B534" s="236"/>
      <c r="C534" s="237"/>
      <c r="D534" s="238" t="s">
        <v>133</v>
      </c>
      <c r="E534" s="239" t="s">
        <v>21</v>
      </c>
      <c r="F534" s="240" t="s">
        <v>1013</v>
      </c>
      <c r="G534" s="237"/>
      <c r="H534" s="239" t="s">
        <v>21</v>
      </c>
      <c r="I534" s="241"/>
      <c r="J534" s="237"/>
      <c r="K534" s="237"/>
      <c r="L534" s="242"/>
      <c r="M534" s="243"/>
      <c r="N534" s="244"/>
      <c r="O534" s="244"/>
      <c r="P534" s="244"/>
      <c r="Q534" s="244"/>
      <c r="R534" s="244"/>
      <c r="S534" s="244"/>
      <c r="T534" s="245"/>
      <c r="AT534" s="246" t="s">
        <v>133</v>
      </c>
      <c r="AU534" s="246" t="s">
        <v>81</v>
      </c>
      <c r="AV534" s="11" t="s">
        <v>76</v>
      </c>
      <c r="AW534" s="11" t="s">
        <v>35</v>
      </c>
      <c r="AX534" s="11" t="s">
        <v>71</v>
      </c>
      <c r="AY534" s="246" t="s">
        <v>114</v>
      </c>
    </row>
    <row r="535" s="12" customFormat="1">
      <c r="B535" s="247"/>
      <c r="C535" s="248"/>
      <c r="D535" s="238" t="s">
        <v>133</v>
      </c>
      <c r="E535" s="249" t="s">
        <v>21</v>
      </c>
      <c r="F535" s="250" t="s">
        <v>1014</v>
      </c>
      <c r="G535" s="248"/>
      <c r="H535" s="251">
        <v>14.877000000000001</v>
      </c>
      <c r="I535" s="252"/>
      <c r="J535" s="248"/>
      <c r="K535" s="248"/>
      <c r="L535" s="253"/>
      <c r="M535" s="254"/>
      <c r="N535" s="255"/>
      <c r="O535" s="255"/>
      <c r="P535" s="255"/>
      <c r="Q535" s="255"/>
      <c r="R535" s="255"/>
      <c r="S535" s="255"/>
      <c r="T535" s="256"/>
      <c r="AT535" s="257" t="s">
        <v>133</v>
      </c>
      <c r="AU535" s="257" t="s">
        <v>81</v>
      </c>
      <c r="AV535" s="12" t="s">
        <v>81</v>
      </c>
      <c r="AW535" s="12" t="s">
        <v>35</v>
      </c>
      <c r="AX535" s="12" t="s">
        <v>71</v>
      </c>
      <c r="AY535" s="257" t="s">
        <v>114</v>
      </c>
    </row>
    <row r="536" s="12" customFormat="1">
      <c r="B536" s="247"/>
      <c r="C536" s="248"/>
      <c r="D536" s="238" t="s">
        <v>133</v>
      </c>
      <c r="E536" s="249" t="s">
        <v>21</v>
      </c>
      <c r="F536" s="250" t="s">
        <v>1015</v>
      </c>
      <c r="G536" s="248"/>
      <c r="H536" s="251">
        <v>2.2130000000000001</v>
      </c>
      <c r="I536" s="252"/>
      <c r="J536" s="248"/>
      <c r="K536" s="248"/>
      <c r="L536" s="253"/>
      <c r="M536" s="254"/>
      <c r="N536" s="255"/>
      <c r="O536" s="255"/>
      <c r="P536" s="255"/>
      <c r="Q536" s="255"/>
      <c r="R536" s="255"/>
      <c r="S536" s="255"/>
      <c r="T536" s="256"/>
      <c r="AT536" s="257" t="s">
        <v>133</v>
      </c>
      <c r="AU536" s="257" t="s">
        <v>81</v>
      </c>
      <c r="AV536" s="12" t="s">
        <v>81</v>
      </c>
      <c r="AW536" s="12" t="s">
        <v>35</v>
      </c>
      <c r="AX536" s="12" t="s">
        <v>71</v>
      </c>
      <c r="AY536" s="257" t="s">
        <v>114</v>
      </c>
    </row>
    <row r="537" s="13" customFormat="1">
      <c r="B537" s="258"/>
      <c r="C537" s="259"/>
      <c r="D537" s="238" t="s">
        <v>133</v>
      </c>
      <c r="E537" s="260" t="s">
        <v>21</v>
      </c>
      <c r="F537" s="261" t="s">
        <v>140</v>
      </c>
      <c r="G537" s="259"/>
      <c r="H537" s="262">
        <v>17.09</v>
      </c>
      <c r="I537" s="263"/>
      <c r="J537" s="259"/>
      <c r="K537" s="259"/>
      <c r="L537" s="264"/>
      <c r="M537" s="265"/>
      <c r="N537" s="266"/>
      <c r="O537" s="266"/>
      <c r="P537" s="266"/>
      <c r="Q537" s="266"/>
      <c r="R537" s="266"/>
      <c r="S537" s="266"/>
      <c r="T537" s="267"/>
      <c r="AT537" s="268" t="s">
        <v>133</v>
      </c>
      <c r="AU537" s="268" t="s">
        <v>81</v>
      </c>
      <c r="AV537" s="13" t="s">
        <v>115</v>
      </c>
      <c r="AW537" s="13" t="s">
        <v>35</v>
      </c>
      <c r="AX537" s="13" t="s">
        <v>76</v>
      </c>
      <c r="AY537" s="268" t="s">
        <v>114</v>
      </c>
    </row>
    <row r="538" s="1" customFormat="1" ht="25.5" customHeight="1">
      <c r="B538" s="46"/>
      <c r="C538" s="224" t="s">
        <v>1016</v>
      </c>
      <c r="D538" s="224" t="s">
        <v>127</v>
      </c>
      <c r="E538" s="225" t="s">
        <v>1017</v>
      </c>
      <c r="F538" s="226" t="s">
        <v>1018</v>
      </c>
      <c r="G538" s="227" t="s">
        <v>197</v>
      </c>
      <c r="H538" s="228">
        <v>100</v>
      </c>
      <c r="I538" s="229"/>
      <c r="J538" s="230">
        <f>ROUND(I538*H538,2)</f>
        <v>0</v>
      </c>
      <c r="K538" s="226" t="s">
        <v>147</v>
      </c>
      <c r="L538" s="72"/>
      <c r="M538" s="231" t="s">
        <v>21</v>
      </c>
      <c r="N538" s="232" t="s">
        <v>43</v>
      </c>
      <c r="O538" s="47"/>
      <c r="P538" s="233">
        <f>O538*H538</f>
        <v>0</v>
      </c>
      <c r="Q538" s="233">
        <v>0</v>
      </c>
      <c r="R538" s="233">
        <f>Q538*H538</f>
        <v>0</v>
      </c>
      <c r="S538" s="233">
        <v>0.35499999999999998</v>
      </c>
      <c r="T538" s="234">
        <f>S538*H538</f>
        <v>35.5</v>
      </c>
      <c r="AR538" s="24" t="s">
        <v>115</v>
      </c>
      <c r="AT538" s="24" t="s">
        <v>127</v>
      </c>
      <c r="AU538" s="24" t="s">
        <v>81</v>
      </c>
      <c r="AY538" s="24" t="s">
        <v>114</v>
      </c>
      <c r="BE538" s="235">
        <f>IF(N538="základní",J538,0)</f>
        <v>0</v>
      </c>
      <c r="BF538" s="235">
        <f>IF(N538="snížená",J538,0)</f>
        <v>0</v>
      </c>
      <c r="BG538" s="235">
        <f>IF(N538="zákl. přenesená",J538,0)</f>
        <v>0</v>
      </c>
      <c r="BH538" s="235">
        <f>IF(N538="sníž. přenesená",J538,0)</f>
        <v>0</v>
      </c>
      <c r="BI538" s="235">
        <f>IF(N538="nulová",J538,0)</f>
        <v>0</v>
      </c>
      <c r="BJ538" s="24" t="s">
        <v>81</v>
      </c>
      <c r="BK538" s="235">
        <f>ROUND(I538*H538,2)</f>
        <v>0</v>
      </c>
      <c r="BL538" s="24" t="s">
        <v>115</v>
      </c>
      <c r="BM538" s="24" t="s">
        <v>1019</v>
      </c>
    </row>
    <row r="539" s="11" customFormat="1">
      <c r="B539" s="236"/>
      <c r="C539" s="237"/>
      <c r="D539" s="238" t="s">
        <v>133</v>
      </c>
      <c r="E539" s="239" t="s">
        <v>21</v>
      </c>
      <c r="F539" s="240" t="s">
        <v>1020</v>
      </c>
      <c r="G539" s="237"/>
      <c r="H539" s="239" t="s">
        <v>21</v>
      </c>
      <c r="I539" s="241"/>
      <c r="J539" s="237"/>
      <c r="K539" s="237"/>
      <c r="L539" s="242"/>
      <c r="M539" s="243"/>
      <c r="N539" s="244"/>
      <c r="O539" s="244"/>
      <c r="P539" s="244"/>
      <c r="Q539" s="244"/>
      <c r="R539" s="244"/>
      <c r="S539" s="244"/>
      <c r="T539" s="245"/>
      <c r="AT539" s="246" t="s">
        <v>133</v>
      </c>
      <c r="AU539" s="246" t="s">
        <v>81</v>
      </c>
      <c r="AV539" s="11" t="s">
        <v>76</v>
      </c>
      <c r="AW539" s="11" t="s">
        <v>35</v>
      </c>
      <c r="AX539" s="11" t="s">
        <v>71</v>
      </c>
      <c r="AY539" s="246" t="s">
        <v>114</v>
      </c>
    </row>
    <row r="540" s="12" customFormat="1">
      <c r="B540" s="247"/>
      <c r="C540" s="248"/>
      <c r="D540" s="238" t="s">
        <v>133</v>
      </c>
      <c r="E540" s="249" t="s">
        <v>21</v>
      </c>
      <c r="F540" s="250" t="s">
        <v>959</v>
      </c>
      <c r="G540" s="248"/>
      <c r="H540" s="251">
        <v>100</v>
      </c>
      <c r="I540" s="252"/>
      <c r="J540" s="248"/>
      <c r="K540" s="248"/>
      <c r="L540" s="253"/>
      <c r="M540" s="254"/>
      <c r="N540" s="255"/>
      <c r="O540" s="255"/>
      <c r="P540" s="255"/>
      <c r="Q540" s="255"/>
      <c r="R540" s="255"/>
      <c r="S540" s="255"/>
      <c r="T540" s="256"/>
      <c r="AT540" s="257" t="s">
        <v>133</v>
      </c>
      <c r="AU540" s="257" t="s">
        <v>81</v>
      </c>
      <c r="AV540" s="12" t="s">
        <v>81</v>
      </c>
      <c r="AW540" s="12" t="s">
        <v>35</v>
      </c>
      <c r="AX540" s="12" t="s">
        <v>76</v>
      </c>
      <c r="AY540" s="257" t="s">
        <v>114</v>
      </c>
    </row>
    <row r="541" s="10" customFormat="1" ht="29.88" customHeight="1">
      <c r="B541" s="202"/>
      <c r="C541" s="203"/>
      <c r="D541" s="204" t="s">
        <v>70</v>
      </c>
      <c r="E541" s="216" t="s">
        <v>1021</v>
      </c>
      <c r="F541" s="216" t="s">
        <v>1022</v>
      </c>
      <c r="G541" s="203"/>
      <c r="H541" s="203"/>
      <c r="I541" s="206"/>
      <c r="J541" s="217">
        <f>BK541</f>
        <v>0</v>
      </c>
      <c r="K541" s="203"/>
      <c r="L541" s="208"/>
      <c r="M541" s="209"/>
      <c r="N541" s="210"/>
      <c r="O541" s="210"/>
      <c r="P541" s="211">
        <f>SUM(P542:P554)</f>
        <v>0</v>
      </c>
      <c r="Q541" s="210"/>
      <c r="R541" s="211">
        <f>SUM(R542:R554)</f>
        <v>0</v>
      </c>
      <c r="S541" s="210"/>
      <c r="T541" s="212">
        <f>SUM(T542:T554)</f>
        <v>0</v>
      </c>
      <c r="AR541" s="213" t="s">
        <v>76</v>
      </c>
      <c r="AT541" s="214" t="s">
        <v>70</v>
      </c>
      <c r="AU541" s="214" t="s">
        <v>76</v>
      </c>
      <c r="AY541" s="213" t="s">
        <v>114</v>
      </c>
      <c r="BK541" s="215">
        <f>SUM(BK542:BK554)</f>
        <v>0</v>
      </c>
    </row>
    <row r="542" s="1" customFormat="1" ht="38.25" customHeight="1">
      <c r="B542" s="46"/>
      <c r="C542" s="224" t="s">
        <v>1023</v>
      </c>
      <c r="D542" s="224" t="s">
        <v>127</v>
      </c>
      <c r="E542" s="225" t="s">
        <v>1024</v>
      </c>
      <c r="F542" s="226" t="s">
        <v>1025</v>
      </c>
      <c r="G542" s="227" t="s">
        <v>171</v>
      </c>
      <c r="H542" s="228">
        <v>316.47800000000001</v>
      </c>
      <c r="I542" s="229"/>
      <c r="J542" s="230">
        <f>ROUND(I542*H542,2)</f>
        <v>0</v>
      </c>
      <c r="K542" s="226" t="s">
        <v>147</v>
      </c>
      <c r="L542" s="72"/>
      <c r="M542" s="231" t="s">
        <v>21</v>
      </c>
      <c r="N542" s="232" t="s">
        <v>43</v>
      </c>
      <c r="O542" s="47"/>
      <c r="P542" s="233">
        <f>O542*H542</f>
        <v>0</v>
      </c>
      <c r="Q542" s="233">
        <v>0</v>
      </c>
      <c r="R542" s="233">
        <f>Q542*H542</f>
        <v>0</v>
      </c>
      <c r="S542" s="233">
        <v>0</v>
      </c>
      <c r="T542" s="234">
        <f>S542*H542</f>
        <v>0</v>
      </c>
      <c r="AR542" s="24" t="s">
        <v>115</v>
      </c>
      <c r="AT542" s="24" t="s">
        <v>127</v>
      </c>
      <c r="AU542" s="24" t="s">
        <v>81</v>
      </c>
      <c r="AY542" s="24" t="s">
        <v>114</v>
      </c>
      <c r="BE542" s="235">
        <f>IF(N542="základní",J542,0)</f>
        <v>0</v>
      </c>
      <c r="BF542" s="235">
        <f>IF(N542="snížená",J542,0)</f>
        <v>0</v>
      </c>
      <c r="BG542" s="235">
        <f>IF(N542="zákl. přenesená",J542,0)</f>
        <v>0</v>
      </c>
      <c r="BH542" s="235">
        <f>IF(N542="sníž. přenesená",J542,0)</f>
        <v>0</v>
      </c>
      <c r="BI542" s="235">
        <f>IF(N542="nulová",J542,0)</f>
        <v>0</v>
      </c>
      <c r="BJ542" s="24" t="s">
        <v>81</v>
      </c>
      <c r="BK542" s="235">
        <f>ROUND(I542*H542,2)</f>
        <v>0</v>
      </c>
      <c r="BL542" s="24" t="s">
        <v>115</v>
      </c>
      <c r="BM542" s="24" t="s">
        <v>1026</v>
      </c>
    </row>
    <row r="543" s="1" customFormat="1" ht="25.5" customHeight="1">
      <c r="B543" s="46"/>
      <c r="C543" s="224" t="s">
        <v>1027</v>
      </c>
      <c r="D543" s="224" t="s">
        <v>127</v>
      </c>
      <c r="E543" s="225" t="s">
        <v>1028</v>
      </c>
      <c r="F543" s="226" t="s">
        <v>1029</v>
      </c>
      <c r="G543" s="227" t="s">
        <v>171</v>
      </c>
      <c r="H543" s="228">
        <v>2848.3020000000001</v>
      </c>
      <c r="I543" s="229"/>
      <c r="J543" s="230">
        <f>ROUND(I543*H543,2)</f>
        <v>0</v>
      </c>
      <c r="K543" s="226" t="s">
        <v>147</v>
      </c>
      <c r="L543" s="72"/>
      <c r="M543" s="231" t="s">
        <v>21</v>
      </c>
      <c r="N543" s="232" t="s">
        <v>43</v>
      </c>
      <c r="O543" s="47"/>
      <c r="P543" s="233">
        <f>O543*H543</f>
        <v>0</v>
      </c>
      <c r="Q543" s="233">
        <v>0</v>
      </c>
      <c r="R543" s="233">
        <f>Q543*H543</f>
        <v>0</v>
      </c>
      <c r="S543" s="233">
        <v>0</v>
      </c>
      <c r="T543" s="234">
        <f>S543*H543</f>
        <v>0</v>
      </c>
      <c r="AR543" s="24" t="s">
        <v>115</v>
      </c>
      <c r="AT543" s="24" t="s">
        <v>127</v>
      </c>
      <c r="AU543" s="24" t="s">
        <v>81</v>
      </c>
      <c r="AY543" s="24" t="s">
        <v>114</v>
      </c>
      <c r="BE543" s="235">
        <f>IF(N543="základní",J543,0)</f>
        <v>0</v>
      </c>
      <c r="BF543" s="235">
        <f>IF(N543="snížená",J543,0)</f>
        <v>0</v>
      </c>
      <c r="BG543" s="235">
        <f>IF(N543="zákl. přenesená",J543,0)</f>
        <v>0</v>
      </c>
      <c r="BH543" s="235">
        <f>IF(N543="sníž. přenesená",J543,0)</f>
        <v>0</v>
      </c>
      <c r="BI543" s="235">
        <f>IF(N543="nulová",J543,0)</f>
        <v>0</v>
      </c>
      <c r="BJ543" s="24" t="s">
        <v>81</v>
      </c>
      <c r="BK543" s="235">
        <f>ROUND(I543*H543,2)</f>
        <v>0</v>
      </c>
      <c r="BL543" s="24" t="s">
        <v>115</v>
      </c>
      <c r="BM543" s="24" t="s">
        <v>1030</v>
      </c>
    </row>
    <row r="544" s="12" customFormat="1">
      <c r="B544" s="247"/>
      <c r="C544" s="248"/>
      <c r="D544" s="238" t="s">
        <v>133</v>
      </c>
      <c r="E544" s="248"/>
      <c r="F544" s="250" t="s">
        <v>1031</v>
      </c>
      <c r="G544" s="248"/>
      <c r="H544" s="251">
        <v>2848.3020000000001</v>
      </c>
      <c r="I544" s="252"/>
      <c r="J544" s="248"/>
      <c r="K544" s="248"/>
      <c r="L544" s="253"/>
      <c r="M544" s="254"/>
      <c r="N544" s="255"/>
      <c r="O544" s="255"/>
      <c r="P544" s="255"/>
      <c r="Q544" s="255"/>
      <c r="R544" s="255"/>
      <c r="S544" s="255"/>
      <c r="T544" s="256"/>
      <c r="AT544" s="257" t="s">
        <v>133</v>
      </c>
      <c r="AU544" s="257" t="s">
        <v>81</v>
      </c>
      <c r="AV544" s="12" t="s">
        <v>81</v>
      </c>
      <c r="AW544" s="12" t="s">
        <v>6</v>
      </c>
      <c r="AX544" s="12" t="s">
        <v>76</v>
      </c>
      <c r="AY544" s="257" t="s">
        <v>114</v>
      </c>
    </row>
    <row r="545" s="1" customFormat="1" ht="25.5" customHeight="1">
      <c r="B545" s="46"/>
      <c r="C545" s="224" t="s">
        <v>1032</v>
      </c>
      <c r="D545" s="224" t="s">
        <v>127</v>
      </c>
      <c r="E545" s="225" t="s">
        <v>1033</v>
      </c>
      <c r="F545" s="226" t="s">
        <v>1034</v>
      </c>
      <c r="G545" s="227" t="s">
        <v>171</v>
      </c>
      <c r="H545" s="228">
        <v>316.47800000000001</v>
      </c>
      <c r="I545" s="229"/>
      <c r="J545" s="230">
        <f>ROUND(I545*H545,2)</f>
        <v>0</v>
      </c>
      <c r="K545" s="226" t="s">
        <v>147</v>
      </c>
      <c r="L545" s="72"/>
      <c r="M545" s="231" t="s">
        <v>21</v>
      </c>
      <c r="N545" s="232" t="s">
        <v>43</v>
      </c>
      <c r="O545" s="47"/>
      <c r="P545" s="233">
        <f>O545*H545</f>
        <v>0</v>
      </c>
      <c r="Q545" s="233">
        <v>0</v>
      </c>
      <c r="R545" s="233">
        <f>Q545*H545</f>
        <v>0</v>
      </c>
      <c r="S545" s="233">
        <v>0</v>
      </c>
      <c r="T545" s="234">
        <f>S545*H545</f>
        <v>0</v>
      </c>
      <c r="AR545" s="24" t="s">
        <v>115</v>
      </c>
      <c r="AT545" s="24" t="s">
        <v>127</v>
      </c>
      <c r="AU545" s="24" t="s">
        <v>81</v>
      </c>
      <c r="AY545" s="24" t="s">
        <v>114</v>
      </c>
      <c r="BE545" s="235">
        <f>IF(N545="základní",J545,0)</f>
        <v>0</v>
      </c>
      <c r="BF545" s="235">
        <f>IF(N545="snížená",J545,0)</f>
        <v>0</v>
      </c>
      <c r="BG545" s="235">
        <f>IF(N545="zákl. přenesená",J545,0)</f>
        <v>0</v>
      </c>
      <c r="BH545" s="235">
        <f>IF(N545="sníž. přenesená",J545,0)</f>
        <v>0</v>
      </c>
      <c r="BI545" s="235">
        <f>IF(N545="nulová",J545,0)</f>
        <v>0</v>
      </c>
      <c r="BJ545" s="24" t="s">
        <v>81</v>
      </c>
      <c r="BK545" s="235">
        <f>ROUND(I545*H545,2)</f>
        <v>0</v>
      </c>
      <c r="BL545" s="24" t="s">
        <v>115</v>
      </c>
      <c r="BM545" s="24" t="s">
        <v>1035</v>
      </c>
    </row>
    <row r="546" s="1" customFormat="1" ht="25.5" customHeight="1">
      <c r="B546" s="46"/>
      <c r="C546" s="224" t="s">
        <v>1036</v>
      </c>
      <c r="D546" s="224" t="s">
        <v>127</v>
      </c>
      <c r="E546" s="225" t="s">
        <v>1037</v>
      </c>
      <c r="F546" s="226" t="s">
        <v>1038</v>
      </c>
      <c r="G546" s="227" t="s">
        <v>171</v>
      </c>
      <c r="H546" s="228">
        <v>167.053</v>
      </c>
      <c r="I546" s="229"/>
      <c r="J546" s="230">
        <f>ROUND(I546*H546,2)</f>
        <v>0</v>
      </c>
      <c r="K546" s="226" t="s">
        <v>147</v>
      </c>
      <c r="L546" s="72"/>
      <c r="M546" s="231" t="s">
        <v>21</v>
      </c>
      <c r="N546" s="232" t="s">
        <v>43</v>
      </c>
      <c r="O546" s="47"/>
      <c r="P546" s="233">
        <f>O546*H546</f>
        <v>0</v>
      </c>
      <c r="Q546" s="233">
        <v>0</v>
      </c>
      <c r="R546" s="233">
        <f>Q546*H546</f>
        <v>0</v>
      </c>
      <c r="S546" s="233">
        <v>0</v>
      </c>
      <c r="T546" s="234">
        <f>S546*H546</f>
        <v>0</v>
      </c>
      <c r="AR546" s="24" t="s">
        <v>115</v>
      </c>
      <c r="AT546" s="24" t="s">
        <v>127</v>
      </c>
      <c r="AU546" s="24" t="s">
        <v>81</v>
      </c>
      <c r="AY546" s="24" t="s">
        <v>114</v>
      </c>
      <c r="BE546" s="235">
        <f>IF(N546="základní",J546,0)</f>
        <v>0</v>
      </c>
      <c r="BF546" s="235">
        <f>IF(N546="snížená",J546,0)</f>
        <v>0</v>
      </c>
      <c r="BG546" s="235">
        <f>IF(N546="zákl. přenesená",J546,0)</f>
        <v>0</v>
      </c>
      <c r="BH546" s="235">
        <f>IF(N546="sníž. přenesená",J546,0)</f>
        <v>0</v>
      </c>
      <c r="BI546" s="235">
        <f>IF(N546="nulová",J546,0)</f>
        <v>0</v>
      </c>
      <c r="BJ546" s="24" t="s">
        <v>81</v>
      </c>
      <c r="BK546" s="235">
        <f>ROUND(I546*H546,2)</f>
        <v>0</v>
      </c>
      <c r="BL546" s="24" t="s">
        <v>115</v>
      </c>
      <c r="BM546" s="24" t="s">
        <v>1039</v>
      </c>
    </row>
    <row r="547" s="1" customFormat="1">
      <c r="B547" s="46"/>
      <c r="C547" s="74"/>
      <c r="D547" s="238" t="s">
        <v>149</v>
      </c>
      <c r="E547" s="74"/>
      <c r="F547" s="269" t="s">
        <v>1040</v>
      </c>
      <c r="G547" s="74"/>
      <c r="H547" s="74"/>
      <c r="I547" s="189"/>
      <c r="J547" s="74"/>
      <c r="K547" s="74"/>
      <c r="L547" s="72"/>
      <c r="M547" s="270"/>
      <c r="N547" s="47"/>
      <c r="O547" s="47"/>
      <c r="P547" s="47"/>
      <c r="Q547" s="47"/>
      <c r="R547" s="47"/>
      <c r="S547" s="47"/>
      <c r="T547" s="95"/>
      <c r="AT547" s="24" t="s">
        <v>149</v>
      </c>
      <c r="AU547" s="24" t="s">
        <v>81</v>
      </c>
    </row>
    <row r="548" s="12" customFormat="1">
      <c r="B548" s="247"/>
      <c r="C548" s="248"/>
      <c r="D548" s="238" t="s">
        <v>133</v>
      </c>
      <c r="E548" s="249" t="s">
        <v>21</v>
      </c>
      <c r="F548" s="250" t="s">
        <v>1041</v>
      </c>
      <c r="G548" s="248"/>
      <c r="H548" s="251">
        <v>167.053</v>
      </c>
      <c r="I548" s="252"/>
      <c r="J548" s="248"/>
      <c r="K548" s="248"/>
      <c r="L548" s="253"/>
      <c r="M548" s="254"/>
      <c r="N548" s="255"/>
      <c r="O548" s="255"/>
      <c r="P548" s="255"/>
      <c r="Q548" s="255"/>
      <c r="R548" s="255"/>
      <c r="S548" s="255"/>
      <c r="T548" s="256"/>
      <c r="AT548" s="257" t="s">
        <v>133</v>
      </c>
      <c r="AU548" s="257" t="s">
        <v>81</v>
      </c>
      <c r="AV548" s="12" t="s">
        <v>81</v>
      </c>
      <c r="AW548" s="12" t="s">
        <v>35</v>
      </c>
      <c r="AX548" s="12" t="s">
        <v>76</v>
      </c>
      <c r="AY548" s="257" t="s">
        <v>114</v>
      </c>
    </row>
    <row r="549" s="1" customFormat="1" ht="25.5" customHeight="1">
      <c r="B549" s="46"/>
      <c r="C549" s="224" t="s">
        <v>1042</v>
      </c>
      <c r="D549" s="224" t="s">
        <v>127</v>
      </c>
      <c r="E549" s="225" t="s">
        <v>1043</v>
      </c>
      <c r="F549" s="226" t="s">
        <v>1044</v>
      </c>
      <c r="G549" s="227" t="s">
        <v>171</v>
      </c>
      <c r="H549" s="228">
        <v>131.982</v>
      </c>
      <c r="I549" s="229"/>
      <c r="J549" s="230">
        <f>ROUND(I549*H549,2)</f>
        <v>0</v>
      </c>
      <c r="K549" s="226" t="s">
        <v>147</v>
      </c>
      <c r="L549" s="72"/>
      <c r="M549" s="231" t="s">
        <v>21</v>
      </c>
      <c r="N549" s="232" t="s">
        <v>43</v>
      </c>
      <c r="O549" s="47"/>
      <c r="P549" s="233">
        <f>O549*H549</f>
        <v>0</v>
      </c>
      <c r="Q549" s="233">
        <v>0</v>
      </c>
      <c r="R549" s="233">
        <f>Q549*H549</f>
        <v>0</v>
      </c>
      <c r="S549" s="233">
        <v>0</v>
      </c>
      <c r="T549" s="234">
        <f>S549*H549</f>
        <v>0</v>
      </c>
      <c r="AR549" s="24" t="s">
        <v>115</v>
      </c>
      <c r="AT549" s="24" t="s">
        <v>127</v>
      </c>
      <c r="AU549" s="24" t="s">
        <v>81</v>
      </c>
      <c r="AY549" s="24" t="s">
        <v>114</v>
      </c>
      <c r="BE549" s="235">
        <f>IF(N549="základní",J549,0)</f>
        <v>0</v>
      </c>
      <c r="BF549" s="235">
        <f>IF(N549="snížená",J549,0)</f>
        <v>0</v>
      </c>
      <c r="BG549" s="235">
        <f>IF(N549="zákl. přenesená",J549,0)</f>
        <v>0</v>
      </c>
      <c r="BH549" s="235">
        <f>IF(N549="sníž. přenesená",J549,0)</f>
        <v>0</v>
      </c>
      <c r="BI549" s="235">
        <f>IF(N549="nulová",J549,0)</f>
        <v>0</v>
      </c>
      <c r="BJ549" s="24" t="s">
        <v>81</v>
      </c>
      <c r="BK549" s="235">
        <f>ROUND(I549*H549,2)</f>
        <v>0</v>
      </c>
      <c r="BL549" s="24" t="s">
        <v>115</v>
      </c>
      <c r="BM549" s="24" t="s">
        <v>1045</v>
      </c>
    </row>
    <row r="550" s="12" customFormat="1">
      <c r="B550" s="247"/>
      <c r="C550" s="248"/>
      <c r="D550" s="238" t="s">
        <v>133</v>
      </c>
      <c r="E550" s="249" t="s">
        <v>21</v>
      </c>
      <c r="F550" s="250" t="s">
        <v>1046</v>
      </c>
      <c r="G550" s="248"/>
      <c r="H550" s="251">
        <v>131.982</v>
      </c>
      <c r="I550" s="252"/>
      <c r="J550" s="248"/>
      <c r="K550" s="248"/>
      <c r="L550" s="253"/>
      <c r="M550" s="254"/>
      <c r="N550" s="255"/>
      <c r="O550" s="255"/>
      <c r="P550" s="255"/>
      <c r="Q550" s="255"/>
      <c r="R550" s="255"/>
      <c r="S550" s="255"/>
      <c r="T550" s="256"/>
      <c r="AT550" s="257" t="s">
        <v>133</v>
      </c>
      <c r="AU550" s="257" t="s">
        <v>81</v>
      </c>
      <c r="AV550" s="12" t="s">
        <v>81</v>
      </c>
      <c r="AW550" s="12" t="s">
        <v>35</v>
      </c>
      <c r="AX550" s="12" t="s">
        <v>76</v>
      </c>
      <c r="AY550" s="257" t="s">
        <v>114</v>
      </c>
    </row>
    <row r="551" s="1" customFormat="1" ht="25.5" customHeight="1">
      <c r="B551" s="46"/>
      <c r="C551" s="224" t="s">
        <v>1047</v>
      </c>
      <c r="D551" s="224" t="s">
        <v>127</v>
      </c>
      <c r="E551" s="225" t="s">
        <v>1048</v>
      </c>
      <c r="F551" s="226" t="s">
        <v>1049</v>
      </c>
      <c r="G551" s="227" t="s">
        <v>171</v>
      </c>
      <c r="H551" s="228">
        <v>9.3409999999999993</v>
      </c>
      <c r="I551" s="229"/>
      <c r="J551" s="230">
        <f>ROUND(I551*H551,2)</f>
        <v>0</v>
      </c>
      <c r="K551" s="226" t="s">
        <v>147</v>
      </c>
      <c r="L551" s="72"/>
      <c r="M551" s="231" t="s">
        <v>21</v>
      </c>
      <c r="N551" s="232" t="s">
        <v>43</v>
      </c>
      <c r="O551" s="47"/>
      <c r="P551" s="233">
        <f>O551*H551</f>
        <v>0</v>
      </c>
      <c r="Q551" s="233">
        <v>0</v>
      </c>
      <c r="R551" s="233">
        <f>Q551*H551</f>
        <v>0</v>
      </c>
      <c r="S551" s="233">
        <v>0</v>
      </c>
      <c r="T551" s="234">
        <f>S551*H551</f>
        <v>0</v>
      </c>
      <c r="AR551" s="24" t="s">
        <v>115</v>
      </c>
      <c r="AT551" s="24" t="s">
        <v>127</v>
      </c>
      <c r="AU551" s="24" t="s">
        <v>81</v>
      </c>
      <c r="AY551" s="24" t="s">
        <v>114</v>
      </c>
      <c r="BE551" s="235">
        <f>IF(N551="základní",J551,0)</f>
        <v>0</v>
      </c>
      <c r="BF551" s="235">
        <f>IF(N551="snížená",J551,0)</f>
        <v>0</v>
      </c>
      <c r="BG551" s="235">
        <f>IF(N551="zákl. přenesená",J551,0)</f>
        <v>0</v>
      </c>
      <c r="BH551" s="235">
        <f>IF(N551="sníž. přenesená",J551,0)</f>
        <v>0</v>
      </c>
      <c r="BI551" s="235">
        <f>IF(N551="nulová",J551,0)</f>
        <v>0</v>
      </c>
      <c r="BJ551" s="24" t="s">
        <v>81</v>
      </c>
      <c r="BK551" s="235">
        <f>ROUND(I551*H551,2)</f>
        <v>0</v>
      </c>
      <c r="BL551" s="24" t="s">
        <v>115</v>
      </c>
      <c r="BM551" s="24" t="s">
        <v>1050</v>
      </c>
    </row>
    <row r="552" s="1" customFormat="1">
      <c r="B552" s="46"/>
      <c r="C552" s="74"/>
      <c r="D552" s="238" t="s">
        <v>149</v>
      </c>
      <c r="E552" s="74"/>
      <c r="F552" s="269" t="s">
        <v>1040</v>
      </c>
      <c r="G552" s="74"/>
      <c r="H552" s="74"/>
      <c r="I552" s="189"/>
      <c r="J552" s="74"/>
      <c r="K552" s="74"/>
      <c r="L552" s="72"/>
      <c r="M552" s="270"/>
      <c r="N552" s="47"/>
      <c r="O552" s="47"/>
      <c r="P552" s="47"/>
      <c r="Q552" s="47"/>
      <c r="R552" s="47"/>
      <c r="S552" s="47"/>
      <c r="T552" s="95"/>
      <c r="AT552" s="24" t="s">
        <v>149</v>
      </c>
      <c r="AU552" s="24" t="s">
        <v>81</v>
      </c>
    </row>
    <row r="553" s="12" customFormat="1">
      <c r="B553" s="247"/>
      <c r="C553" s="248"/>
      <c r="D553" s="238" t="s">
        <v>133</v>
      </c>
      <c r="E553" s="249" t="s">
        <v>21</v>
      </c>
      <c r="F553" s="250" t="s">
        <v>1051</v>
      </c>
      <c r="G553" s="248"/>
      <c r="H553" s="251">
        <v>9.3409999999999993</v>
      </c>
      <c r="I553" s="252"/>
      <c r="J553" s="248"/>
      <c r="K553" s="248"/>
      <c r="L553" s="253"/>
      <c r="M553" s="254"/>
      <c r="N553" s="255"/>
      <c r="O553" s="255"/>
      <c r="P553" s="255"/>
      <c r="Q553" s="255"/>
      <c r="R553" s="255"/>
      <c r="S553" s="255"/>
      <c r="T553" s="256"/>
      <c r="AT553" s="257" t="s">
        <v>133</v>
      </c>
      <c r="AU553" s="257" t="s">
        <v>81</v>
      </c>
      <c r="AV553" s="12" t="s">
        <v>81</v>
      </c>
      <c r="AW553" s="12" t="s">
        <v>35</v>
      </c>
      <c r="AX553" s="12" t="s">
        <v>76</v>
      </c>
      <c r="AY553" s="257" t="s">
        <v>114</v>
      </c>
    </row>
    <row r="554" s="1" customFormat="1" ht="25.5" customHeight="1">
      <c r="B554" s="46"/>
      <c r="C554" s="224" t="s">
        <v>1052</v>
      </c>
      <c r="D554" s="224" t="s">
        <v>127</v>
      </c>
      <c r="E554" s="225" t="s">
        <v>1053</v>
      </c>
      <c r="F554" s="226" t="s">
        <v>1054</v>
      </c>
      <c r="G554" s="227" t="s">
        <v>171</v>
      </c>
      <c r="H554" s="228">
        <v>8.0990000000000002</v>
      </c>
      <c r="I554" s="229"/>
      <c r="J554" s="230">
        <f>ROUND(I554*H554,2)</f>
        <v>0</v>
      </c>
      <c r="K554" s="226" t="s">
        <v>147</v>
      </c>
      <c r="L554" s="72"/>
      <c r="M554" s="231" t="s">
        <v>21</v>
      </c>
      <c r="N554" s="232" t="s">
        <v>43</v>
      </c>
      <c r="O554" s="47"/>
      <c r="P554" s="233">
        <f>O554*H554</f>
        <v>0</v>
      </c>
      <c r="Q554" s="233">
        <v>0</v>
      </c>
      <c r="R554" s="233">
        <f>Q554*H554</f>
        <v>0</v>
      </c>
      <c r="S554" s="233">
        <v>0</v>
      </c>
      <c r="T554" s="234">
        <f>S554*H554</f>
        <v>0</v>
      </c>
      <c r="AR554" s="24" t="s">
        <v>115</v>
      </c>
      <c r="AT554" s="24" t="s">
        <v>127</v>
      </c>
      <c r="AU554" s="24" t="s">
        <v>81</v>
      </c>
      <c r="AY554" s="24" t="s">
        <v>114</v>
      </c>
      <c r="BE554" s="235">
        <f>IF(N554="základní",J554,0)</f>
        <v>0</v>
      </c>
      <c r="BF554" s="235">
        <f>IF(N554="snížená",J554,0)</f>
        <v>0</v>
      </c>
      <c r="BG554" s="235">
        <f>IF(N554="zákl. přenesená",J554,0)</f>
        <v>0</v>
      </c>
      <c r="BH554" s="235">
        <f>IF(N554="sníž. přenesená",J554,0)</f>
        <v>0</v>
      </c>
      <c r="BI554" s="235">
        <f>IF(N554="nulová",J554,0)</f>
        <v>0</v>
      </c>
      <c r="BJ554" s="24" t="s">
        <v>81</v>
      </c>
      <c r="BK554" s="235">
        <f>ROUND(I554*H554,2)</f>
        <v>0</v>
      </c>
      <c r="BL554" s="24" t="s">
        <v>115</v>
      </c>
      <c r="BM554" s="24" t="s">
        <v>1055</v>
      </c>
    </row>
    <row r="555" s="10" customFormat="1" ht="29.88" customHeight="1">
      <c r="B555" s="202"/>
      <c r="C555" s="203"/>
      <c r="D555" s="204" t="s">
        <v>70</v>
      </c>
      <c r="E555" s="216" t="s">
        <v>340</v>
      </c>
      <c r="F555" s="216" t="s">
        <v>341</v>
      </c>
      <c r="G555" s="203"/>
      <c r="H555" s="203"/>
      <c r="I555" s="206"/>
      <c r="J555" s="217">
        <f>BK555</f>
        <v>0</v>
      </c>
      <c r="K555" s="203"/>
      <c r="L555" s="208"/>
      <c r="M555" s="209"/>
      <c r="N555" s="210"/>
      <c r="O555" s="210"/>
      <c r="P555" s="211">
        <f>SUM(P556:P557)</f>
        <v>0</v>
      </c>
      <c r="Q555" s="210"/>
      <c r="R555" s="211">
        <f>SUM(R556:R557)</f>
        <v>0</v>
      </c>
      <c r="S555" s="210"/>
      <c r="T555" s="212">
        <f>SUM(T556:T557)</f>
        <v>0</v>
      </c>
      <c r="AR555" s="213" t="s">
        <v>76</v>
      </c>
      <c r="AT555" s="214" t="s">
        <v>70</v>
      </c>
      <c r="AU555" s="214" t="s">
        <v>76</v>
      </c>
      <c r="AY555" s="213" t="s">
        <v>114</v>
      </c>
      <c r="BK555" s="215">
        <f>SUM(BK556:BK557)</f>
        <v>0</v>
      </c>
    </row>
    <row r="556" s="1" customFormat="1" ht="38.25" customHeight="1">
      <c r="B556" s="46"/>
      <c r="C556" s="224" t="s">
        <v>1056</v>
      </c>
      <c r="D556" s="224" t="s">
        <v>127</v>
      </c>
      <c r="E556" s="225" t="s">
        <v>1057</v>
      </c>
      <c r="F556" s="226" t="s">
        <v>1058</v>
      </c>
      <c r="G556" s="227" t="s">
        <v>171</v>
      </c>
      <c r="H556" s="228">
        <v>317.697</v>
      </c>
      <c r="I556" s="229"/>
      <c r="J556" s="230">
        <f>ROUND(I556*H556,2)</f>
        <v>0</v>
      </c>
      <c r="K556" s="226" t="s">
        <v>147</v>
      </c>
      <c r="L556" s="72"/>
      <c r="M556" s="231" t="s">
        <v>21</v>
      </c>
      <c r="N556" s="232" t="s">
        <v>43</v>
      </c>
      <c r="O556" s="47"/>
      <c r="P556" s="233">
        <f>O556*H556</f>
        <v>0</v>
      </c>
      <c r="Q556" s="233">
        <v>0</v>
      </c>
      <c r="R556" s="233">
        <f>Q556*H556</f>
        <v>0</v>
      </c>
      <c r="S556" s="233">
        <v>0</v>
      </c>
      <c r="T556" s="234">
        <f>S556*H556</f>
        <v>0</v>
      </c>
      <c r="AR556" s="24" t="s">
        <v>115</v>
      </c>
      <c r="AT556" s="24" t="s">
        <v>127</v>
      </c>
      <c r="AU556" s="24" t="s">
        <v>81</v>
      </c>
      <c r="AY556" s="24" t="s">
        <v>114</v>
      </c>
      <c r="BE556" s="235">
        <f>IF(N556="základní",J556,0)</f>
        <v>0</v>
      </c>
      <c r="BF556" s="235">
        <f>IF(N556="snížená",J556,0)</f>
        <v>0</v>
      </c>
      <c r="BG556" s="235">
        <f>IF(N556="zákl. přenesená",J556,0)</f>
        <v>0</v>
      </c>
      <c r="BH556" s="235">
        <f>IF(N556="sníž. přenesená",J556,0)</f>
        <v>0</v>
      </c>
      <c r="BI556" s="235">
        <f>IF(N556="nulová",J556,0)</f>
        <v>0</v>
      </c>
      <c r="BJ556" s="24" t="s">
        <v>81</v>
      </c>
      <c r="BK556" s="235">
        <f>ROUND(I556*H556,2)</f>
        <v>0</v>
      </c>
      <c r="BL556" s="24" t="s">
        <v>115</v>
      </c>
      <c r="BM556" s="24" t="s">
        <v>1059</v>
      </c>
    </row>
    <row r="557" s="1" customFormat="1">
      <c r="B557" s="46"/>
      <c r="C557" s="74"/>
      <c r="D557" s="238" t="s">
        <v>149</v>
      </c>
      <c r="E557" s="74"/>
      <c r="F557" s="269" t="s">
        <v>1060</v>
      </c>
      <c r="G557" s="74"/>
      <c r="H557" s="74"/>
      <c r="I557" s="189"/>
      <c r="J557" s="74"/>
      <c r="K557" s="74"/>
      <c r="L557" s="72"/>
      <c r="M557" s="270"/>
      <c r="N557" s="47"/>
      <c r="O557" s="47"/>
      <c r="P557" s="47"/>
      <c r="Q557" s="47"/>
      <c r="R557" s="47"/>
      <c r="S557" s="47"/>
      <c r="T557" s="95"/>
      <c r="AT557" s="24" t="s">
        <v>149</v>
      </c>
      <c r="AU557" s="24" t="s">
        <v>81</v>
      </c>
    </row>
    <row r="558" s="10" customFormat="1" ht="37.44" customHeight="1">
      <c r="B558" s="202"/>
      <c r="C558" s="203"/>
      <c r="D558" s="204" t="s">
        <v>70</v>
      </c>
      <c r="E558" s="205" t="s">
        <v>1061</v>
      </c>
      <c r="F558" s="205" t="s">
        <v>1062</v>
      </c>
      <c r="G558" s="203"/>
      <c r="H558" s="203"/>
      <c r="I558" s="206"/>
      <c r="J558" s="207">
        <f>BK558</f>
        <v>0</v>
      </c>
      <c r="K558" s="203"/>
      <c r="L558" s="208"/>
      <c r="M558" s="209"/>
      <c r="N558" s="210"/>
      <c r="O558" s="210"/>
      <c r="P558" s="211">
        <f>P559+P586+P605+P691+P816+P823+P825+P829+P850+P914+P917+P924+P1078+P1105+P1123+P1159+P1192+P1291+P1299+P1338+P1371+P1395+P1414+P1442</f>
        <v>0</v>
      </c>
      <c r="Q558" s="210"/>
      <c r="R558" s="211">
        <f>R559+R586+R605+R691+R816+R823+R825+R829+R850+R914+R917+R924+R1078+R1105+R1123+R1159+R1192+R1291+R1299+R1338+R1371+R1395+R1414+R1442</f>
        <v>34.68786497</v>
      </c>
      <c r="S558" s="210"/>
      <c r="T558" s="212">
        <f>T559+T586+T605+T691+T816+T823+T825+T829+T850+T914+T917+T924+T1078+T1105+T1123+T1159+T1192+T1291+T1299+T1338+T1371+T1395+T1414+T1442</f>
        <v>17.44211</v>
      </c>
      <c r="AR558" s="213" t="s">
        <v>81</v>
      </c>
      <c r="AT558" s="214" t="s">
        <v>70</v>
      </c>
      <c r="AU558" s="214" t="s">
        <v>71</v>
      </c>
      <c r="AY558" s="213" t="s">
        <v>114</v>
      </c>
      <c r="BK558" s="215">
        <f>BK559+BK586+BK605+BK691+BK816+BK823+BK825+BK829+BK850+BK914+BK917+BK924+BK1078+BK1105+BK1123+BK1159+BK1192+BK1291+BK1299+BK1338+BK1371+BK1395+BK1414+BK1442</f>
        <v>0</v>
      </c>
    </row>
    <row r="559" s="10" customFormat="1" ht="19.92" customHeight="1">
      <c r="B559" s="202"/>
      <c r="C559" s="203"/>
      <c r="D559" s="204" t="s">
        <v>70</v>
      </c>
      <c r="E559" s="216" t="s">
        <v>1063</v>
      </c>
      <c r="F559" s="216" t="s">
        <v>1064</v>
      </c>
      <c r="G559" s="203"/>
      <c r="H559" s="203"/>
      <c r="I559" s="206"/>
      <c r="J559" s="217">
        <f>BK559</f>
        <v>0</v>
      </c>
      <c r="K559" s="203"/>
      <c r="L559" s="208"/>
      <c r="M559" s="209"/>
      <c r="N559" s="210"/>
      <c r="O559" s="210"/>
      <c r="P559" s="211">
        <f>SUM(P560:P585)</f>
        <v>0</v>
      </c>
      <c r="Q559" s="210"/>
      <c r="R559" s="211">
        <f>SUM(R560:R585)</f>
        <v>2.253425</v>
      </c>
      <c r="S559" s="210"/>
      <c r="T559" s="212">
        <f>SUM(T560:T585)</f>
        <v>0</v>
      </c>
      <c r="AR559" s="213" t="s">
        <v>81</v>
      </c>
      <c r="AT559" s="214" t="s">
        <v>70</v>
      </c>
      <c r="AU559" s="214" t="s">
        <v>76</v>
      </c>
      <c r="AY559" s="213" t="s">
        <v>114</v>
      </c>
      <c r="BK559" s="215">
        <f>SUM(BK560:BK585)</f>
        <v>0</v>
      </c>
    </row>
    <row r="560" s="1" customFormat="1" ht="25.5" customHeight="1">
      <c r="B560" s="46"/>
      <c r="C560" s="224" t="s">
        <v>1065</v>
      </c>
      <c r="D560" s="224" t="s">
        <v>127</v>
      </c>
      <c r="E560" s="225" t="s">
        <v>1066</v>
      </c>
      <c r="F560" s="226" t="s">
        <v>1067</v>
      </c>
      <c r="G560" s="227" t="s">
        <v>197</v>
      </c>
      <c r="H560" s="228">
        <v>75</v>
      </c>
      <c r="I560" s="229"/>
      <c r="J560" s="230">
        <f>ROUND(I560*H560,2)</f>
        <v>0</v>
      </c>
      <c r="K560" s="226" t="s">
        <v>147</v>
      </c>
      <c r="L560" s="72"/>
      <c r="M560" s="231" t="s">
        <v>21</v>
      </c>
      <c r="N560" s="232" t="s">
        <v>43</v>
      </c>
      <c r="O560" s="47"/>
      <c r="P560" s="233">
        <f>O560*H560</f>
        <v>0</v>
      </c>
      <c r="Q560" s="233">
        <v>0</v>
      </c>
      <c r="R560" s="233">
        <f>Q560*H560</f>
        <v>0</v>
      </c>
      <c r="S560" s="233">
        <v>0</v>
      </c>
      <c r="T560" s="234">
        <f>S560*H560</f>
        <v>0</v>
      </c>
      <c r="AR560" s="24" t="s">
        <v>220</v>
      </c>
      <c r="AT560" s="24" t="s">
        <v>127</v>
      </c>
      <c r="AU560" s="24" t="s">
        <v>81</v>
      </c>
      <c r="AY560" s="24" t="s">
        <v>114</v>
      </c>
      <c r="BE560" s="235">
        <f>IF(N560="základní",J560,0)</f>
        <v>0</v>
      </c>
      <c r="BF560" s="235">
        <f>IF(N560="snížená",J560,0)</f>
        <v>0</v>
      </c>
      <c r="BG560" s="235">
        <f>IF(N560="zákl. přenesená",J560,0)</f>
        <v>0</v>
      </c>
      <c r="BH560" s="235">
        <f>IF(N560="sníž. přenesená",J560,0)</f>
        <v>0</v>
      </c>
      <c r="BI560" s="235">
        <f>IF(N560="nulová",J560,0)</f>
        <v>0</v>
      </c>
      <c r="BJ560" s="24" t="s">
        <v>81</v>
      </c>
      <c r="BK560" s="235">
        <f>ROUND(I560*H560,2)</f>
        <v>0</v>
      </c>
      <c r="BL560" s="24" t="s">
        <v>220</v>
      </c>
      <c r="BM560" s="24" t="s">
        <v>1068</v>
      </c>
    </row>
    <row r="561" s="1" customFormat="1" ht="16.5" customHeight="1">
      <c r="B561" s="46"/>
      <c r="C561" s="271" t="s">
        <v>1069</v>
      </c>
      <c r="D561" s="271" t="s">
        <v>189</v>
      </c>
      <c r="E561" s="272" t="s">
        <v>1070</v>
      </c>
      <c r="F561" s="273" t="s">
        <v>1071</v>
      </c>
      <c r="G561" s="274" t="s">
        <v>171</v>
      </c>
      <c r="H561" s="275">
        <v>0.023</v>
      </c>
      <c r="I561" s="276"/>
      <c r="J561" s="277">
        <f>ROUND(I561*H561,2)</f>
        <v>0</v>
      </c>
      <c r="K561" s="273" t="s">
        <v>147</v>
      </c>
      <c r="L561" s="278"/>
      <c r="M561" s="279" t="s">
        <v>21</v>
      </c>
      <c r="N561" s="280" t="s">
        <v>43</v>
      </c>
      <c r="O561" s="47"/>
      <c r="P561" s="233">
        <f>O561*H561</f>
        <v>0</v>
      </c>
      <c r="Q561" s="233">
        <v>1</v>
      </c>
      <c r="R561" s="233">
        <f>Q561*H561</f>
        <v>0.023</v>
      </c>
      <c r="S561" s="233">
        <v>0</v>
      </c>
      <c r="T561" s="234">
        <f>S561*H561</f>
        <v>0</v>
      </c>
      <c r="AR561" s="24" t="s">
        <v>309</v>
      </c>
      <c r="AT561" s="24" t="s">
        <v>189</v>
      </c>
      <c r="AU561" s="24" t="s">
        <v>81</v>
      </c>
      <c r="AY561" s="24" t="s">
        <v>114</v>
      </c>
      <c r="BE561" s="235">
        <f>IF(N561="základní",J561,0)</f>
        <v>0</v>
      </c>
      <c r="BF561" s="235">
        <f>IF(N561="snížená",J561,0)</f>
        <v>0</v>
      </c>
      <c r="BG561" s="235">
        <f>IF(N561="zákl. přenesená",J561,0)</f>
        <v>0</v>
      </c>
      <c r="BH561" s="235">
        <f>IF(N561="sníž. přenesená",J561,0)</f>
        <v>0</v>
      </c>
      <c r="BI561" s="235">
        <f>IF(N561="nulová",J561,0)</f>
        <v>0</v>
      </c>
      <c r="BJ561" s="24" t="s">
        <v>81</v>
      </c>
      <c r="BK561" s="235">
        <f>ROUND(I561*H561,2)</f>
        <v>0</v>
      </c>
      <c r="BL561" s="24" t="s">
        <v>220</v>
      </c>
      <c r="BM561" s="24" t="s">
        <v>1072</v>
      </c>
    </row>
    <row r="562" s="12" customFormat="1">
      <c r="B562" s="247"/>
      <c r="C562" s="248"/>
      <c r="D562" s="238" t="s">
        <v>133</v>
      </c>
      <c r="E562" s="248"/>
      <c r="F562" s="250" t="s">
        <v>1073</v>
      </c>
      <c r="G562" s="248"/>
      <c r="H562" s="251">
        <v>0.023</v>
      </c>
      <c r="I562" s="252"/>
      <c r="J562" s="248"/>
      <c r="K562" s="248"/>
      <c r="L562" s="253"/>
      <c r="M562" s="254"/>
      <c r="N562" s="255"/>
      <c r="O562" s="255"/>
      <c r="P562" s="255"/>
      <c r="Q562" s="255"/>
      <c r="R562" s="255"/>
      <c r="S562" s="255"/>
      <c r="T562" s="256"/>
      <c r="AT562" s="257" t="s">
        <v>133</v>
      </c>
      <c r="AU562" s="257" t="s">
        <v>81</v>
      </c>
      <c r="AV562" s="12" t="s">
        <v>81</v>
      </c>
      <c r="AW562" s="12" t="s">
        <v>6</v>
      </c>
      <c r="AX562" s="12" t="s">
        <v>76</v>
      </c>
      <c r="AY562" s="257" t="s">
        <v>114</v>
      </c>
    </row>
    <row r="563" s="1" customFormat="1" ht="25.5" customHeight="1">
      <c r="B563" s="46"/>
      <c r="C563" s="224" t="s">
        <v>1074</v>
      </c>
      <c r="D563" s="224" t="s">
        <v>127</v>
      </c>
      <c r="E563" s="225" t="s">
        <v>1075</v>
      </c>
      <c r="F563" s="226" t="s">
        <v>1076</v>
      </c>
      <c r="G563" s="227" t="s">
        <v>197</v>
      </c>
      <c r="H563" s="228">
        <v>75</v>
      </c>
      <c r="I563" s="229"/>
      <c r="J563" s="230">
        <f>ROUND(I563*H563,2)</f>
        <v>0</v>
      </c>
      <c r="K563" s="226" t="s">
        <v>147</v>
      </c>
      <c r="L563" s="72"/>
      <c r="M563" s="231" t="s">
        <v>21</v>
      </c>
      <c r="N563" s="232" t="s">
        <v>43</v>
      </c>
      <c r="O563" s="47"/>
      <c r="P563" s="233">
        <f>O563*H563</f>
        <v>0</v>
      </c>
      <c r="Q563" s="233">
        <v>0.00040000000000000002</v>
      </c>
      <c r="R563" s="233">
        <f>Q563*H563</f>
        <v>0.030000000000000002</v>
      </c>
      <c r="S563" s="233">
        <v>0</v>
      </c>
      <c r="T563" s="234">
        <f>S563*H563</f>
        <v>0</v>
      </c>
      <c r="AR563" s="24" t="s">
        <v>220</v>
      </c>
      <c r="AT563" s="24" t="s">
        <v>127</v>
      </c>
      <c r="AU563" s="24" t="s">
        <v>81</v>
      </c>
      <c r="AY563" s="24" t="s">
        <v>114</v>
      </c>
      <c r="BE563" s="235">
        <f>IF(N563="základní",J563,0)</f>
        <v>0</v>
      </c>
      <c r="BF563" s="235">
        <f>IF(N563="snížená",J563,0)</f>
        <v>0</v>
      </c>
      <c r="BG563" s="235">
        <f>IF(N563="zákl. přenesená",J563,0)</f>
        <v>0</v>
      </c>
      <c r="BH563" s="235">
        <f>IF(N563="sníž. přenesená",J563,0)</f>
        <v>0</v>
      </c>
      <c r="BI563" s="235">
        <f>IF(N563="nulová",J563,0)</f>
        <v>0</v>
      </c>
      <c r="BJ563" s="24" t="s">
        <v>81</v>
      </c>
      <c r="BK563" s="235">
        <f>ROUND(I563*H563,2)</f>
        <v>0</v>
      </c>
      <c r="BL563" s="24" t="s">
        <v>220</v>
      </c>
      <c r="BM563" s="24" t="s">
        <v>1077</v>
      </c>
    </row>
    <row r="564" s="1" customFormat="1" ht="16.5" customHeight="1">
      <c r="B564" s="46"/>
      <c r="C564" s="271" t="s">
        <v>1078</v>
      </c>
      <c r="D564" s="271" t="s">
        <v>189</v>
      </c>
      <c r="E564" s="272" t="s">
        <v>1079</v>
      </c>
      <c r="F564" s="273" t="s">
        <v>1080</v>
      </c>
      <c r="G564" s="274" t="s">
        <v>197</v>
      </c>
      <c r="H564" s="275">
        <v>86.25</v>
      </c>
      <c r="I564" s="276"/>
      <c r="J564" s="277">
        <f>ROUND(I564*H564,2)</f>
        <v>0</v>
      </c>
      <c r="K564" s="273" t="s">
        <v>147</v>
      </c>
      <c r="L564" s="278"/>
      <c r="M564" s="279" t="s">
        <v>21</v>
      </c>
      <c r="N564" s="280" t="s">
        <v>43</v>
      </c>
      <c r="O564" s="47"/>
      <c r="P564" s="233">
        <f>O564*H564</f>
        <v>0</v>
      </c>
      <c r="Q564" s="233">
        <v>0.0041000000000000003</v>
      </c>
      <c r="R564" s="233">
        <f>Q564*H564</f>
        <v>0.35362500000000002</v>
      </c>
      <c r="S564" s="233">
        <v>0</v>
      </c>
      <c r="T564" s="234">
        <f>S564*H564</f>
        <v>0</v>
      </c>
      <c r="AR564" s="24" t="s">
        <v>309</v>
      </c>
      <c r="AT564" s="24" t="s">
        <v>189</v>
      </c>
      <c r="AU564" s="24" t="s">
        <v>81</v>
      </c>
      <c r="AY564" s="24" t="s">
        <v>114</v>
      </c>
      <c r="BE564" s="235">
        <f>IF(N564="základní",J564,0)</f>
        <v>0</v>
      </c>
      <c r="BF564" s="235">
        <f>IF(N564="snížená",J564,0)</f>
        <v>0</v>
      </c>
      <c r="BG564" s="235">
        <f>IF(N564="zákl. přenesená",J564,0)</f>
        <v>0</v>
      </c>
      <c r="BH564" s="235">
        <f>IF(N564="sníž. přenesená",J564,0)</f>
        <v>0</v>
      </c>
      <c r="BI564" s="235">
        <f>IF(N564="nulová",J564,0)</f>
        <v>0</v>
      </c>
      <c r="BJ564" s="24" t="s">
        <v>81</v>
      </c>
      <c r="BK564" s="235">
        <f>ROUND(I564*H564,2)</f>
        <v>0</v>
      </c>
      <c r="BL564" s="24" t="s">
        <v>220</v>
      </c>
      <c r="BM564" s="24" t="s">
        <v>1081</v>
      </c>
    </row>
    <row r="565" s="12" customFormat="1">
      <c r="B565" s="247"/>
      <c r="C565" s="248"/>
      <c r="D565" s="238" t="s">
        <v>133</v>
      </c>
      <c r="E565" s="248"/>
      <c r="F565" s="250" t="s">
        <v>1082</v>
      </c>
      <c r="G565" s="248"/>
      <c r="H565" s="251">
        <v>86.25</v>
      </c>
      <c r="I565" s="252"/>
      <c r="J565" s="248"/>
      <c r="K565" s="248"/>
      <c r="L565" s="253"/>
      <c r="M565" s="254"/>
      <c r="N565" s="255"/>
      <c r="O565" s="255"/>
      <c r="P565" s="255"/>
      <c r="Q565" s="255"/>
      <c r="R565" s="255"/>
      <c r="S565" s="255"/>
      <c r="T565" s="256"/>
      <c r="AT565" s="257" t="s">
        <v>133</v>
      </c>
      <c r="AU565" s="257" t="s">
        <v>81</v>
      </c>
      <c r="AV565" s="12" t="s">
        <v>81</v>
      </c>
      <c r="AW565" s="12" t="s">
        <v>6</v>
      </c>
      <c r="AX565" s="12" t="s">
        <v>76</v>
      </c>
      <c r="AY565" s="257" t="s">
        <v>114</v>
      </c>
    </row>
    <row r="566" s="1" customFormat="1" ht="25.5" customHeight="1">
      <c r="B566" s="46"/>
      <c r="C566" s="224" t="s">
        <v>1083</v>
      </c>
      <c r="D566" s="224" t="s">
        <v>127</v>
      </c>
      <c r="E566" s="225" t="s">
        <v>1084</v>
      </c>
      <c r="F566" s="226" t="s">
        <v>1085</v>
      </c>
      <c r="G566" s="227" t="s">
        <v>197</v>
      </c>
      <c r="H566" s="228">
        <v>410.39999999999998</v>
      </c>
      <c r="I566" s="229"/>
      <c r="J566" s="230">
        <f>ROUND(I566*H566,2)</f>
        <v>0</v>
      </c>
      <c r="K566" s="226" t="s">
        <v>147</v>
      </c>
      <c r="L566" s="72"/>
      <c r="M566" s="231" t="s">
        <v>21</v>
      </c>
      <c r="N566" s="232" t="s">
        <v>43</v>
      </c>
      <c r="O566" s="47"/>
      <c r="P566" s="233">
        <f>O566*H566</f>
        <v>0</v>
      </c>
      <c r="Q566" s="233">
        <v>0.0044999999999999997</v>
      </c>
      <c r="R566" s="233">
        <f>Q566*H566</f>
        <v>1.8467999999999998</v>
      </c>
      <c r="S566" s="233">
        <v>0</v>
      </c>
      <c r="T566" s="234">
        <f>S566*H566</f>
        <v>0</v>
      </c>
      <c r="AR566" s="24" t="s">
        <v>220</v>
      </c>
      <c r="AT566" s="24" t="s">
        <v>127</v>
      </c>
      <c r="AU566" s="24" t="s">
        <v>81</v>
      </c>
      <c r="AY566" s="24" t="s">
        <v>114</v>
      </c>
      <c r="BE566" s="235">
        <f>IF(N566="základní",J566,0)</f>
        <v>0</v>
      </c>
      <c r="BF566" s="235">
        <f>IF(N566="snížená",J566,0)</f>
        <v>0</v>
      </c>
      <c r="BG566" s="235">
        <f>IF(N566="zákl. přenesená",J566,0)</f>
        <v>0</v>
      </c>
      <c r="BH566" s="235">
        <f>IF(N566="sníž. přenesená",J566,0)</f>
        <v>0</v>
      </c>
      <c r="BI566" s="235">
        <f>IF(N566="nulová",J566,0)</f>
        <v>0</v>
      </c>
      <c r="BJ566" s="24" t="s">
        <v>81</v>
      </c>
      <c r="BK566" s="235">
        <f>ROUND(I566*H566,2)</f>
        <v>0</v>
      </c>
      <c r="BL566" s="24" t="s">
        <v>220</v>
      </c>
      <c r="BM566" s="24" t="s">
        <v>1086</v>
      </c>
    </row>
    <row r="567" s="11" customFormat="1">
      <c r="B567" s="236"/>
      <c r="C567" s="237"/>
      <c r="D567" s="238" t="s">
        <v>133</v>
      </c>
      <c r="E567" s="239" t="s">
        <v>21</v>
      </c>
      <c r="F567" s="240" t="s">
        <v>807</v>
      </c>
      <c r="G567" s="237"/>
      <c r="H567" s="239" t="s">
        <v>21</v>
      </c>
      <c r="I567" s="241"/>
      <c r="J567" s="237"/>
      <c r="K567" s="237"/>
      <c r="L567" s="242"/>
      <c r="M567" s="243"/>
      <c r="N567" s="244"/>
      <c r="O567" s="244"/>
      <c r="P567" s="244"/>
      <c r="Q567" s="244"/>
      <c r="R567" s="244"/>
      <c r="S567" s="244"/>
      <c r="T567" s="245"/>
      <c r="AT567" s="246" t="s">
        <v>133</v>
      </c>
      <c r="AU567" s="246" t="s">
        <v>81</v>
      </c>
      <c r="AV567" s="11" t="s">
        <v>76</v>
      </c>
      <c r="AW567" s="11" t="s">
        <v>35</v>
      </c>
      <c r="AX567" s="11" t="s">
        <v>71</v>
      </c>
      <c r="AY567" s="246" t="s">
        <v>114</v>
      </c>
    </row>
    <row r="568" s="12" customFormat="1">
      <c r="B568" s="247"/>
      <c r="C568" s="248"/>
      <c r="D568" s="238" t="s">
        <v>133</v>
      </c>
      <c r="E568" s="249" t="s">
        <v>21</v>
      </c>
      <c r="F568" s="250" t="s">
        <v>1087</v>
      </c>
      <c r="G568" s="248"/>
      <c r="H568" s="251">
        <v>25.199999999999999</v>
      </c>
      <c r="I568" s="252"/>
      <c r="J568" s="248"/>
      <c r="K568" s="248"/>
      <c r="L568" s="253"/>
      <c r="M568" s="254"/>
      <c r="N568" s="255"/>
      <c r="O568" s="255"/>
      <c r="P568" s="255"/>
      <c r="Q568" s="255"/>
      <c r="R568" s="255"/>
      <c r="S568" s="255"/>
      <c r="T568" s="256"/>
      <c r="AT568" s="257" t="s">
        <v>133</v>
      </c>
      <c r="AU568" s="257" t="s">
        <v>81</v>
      </c>
      <c r="AV568" s="12" t="s">
        <v>81</v>
      </c>
      <c r="AW568" s="12" t="s">
        <v>35</v>
      </c>
      <c r="AX568" s="12" t="s">
        <v>71</v>
      </c>
      <c r="AY568" s="257" t="s">
        <v>114</v>
      </c>
    </row>
    <row r="569" s="11" customFormat="1">
      <c r="B569" s="236"/>
      <c r="C569" s="237"/>
      <c r="D569" s="238" t="s">
        <v>133</v>
      </c>
      <c r="E569" s="239" t="s">
        <v>21</v>
      </c>
      <c r="F569" s="240" t="s">
        <v>805</v>
      </c>
      <c r="G569" s="237"/>
      <c r="H569" s="239" t="s">
        <v>21</v>
      </c>
      <c r="I569" s="241"/>
      <c r="J569" s="237"/>
      <c r="K569" s="237"/>
      <c r="L569" s="242"/>
      <c r="M569" s="243"/>
      <c r="N569" s="244"/>
      <c r="O569" s="244"/>
      <c r="P569" s="244"/>
      <c r="Q569" s="244"/>
      <c r="R569" s="244"/>
      <c r="S569" s="244"/>
      <c r="T569" s="245"/>
      <c r="AT569" s="246" t="s">
        <v>133</v>
      </c>
      <c r="AU569" s="246" t="s">
        <v>81</v>
      </c>
      <c r="AV569" s="11" t="s">
        <v>76</v>
      </c>
      <c r="AW569" s="11" t="s">
        <v>35</v>
      </c>
      <c r="AX569" s="11" t="s">
        <v>71</v>
      </c>
      <c r="AY569" s="246" t="s">
        <v>114</v>
      </c>
    </row>
    <row r="570" s="12" customFormat="1">
      <c r="B570" s="247"/>
      <c r="C570" s="248"/>
      <c r="D570" s="238" t="s">
        <v>133</v>
      </c>
      <c r="E570" s="249" t="s">
        <v>21</v>
      </c>
      <c r="F570" s="250" t="s">
        <v>1088</v>
      </c>
      <c r="G570" s="248"/>
      <c r="H570" s="251">
        <v>32.700000000000003</v>
      </c>
      <c r="I570" s="252"/>
      <c r="J570" s="248"/>
      <c r="K570" s="248"/>
      <c r="L570" s="253"/>
      <c r="M570" s="254"/>
      <c r="N570" s="255"/>
      <c r="O570" s="255"/>
      <c r="P570" s="255"/>
      <c r="Q570" s="255"/>
      <c r="R570" s="255"/>
      <c r="S570" s="255"/>
      <c r="T570" s="256"/>
      <c r="AT570" s="257" t="s">
        <v>133</v>
      </c>
      <c r="AU570" s="257" t="s">
        <v>81</v>
      </c>
      <c r="AV570" s="12" t="s">
        <v>81</v>
      </c>
      <c r="AW570" s="12" t="s">
        <v>35</v>
      </c>
      <c r="AX570" s="12" t="s">
        <v>71</v>
      </c>
      <c r="AY570" s="257" t="s">
        <v>114</v>
      </c>
    </row>
    <row r="571" s="11" customFormat="1">
      <c r="B571" s="236"/>
      <c r="C571" s="237"/>
      <c r="D571" s="238" t="s">
        <v>133</v>
      </c>
      <c r="E571" s="239" t="s">
        <v>21</v>
      </c>
      <c r="F571" s="240" t="s">
        <v>1089</v>
      </c>
      <c r="G571" s="237"/>
      <c r="H571" s="239" t="s">
        <v>21</v>
      </c>
      <c r="I571" s="241"/>
      <c r="J571" s="237"/>
      <c r="K571" s="237"/>
      <c r="L571" s="242"/>
      <c r="M571" s="243"/>
      <c r="N571" s="244"/>
      <c r="O571" s="244"/>
      <c r="P571" s="244"/>
      <c r="Q571" s="244"/>
      <c r="R571" s="244"/>
      <c r="S571" s="244"/>
      <c r="T571" s="245"/>
      <c r="AT571" s="246" t="s">
        <v>133</v>
      </c>
      <c r="AU571" s="246" t="s">
        <v>81</v>
      </c>
      <c r="AV571" s="11" t="s">
        <v>76</v>
      </c>
      <c r="AW571" s="11" t="s">
        <v>35</v>
      </c>
      <c r="AX571" s="11" t="s">
        <v>71</v>
      </c>
      <c r="AY571" s="246" t="s">
        <v>114</v>
      </c>
    </row>
    <row r="572" s="12" customFormat="1">
      <c r="B572" s="247"/>
      <c r="C572" s="248"/>
      <c r="D572" s="238" t="s">
        <v>133</v>
      </c>
      <c r="E572" s="249" t="s">
        <v>21</v>
      </c>
      <c r="F572" s="250" t="s">
        <v>1090</v>
      </c>
      <c r="G572" s="248"/>
      <c r="H572" s="251">
        <v>7.5999999999999996</v>
      </c>
      <c r="I572" s="252"/>
      <c r="J572" s="248"/>
      <c r="K572" s="248"/>
      <c r="L572" s="253"/>
      <c r="M572" s="254"/>
      <c r="N572" s="255"/>
      <c r="O572" s="255"/>
      <c r="P572" s="255"/>
      <c r="Q572" s="255"/>
      <c r="R572" s="255"/>
      <c r="S572" s="255"/>
      <c r="T572" s="256"/>
      <c r="AT572" s="257" t="s">
        <v>133</v>
      </c>
      <c r="AU572" s="257" t="s">
        <v>81</v>
      </c>
      <c r="AV572" s="12" t="s">
        <v>81</v>
      </c>
      <c r="AW572" s="12" t="s">
        <v>35</v>
      </c>
      <c r="AX572" s="12" t="s">
        <v>71</v>
      </c>
      <c r="AY572" s="257" t="s">
        <v>114</v>
      </c>
    </row>
    <row r="573" s="11" customFormat="1">
      <c r="B573" s="236"/>
      <c r="C573" s="237"/>
      <c r="D573" s="238" t="s">
        <v>133</v>
      </c>
      <c r="E573" s="239" t="s">
        <v>21</v>
      </c>
      <c r="F573" s="240" t="s">
        <v>811</v>
      </c>
      <c r="G573" s="237"/>
      <c r="H573" s="239" t="s">
        <v>21</v>
      </c>
      <c r="I573" s="241"/>
      <c r="J573" s="237"/>
      <c r="K573" s="237"/>
      <c r="L573" s="242"/>
      <c r="M573" s="243"/>
      <c r="N573" s="244"/>
      <c r="O573" s="244"/>
      <c r="P573" s="244"/>
      <c r="Q573" s="244"/>
      <c r="R573" s="244"/>
      <c r="S573" s="244"/>
      <c r="T573" s="245"/>
      <c r="AT573" s="246" t="s">
        <v>133</v>
      </c>
      <c r="AU573" s="246" t="s">
        <v>81</v>
      </c>
      <c r="AV573" s="11" t="s">
        <v>76</v>
      </c>
      <c r="AW573" s="11" t="s">
        <v>35</v>
      </c>
      <c r="AX573" s="11" t="s">
        <v>71</v>
      </c>
      <c r="AY573" s="246" t="s">
        <v>114</v>
      </c>
    </row>
    <row r="574" s="12" customFormat="1">
      <c r="B574" s="247"/>
      <c r="C574" s="248"/>
      <c r="D574" s="238" t="s">
        <v>133</v>
      </c>
      <c r="E574" s="249" t="s">
        <v>21</v>
      </c>
      <c r="F574" s="250" t="s">
        <v>1091</v>
      </c>
      <c r="G574" s="248"/>
      <c r="H574" s="251">
        <v>84.799999999999997</v>
      </c>
      <c r="I574" s="252"/>
      <c r="J574" s="248"/>
      <c r="K574" s="248"/>
      <c r="L574" s="253"/>
      <c r="M574" s="254"/>
      <c r="N574" s="255"/>
      <c r="O574" s="255"/>
      <c r="P574" s="255"/>
      <c r="Q574" s="255"/>
      <c r="R574" s="255"/>
      <c r="S574" s="255"/>
      <c r="T574" s="256"/>
      <c r="AT574" s="257" t="s">
        <v>133</v>
      </c>
      <c r="AU574" s="257" t="s">
        <v>81</v>
      </c>
      <c r="AV574" s="12" t="s">
        <v>81</v>
      </c>
      <c r="AW574" s="12" t="s">
        <v>35</v>
      </c>
      <c r="AX574" s="12" t="s">
        <v>71</v>
      </c>
      <c r="AY574" s="257" t="s">
        <v>114</v>
      </c>
    </row>
    <row r="575" s="11" customFormat="1">
      <c r="B575" s="236"/>
      <c r="C575" s="237"/>
      <c r="D575" s="238" t="s">
        <v>133</v>
      </c>
      <c r="E575" s="239" t="s">
        <v>21</v>
      </c>
      <c r="F575" s="240" t="s">
        <v>813</v>
      </c>
      <c r="G575" s="237"/>
      <c r="H575" s="239" t="s">
        <v>21</v>
      </c>
      <c r="I575" s="241"/>
      <c r="J575" s="237"/>
      <c r="K575" s="237"/>
      <c r="L575" s="242"/>
      <c r="M575" s="243"/>
      <c r="N575" s="244"/>
      <c r="O575" s="244"/>
      <c r="P575" s="244"/>
      <c r="Q575" s="244"/>
      <c r="R575" s="244"/>
      <c r="S575" s="244"/>
      <c r="T575" s="245"/>
      <c r="AT575" s="246" t="s">
        <v>133</v>
      </c>
      <c r="AU575" s="246" t="s">
        <v>81</v>
      </c>
      <c r="AV575" s="11" t="s">
        <v>76</v>
      </c>
      <c r="AW575" s="11" t="s">
        <v>35</v>
      </c>
      <c r="AX575" s="11" t="s">
        <v>71</v>
      </c>
      <c r="AY575" s="246" t="s">
        <v>114</v>
      </c>
    </row>
    <row r="576" s="12" customFormat="1">
      <c r="B576" s="247"/>
      <c r="C576" s="248"/>
      <c r="D576" s="238" t="s">
        <v>133</v>
      </c>
      <c r="E576" s="249" t="s">
        <v>21</v>
      </c>
      <c r="F576" s="250" t="s">
        <v>1092</v>
      </c>
      <c r="G576" s="248"/>
      <c r="H576" s="251">
        <v>33.600000000000001</v>
      </c>
      <c r="I576" s="252"/>
      <c r="J576" s="248"/>
      <c r="K576" s="248"/>
      <c r="L576" s="253"/>
      <c r="M576" s="254"/>
      <c r="N576" s="255"/>
      <c r="O576" s="255"/>
      <c r="P576" s="255"/>
      <c r="Q576" s="255"/>
      <c r="R576" s="255"/>
      <c r="S576" s="255"/>
      <c r="T576" s="256"/>
      <c r="AT576" s="257" t="s">
        <v>133</v>
      </c>
      <c r="AU576" s="257" t="s">
        <v>81</v>
      </c>
      <c r="AV576" s="12" t="s">
        <v>81</v>
      </c>
      <c r="AW576" s="12" t="s">
        <v>35</v>
      </c>
      <c r="AX576" s="12" t="s">
        <v>71</v>
      </c>
      <c r="AY576" s="257" t="s">
        <v>114</v>
      </c>
    </row>
    <row r="577" s="11" customFormat="1">
      <c r="B577" s="236"/>
      <c r="C577" s="237"/>
      <c r="D577" s="238" t="s">
        <v>133</v>
      </c>
      <c r="E577" s="239" t="s">
        <v>21</v>
      </c>
      <c r="F577" s="240" t="s">
        <v>70</v>
      </c>
      <c r="G577" s="237"/>
      <c r="H577" s="239" t="s">
        <v>21</v>
      </c>
      <c r="I577" s="241"/>
      <c r="J577" s="237"/>
      <c r="K577" s="237"/>
      <c r="L577" s="242"/>
      <c r="M577" s="243"/>
      <c r="N577" s="244"/>
      <c r="O577" s="244"/>
      <c r="P577" s="244"/>
      <c r="Q577" s="244"/>
      <c r="R577" s="244"/>
      <c r="S577" s="244"/>
      <c r="T577" s="245"/>
      <c r="AT577" s="246" t="s">
        <v>133</v>
      </c>
      <c r="AU577" s="246" t="s">
        <v>81</v>
      </c>
      <c r="AV577" s="11" t="s">
        <v>76</v>
      </c>
      <c r="AW577" s="11" t="s">
        <v>35</v>
      </c>
      <c r="AX577" s="11" t="s">
        <v>71</v>
      </c>
      <c r="AY577" s="246" t="s">
        <v>114</v>
      </c>
    </row>
    <row r="578" s="12" customFormat="1">
      <c r="B578" s="247"/>
      <c r="C578" s="248"/>
      <c r="D578" s="238" t="s">
        <v>133</v>
      </c>
      <c r="E578" s="249" t="s">
        <v>21</v>
      </c>
      <c r="F578" s="250" t="s">
        <v>1093</v>
      </c>
      <c r="G578" s="248"/>
      <c r="H578" s="251">
        <v>76.700000000000003</v>
      </c>
      <c r="I578" s="252"/>
      <c r="J578" s="248"/>
      <c r="K578" s="248"/>
      <c r="L578" s="253"/>
      <c r="M578" s="254"/>
      <c r="N578" s="255"/>
      <c r="O578" s="255"/>
      <c r="P578" s="255"/>
      <c r="Q578" s="255"/>
      <c r="R578" s="255"/>
      <c r="S578" s="255"/>
      <c r="T578" s="256"/>
      <c r="AT578" s="257" t="s">
        <v>133</v>
      </c>
      <c r="AU578" s="257" t="s">
        <v>81</v>
      </c>
      <c r="AV578" s="12" t="s">
        <v>81</v>
      </c>
      <c r="AW578" s="12" t="s">
        <v>35</v>
      </c>
      <c r="AX578" s="12" t="s">
        <v>71</v>
      </c>
      <c r="AY578" s="257" t="s">
        <v>114</v>
      </c>
    </row>
    <row r="579" s="11" customFormat="1">
      <c r="B579" s="236"/>
      <c r="C579" s="237"/>
      <c r="D579" s="238" t="s">
        <v>133</v>
      </c>
      <c r="E579" s="239" t="s">
        <v>21</v>
      </c>
      <c r="F579" s="240" t="s">
        <v>816</v>
      </c>
      <c r="G579" s="237"/>
      <c r="H579" s="239" t="s">
        <v>21</v>
      </c>
      <c r="I579" s="241"/>
      <c r="J579" s="237"/>
      <c r="K579" s="237"/>
      <c r="L579" s="242"/>
      <c r="M579" s="243"/>
      <c r="N579" s="244"/>
      <c r="O579" s="244"/>
      <c r="P579" s="244"/>
      <c r="Q579" s="244"/>
      <c r="R579" s="244"/>
      <c r="S579" s="244"/>
      <c r="T579" s="245"/>
      <c r="AT579" s="246" t="s">
        <v>133</v>
      </c>
      <c r="AU579" s="246" t="s">
        <v>81</v>
      </c>
      <c r="AV579" s="11" t="s">
        <v>76</v>
      </c>
      <c r="AW579" s="11" t="s">
        <v>35</v>
      </c>
      <c r="AX579" s="11" t="s">
        <v>71</v>
      </c>
      <c r="AY579" s="246" t="s">
        <v>114</v>
      </c>
    </row>
    <row r="580" s="12" customFormat="1">
      <c r="B580" s="247"/>
      <c r="C580" s="248"/>
      <c r="D580" s="238" t="s">
        <v>133</v>
      </c>
      <c r="E580" s="249" t="s">
        <v>21</v>
      </c>
      <c r="F580" s="250" t="s">
        <v>1094</v>
      </c>
      <c r="G580" s="248"/>
      <c r="H580" s="251">
        <v>19.199999999999999</v>
      </c>
      <c r="I580" s="252"/>
      <c r="J580" s="248"/>
      <c r="K580" s="248"/>
      <c r="L580" s="253"/>
      <c r="M580" s="254"/>
      <c r="N580" s="255"/>
      <c r="O580" s="255"/>
      <c r="P580" s="255"/>
      <c r="Q580" s="255"/>
      <c r="R580" s="255"/>
      <c r="S580" s="255"/>
      <c r="T580" s="256"/>
      <c r="AT580" s="257" t="s">
        <v>133</v>
      </c>
      <c r="AU580" s="257" t="s">
        <v>81</v>
      </c>
      <c r="AV580" s="12" t="s">
        <v>81</v>
      </c>
      <c r="AW580" s="12" t="s">
        <v>35</v>
      </c>
      <c r="AX580" s="12" t="s">
        <v>71</v>
      </c>
      <c r="AY580" s="257" t="s">
        <v>114</v>
      </c>
    </row>
    <row r="581" s="11" customFormat="1">
      <c r="B581" s="236"/>
      <c r="C581" s="237"/>
      <c r="D581" s="238" t="s">
        <v>133</v>
      </c>
      <c r="E581" s="239" t="s">
        <v>21</v>
      </c>
      <c r="F581" s="240" t="s">
        <v>818</v>
      </c>
      <c r="G581" s="237"/>
      <c r="H581" s="239" t="s">
        <v>21</v>
      </c>
      <c r="I581" s="241"/>
      <c r="J581" s="237"/>
      <c r="K581" s="237"/>
      <c r="L581" s="242"/>
      <c r="M581" s="243"/>
      <c r="N581" s="244"/>
      <c r="O581" s="244"/>
      <c r="P581" s="244"/>
      <c r="Q581" s="244"/>
      <c r="R581" s="244"/>
      <c r="S581" s="244"/>
      <c r="T581" s="245"/>
      <c r="AT581" s="246" t="s">
        <v>133</v>
      </c>
      <c r="AU581" s="246" t="s">
        <v>81</v>
      </c>
      <c r="AV581" s="11" t="s">
        <v>76</v>
      </c>
      <c r="AW581" s="11" t="s">
        <v>35</v>
      </c>
      <c r="AX581" s="11" t="s">
        <v>71</v>
      </c>
      <c r="AY581" s="246" t="s">
        <v>114</v>
      </c>
    </row>
    <row r="582" s="12" customFormat="1">
      <c r="B582" s="247"/>
      <c r="C582" s="248"/>
      <c r="D582" s="238" t="s">
        <v>133</v>
      </c>
      <c r="E582" s="249" t="s">
        <v>21</v>
      </c>
      <c r="F582" s="250" t="s">
        <v>1095</v>
      </c>
      <c r="G582" s="248"/>
      <c r="H582" s="251">
        <v>130.59999999999999</v>
      </c>
      <c r="I582" s="252"/>
      <c r="J582" s="248"/>
      <c r="K582" s="248"/>
      <c r="L582" s="253"/>
      <c r="M582" s="254"/>
      <c r="N582" s="255"/>
      <c r="O582" s="255"/>
      <c r="P582" s="255"/>
      <c r="Q582" s="255"/>
      <c r="R582" s="255"/>
      <c r="S582" s="255"/>
      <c r="T582" s="256"/>
      <c r="AT582" s="257" t="s">
        <v>133</v>
      </c>
      <c r="AU582" s="257" t="s">
        <v>81</v>
      </c>
      <c r="AV582" s="12" t="s">
        <v>81</v>
      </c>
      <c r="AW582" s="12" t="s">
        <v>35</v>
      </c>
      <c r="AX582" s="12" t="s">
        <v>71</v>
      </c>
      <c r="AY582" s="257" t="s">
        <v>114</v>
      </c>
    </row>
    <row r="583" s="13" customFormat="1">
      <c r="B583" s="258"/>
      <c r="C583" s="259"/>
      <c r="D583" s="238" t="s">
        <v>133</v>
      </c>
      <c r="E583" s="260" t="s">
        <v>21</v>
      </c>
      <c r="F583" s="261" t="s">
        <v>140</v>
      </c>
      <c r="G583" s="259"/>
      <c r="H583" s="262">
        <v>410.39999999999998</v>
      </c>
      <c r="I583" s="263"/>
      <c r="J583" s="259"/>
      <c r="K583" s="259"/>
      <c r="L583" s="264"/>
      <c r="M583" s="265"/>
      <c r="N583" s="266"/>
      <c r="O583" s="266"/>
      <c r="P583" s="266"/>
      <c r="Q583" s="266"/>
      <c r="R583" s="266"/>
      <c r="S583" s="266"/>
      <c r="T583" s="267"/>
      <c r="AT583" s="268" t="s">
        <v>133</v>
      </c>
      <c r="AU583" s="268" t="s">
        <v>81</v>
      </c>
      <c r="AV583" s="13" t="s">
        <v>115</v>
      </c>
      <c r="AW583" s="13" t="s">
        <v>35</v>
      </c>
      <c r="AX583" s="13" t="s">
        <v>76</v>
      </c>
      <c r="AY583" s="268" t="s">
        <v>114</v>
      </c>
    </row>
    <row r="584" s="1" customFormat="1" ht="38.25" customHeight="1">
      <c r="B584" s="46"/>
      <c r="C584" s="224" t="s">
        <v>1096</v>
      </c>
      <c r="D584" s="224" t="s">
        <v>127</v>
      </c>
      <c r="E584" s="225" t="s">
        <v>1097</v>
      </c>
      <c r="F584" s="226" t="s">
        <v>1098</v>
      </c>
      <c r="G584" s="227" t="s">
        <v>289</v>
      </c>
      <c r="H584" s="228">
        <v>1</v>
      </c>
      <c r="I584" s="229"/>
      <c r="J584" s="230">
        <f>ROUND(I584*H584,2)</f>
        <v>0</v>
      </c>
      <c r="K584" s="226" t="s">
        <v>147</v>
      </c>
      <c r="L584" s="72"/>
      <c r="M584" s="231" t="s">
        <v>21</v>
      </c>
      <c r="N584" s="232" t="s">
        <v>43</v>
      </c>
      <c r="O584" s="47"/>
      <c r="P584" s="233">
        <f>O584*H584</f>
        <v>0</v>
      </c>
      <c r="Q584" s="233">
        <v>0</v>
      </c>
      <c r="R584" s="233">
        <f>Q584*H584</f>
        <v>0</v>
      </c>
      <c r="S584" s="233">
        <v>0</v>
      </c>
      <c r="T584" s="234">
        <f>S584*H584</f>
        <v>0</v>
      </c>
      <c r="AR584" s="24" t="s">
        <v>220</v>
      </c>
      <c r="AT584" s="24" t="s">
        <v>127</v>
      </c>
      <c r="AU584" s="24" t="s">
        <v>81</v>
      </c>
      <c r="AY584" s="24" t="s">
        <v>114</v>
      </c>
      <c r="BE584" s="235">
        <f>IF(N584="základní",J584,0)</f>
        <v>0</v>
      </c>
      <c r="BF584" s="235">
        <f>IF(N584="snížená",J584,0)</f>
        <v>0</v>
      </c>
      <c r="BG584" s="235">
        <f>IF(N584="zákl. přenesená",J584,0)</f>
        <v>0</v>
      </c>
      <c r="BH584" s="235">
        <f>IF(N584="sníž. přenesená",J584,0)</f>
        <v>0</v>
      </c>
      <c r="BI584" s="235">
        <f>IF(N584="nulová",J584,0)</f>
        <v>0</v>
      </c>
      <c r="BJ584" s="24" t="s">
        <v>81</v>
      </c>
      <c r="BK584" s="235">
        <f>ROUND(I584*H584,2)</f>
        <v>0</v>
      </c>
      <c r="BL584" s="24" t="s">
        <v>220</v>
      </c>
      <c r="BM584" s="24" t="s">
        <v>1099</v>
      </c>
    </row>
    <row r="585" s="1" customFormat="1">
      <c r="B585" s="46"/>
      <c r="C585" s="74"/>
      <c r="D585" s="238" t="s">
        <v>149</v>
      </c>
      <c r="E585" s="74"/>
      <c r="F585" s="269" t="s">
        <v>1100</v>
      </c>
      <c r="G585" s="74"/>
      <c r="H585" s="74"/>
      <c r="I585" s="189"/>
      <c r="J585" s="74"/>
      <c r="K585" s="74"/>
      <c r="L585" s="72"/>
      <c r="M585" s="270"/>
      <c r="N585" s="47"/>
      <c r="O585" s="47"/>
      <c r="P585" s="47"/>
      <c r="Q585" s="47"/>
      <c r="R585" s="47"/>
      <c r="S585" s="47"/>
      <c r="T585" s="95"/>
      <c r="AT585" s="24" t="s">
        <v>149</v>
      </c>
      <c r="AU585" s="24" t="s">
        <v>81</v>
      </c>
    </row>
    <row r="586" s="10" customFormat="1" ht="29.88" customHeight="1">
      <c r="B586" s="202"/>
      <c r="C586" s="203"/>
      <c r="D586" s="204" t="s">
        <v>70</v>
      </c>
      <c r="E586" s="216" t="s">
        <v>1101</v>
      </c>
      <c r="F586" s="216" t="s">
        <v>1102</v>
      </c>
      <c r="G586" s="203"/>
      <c r="H586" s="203"/>
      <c r="I586" s="206"/>
      <c r="J586" s="217">
        <f>BK586</f>
        <v>0</v>
      </c>
      <c r="K586" s="203"/>
      <c r="L586" s="208"/>
      <c r="M586" s="209"/>
      <c r="N586" s="210"/>
      <c r="O586" s="210"/>
      <c r="P586" s="211">
        <f>SUM(P587:P604)</f>
        <v>0</v>
      </c>
      <c r="Q586" s="210"/>
      <c r="R586" s="211">
        <f>SUM(R587:R604)</f>
        <v>0.42664600000000008</v>
      </c>
      <c r="S586" s="210"/>
      <c r="T586" s="212">
        <f>SUM(T587:T604)</f>
        <v>0</v>
      </c>
      <c r="AR586" s="213" t="s">
        <v>81</v>
      </c>
      <c r="AT586" s="214" t="s">
        <v>70</v>
      </c>
      <c r="AU586" s="214" t="s">
        <v>76</v>
      </c>
      <c r="AY586" s="213" t="s">
        <v>114</v>
      </c>
      <c r="BK586" s="215">
        <f>SUM(BK587:BK604)</f>
        <v>0</v>
      </c>
    </row>
    <row r="587" s="1" customFormat="1" ht="25.5" customHeight="1">
      <c r="B587" s="46"/>
      <c r="C587" s="224" t="s">
        <v>1103</v>
      </c>
      <c r="D587" s="224" t="s">
        <v>127</v>
      </c>
      <c r="E587" s="225" t="s">
        <v>1104</v>
      </c>
      <c r="F587" s="226" t="s">
        <v>1105</v>
      </c>
      <c r="G587" s="227" t="s">
        <v>197</v>
      </c>
      <c r="H587" s="228">
        <v>121</v>
      </c>
      <c r="I587" s="229"/>
      <c r="J587" s="230">
        <f>ROUND(I587*H587,2)</f>
        <v>0</v>
      </c>
      <c r="K587" s="226" t="s">
        <v>147</v>
      </c>
      <c r="L587" s="72"/>
      <c r="M587" s="231" t="s">
        <v>21</v>
      </c>
      <c r="N587" s="232" t="s">
        <v>43</v>
      </c>
      <c r="O587" s="47"/>
      <c r="P587" s="233">
        <f>O587*H587</f>
        <v>0</v>
      </c>
      <c r="Q587" s="233">
        <v>3.0000000000000001E-05</v>
      </c>
      <c r="R587" s="233">
        <f>Q587*H587</f>
        <v>0.00363</v>
      </c>
      <c r="S587" s="233">
        <v>0</v>
      </c>
      <c r="T587" s="234">
        <f>S587*H587</f>
        <v>0</v>
      </c>
      <c r="AR587" s="24" t="s">
        <v>220</v>
      </c>
      <c r="AT587" s="24" t="s">
        <v>127</v>
      </c>
      <c r="AU587" s="24" t="s">
        <v>81</v>
      </c>
      <c r="AY587" s="24" t="s">
        <v>114</v>
      </c>
      <c r="BE587" s="235">
        <f>IF(N587="základní",J587,0)</f>
        <v>0</v>
      </c>
      <c r="BF587" s="235">
        <f>IF(N587="snížená",J587,0)</f>
        <v>0</v>
      </c>
      <c r="BG587" s="235">
        <f>IF(N587="zákl. přenesená",J587,0)</f>
        <v>0</v>
      </c>
      <c r="BH587" s="235">
        <f>IF(N587="sníž. přenesená",J587,0)</f>
        <v>0</v>
      </c>
      <c r="BI587" s="235">
        <f>IF(N587="nulová",J587,0)</f>
        <v>0</v>
      </c>
      <c r="BJ587" s="24" t="s">
        <v>81</v>
      </c>
      <c r="BK587" s="235">
        <f>ROUND(I587*H587,2)</f>
        <v>0</v>
      </c>
      <c r="BL587" s="24" t="s">
        <v>220</v>
      </c>
      <c r="BM587" s="24" t="s">
        <v>1106</v>
      </c>
    </row>
    <row r="588" s="11" customFormat="1">
      <c r="B588" s="236"/>
      <c r="C588" s="237"/>
      <c r="D588" s="238" t="s">
        <v>133</v>
      </c>
      <c r="E588" s="239" t="s">
        <v>21</v>
      </c>
      <c r="F588" s="240" t="s">
        <v>1107</v>
      </c>
      <c r="G588" s="237"/>
      <c r="H588" s="239" t="s">
        <v>21</v>
      </c>
      <c r="I588" s="241"/>
      <c r="J588" s="237"/>
      <c r="K588" s="237"/>
      <c r="L588" s="242"/>
      <c r="M588" s="243"/>
      <c r="N588" s="244"/>
      <c r="O588" s="244"/>
      <c r="P588" s="244"/>
      <c r="Q588" s="244"/>
      <c r="R588" s="244"/>
      <c r="S588" s="244"/>
      <c r="T588" s="245"/>
      <c r="AT588" s="246" t="s">
        <v>133</v>
      </c>
      <c r="AU588" s="246" t="s">
        <v>81</v>
      </c>
      <c r="AV588" s="11" t="s">
        <v>76</v>
      </c>
      <c r="AW588" s="11" t="s">
        <v>35</v>
      </c>
      <c r="AX588" s="11" t="s">
        <v>71</v>
      </c>
      <c r="AY588" s="246" t="s">
        <v>114</v>
      </c>
    </row>
    <row r="589" s="12" customFormat="1">
      <c r="B589" s="247"/>
      <c r="C589" s="248"/>
      <c r="D589" s="238" t="s">
        <v>133</v>
      </c>
      <c r="E589" s="249" t="s">
        <v>21</v>
      </c>
      <c r="F589" s="250" t="s">
        <v>1108</v>
      </c>
      <c r="G589" s="248"/>
      <c r="H589" s="251">
        <v>24.5</v>
      </c>
      <c r="I589" s="252"/>
      <c r="J589" s="248"/>
      <c r="K589" s="248"/>
      <c r="L589" s="253"/>
      <c r="M589" s="254"/>
      <c r="N589" s="255"/>
      <c r="O589" s="255"/>
      <c r="P589" s="255"/>
      <c r="Q589" s="255"/>
      <c r="R589" s="255"/>
      <c r="S589" s="255"/>
      <c r="T589" s="256"/>
      <c r="AT589" s="257" t="s">
        <v>133</v>
      </c>
      <c r="AU589" s="257" t="s">
        <v>81</v>
      </c>
      <c r="AV589" s="12" t="s">
        <v>81</v>
      </c>
      <c r="AW589" s="12" t="s">
        <v>35</v>
      </c>
      <c r="AX589" s="12" t="s">
        <v>71</v>
      </c>
      <c r="AY589" s="257" t="s">
        <v>114</v>
      </c>
    </row>
    <row r="590" s="12" customFormat="1">
      <c r="B590" s="247"/>
      <c r="C590" s="248"/>
      <c r="D590" s="238" t="s">
        <v>133</v>
      </c>
      <c r="E590" s="249" t="s">
        <v>21</v>
      </c>
      <c r="F590" s="250" t="s">
        <v>1109</v>
      </c>
      <c r="G590" s="248"/>
      <c r="H590" s="251">
        <v>31</v>
      </c>
      <c r="I590" s="252"/>
      <c r="J590" s="248"/>
      <c r="K590" s="248"/>
      <c r="L590" s="253"/>
      <c r="M590" s="254"/>
      <c r="N590" s="255"/>
      <c r="O590" s="255"/>
      <c r="P590" s="255"/>
      <c r="Q590" s="255"/>
      <c r="R590" s="255"/>
      <c r="S590" s="255"/>
      <c r="T590" s="256"/>
      <c r="AT590" s="257" t="s">
        <v>133</v>
      </c>
      <c r="AU590" s="257" t="s">
        <v>81</v>
      </c>
      <c r="AV590" s="12" t="s">
        <v>81</v>
      </c>
      <c r="AW590" s="12" t="s">
        <v>35</v>
      </c>
      <c r="AX590" s="12" t="s">
        <v>71</v>
      </c>
      <c r="AY590" s="257" t="s">
        <v>114</v>
      </c>
    </row>
    <row r="591" s="12" customFormat="1">
      <c r="B591" s="247"/>
      <c r="C591" s="248"/>
      <c r="D591" s="238" t="s">
        <v>133</v>
      </c>
      <c r="E591" s="249" t="s">
        <v>21</v>
      </c>
      <c r="F591" s="250" t="s">
        <v>1110</v>
      </c>
      <c r="G591" s="248"/>
      <c r="H591" s="251">
        <v>10.5</v>
      </c>
      <c r="I591" s="252"/>
      <c r="J591" s="248"/>
      <c r="K591" s="248"/>
      <c r="L591" s="253"/>
      <c r="M591" s="254"/>
      <c r="N591" s="255"/>
      <c r="O591" s="255"/>
      <c r="P591" s="255"/>
      <c r="Q591" s="255"/>
      <c r="R591" s="255"/>
      <c r="S591" s="255"/>
      <c r="T591" s="256"/>
      <c r="AT591" s="257" t="s">
        <v>133</v>
      </c>
      <c r="AU591" s="257" t="s">
        <v>81</v>
      </c>
      <c r="AV591" s="12" t="s">
        <v>81</v>
      </c>
      <c r="AW591" s="12" t="s">
        <v>35</v>
      </c>
      <c r="AX591" s="12" t="s">
        <v>71</v>
      </c>
      <c r="AY591" s="257" t="s">
        <v>114</v>
      </c>
    </row>
    <row r="592" s="14" customFormat="1">
      <c r="B592" s="285"/>
      <c r="C592" s="286"/>
      <c r="D592" s="238" t="s">
        <v>133</v>
      </c>
      <c r="E592" s="287" t="s">
        <v>21</v>
      </c>
      <c r="F592" s="288" t="s">
        <v>914</v>
      </c>
      <c r="G592" s="286"/>
      <c r="H592" s="289">
        <v>66</v>
      </c>
      <c r="I592" s="290"/>
      <c r="J592" s="286"/>
      <c r="K592" s="286"/>
      <c r="L592" s="291"/>
      <c r="M592" s="292"/>
      <c r="N592" s="293"/>
      <c r="O592" s="293"/>
      <c r="P592" s="293"/>
      <c r="Q592" s="293"/>
      <c r="R592" s="293"/>
      <c r="S592" s="293"/>
      <c r="T592" s="294"/>
      <c r="AT592" s="295" t="s">
        <v>133</v>
      </c>
      <c r="AU592" s="295" t="s">
        <v>81</v>
      </c>
      <c r="AV592" s="14" t="s">
        <v>144</v>
      </c>
      <c r="AW592" s="14" t="s">
        <v>35</v>
      </c>
      <c r="AX592" s="14" t="s">
        <v>71</v>
      </c>
      <c r="AY592" s="295" t="s">
        <v>114</v>
      </c>
    </row>
    <row r="593" s="11" customFormat="1">
      <c r="B593" s="236"/>
      <c r="C593" s="237"/>
      <c r="D593" s="238" t="s">
        <v>133</v>
      </c>
      <c r="E593" s="239" t="s">
        <v>21</v>
      </c>
      <c r="F593" s="240" t="s">
        <v>1111</v>
      </c>
      <c r="G593" s="237"/>
      <c r="H593" s="239" t="s">
        <v>21</v>
      </c>
      <c r="I593" s="241"/>
      <c r="J593" s="237"/>
      <c r="K593" s="237"/>
      <c r="L593" s="242"/>
      <c r="M593" s="243"/>
      <c r="N593" s="244"/>
      <c r="O593" s="244"/>
      <c r="P593" s="244"/>
      <c r="Q593" s="244"/>
      <c r="R593" s="244"/>
      <c r="S593" s="244"/>
      <c r="T593" s="245"/>
      <c r="AT593" s="246" t="s">
        <v>133</v>
      </c>
      <c r="AU593" s="246" t="s">
        <v>81</v>
      </c>
      <c r="AV593" s="11" t="s">
        <v>76</v>
      </c>
      <c r="AW593" s="11" t="s">
        <v>35</v>
      </c>
      <c r="AX593" s="11" t="s">
        <v>71</v>
      </c>
      <c r="AY593" s="246" t="s">
        <v>114</v>
      </c>
    </row>
    <row r="594" s="12" customFormat="1">
      <c r="B594" s="247"/>
      <c r="C594" s="248"/>
      <c r="D594" s="238" t="s">
        <v>133</v>
      </c>
      <c r="E594" s="249" t="s">
        <v>21</v>
      </c>
      <c r="F594" s="250" t="s">
        <v>1112</v>
      </c>
      <c r="G594" s="248"/>
      <c r="H594" s="251">
        <v>55</v>
      </c>
      <c r="I594" s="252"/>
      <c r="J594" s="248"/>
      <c r="K594" s="248"/>
      <c r="L594" s="253"/>
      <c r="M594" s="254"/>
      <c r="N594" s="255"/>
      <c r="O594" s="255"/>
      <c r="P594" s="255"/>
      <c r="Q594" s="255"/>
      <c r="R594" s="255"/>
      <c r="S594" s="255"/>
      <c r="T594" s="256"/>
      <c r="AT594" s="257" t="s">
        <v>133</v>
      </c>
      <c r="AU594" s="257" t="s">
        <v>81</v>
      </c>
      <c r="AV594" s="12" t="s">
        <v>81</v>
      </c>
      <c r="AW594" s="12" t="s">
        <v>35</v>
      </c>
      <c r="AX594" s="12" t="s">
        <v>71</v>
      </c>
      <c r="AY594" s="257" t="s">
        <v>114</v>
      </c>
    </row>
    <row r="595" s="14" customFormat="1">
      <c r="B595" s="285"/>
      <c r="C595" s="286"/>
      <c r="D595" s="238" t="s">
        <v>133</v>
      </c>
      <c r="E595" s="287" t="s">
        <v>21</v>
      </c>
      <c r="F595" s="288" t="s">
        <v>914</v>
      </c>
      <c r="G595" s="286"/>
      <c r="H595" s="289">
        <v>55</v>
      </c>
      <c r="I595" s="290"/>
      <c r="J595" s="286"/>
      <c r="K595" s="286"/>
      <c r="L595" s="291"/>
      <c r="M595" s="292"/>
      <c r="N595" s="293"/>
      <c r="O595" s="293"/>
      <c r="P595" s="293"/>
      <c r="Q595" s="293"/>
      <c r="R595" s="293"/>
      <c r="S595" s="293"/>
      <c r="T595" s="294"/>
      <c r="AT595" s="295" t="s">
        <v>133</v>
      </c>
      <c r="AU595" s="295" t="s">
        <v>81</v>
      </c>
      <c r="AV595" s="14" t="s">
        <v>144</v>
      </c>
      <c r="AW595" s="14" t="s">
        <v>35</v>
      </c>
      <c r="AX595" s="14" t="s">
        <v>71</v>
      </c>
      <c r="AY595" s="295" t="s">
        <v>114</v>
      </c>
    </row>
    <row r="596" s="13" customFormat="1">
      <c r="B596" s="258"/>
      <c r="C596" s="259"/>
      <c r="D596" s="238" t="s">
        <v>133</v>
      </c>
      <c r="E596" s="260" t="s">
        <v>21</v>
      </c>
      <c r="F596" s="261" t="s">
        <v>140</v>
      </c>
      <c r="G596" s="259"/>
      <c r="H596" s="262">
        <v>121</v>
      </c>
      <c r="I596" s="263"/>
      <c r="J596" s="259"/>
      <c r="K596" s="259"/>
      <c r="L596" s="264"/>
      <c r="M596" s="265"/>
      <c r="N596" s="266"/>
      <c r="O596" s="266"/>
      <c r="P596" s="266"/>
      <c r="Q596" s="266"/>
      <c r="R596" s="266"/>
      <c r="S596" s="266"/>
      <c r="T596" s="267"/>
      <c r="AT596" s="268" t="s">
        <v>133</v>
      </c>
      <c r="AU596" s="268" t="s">
        <v>81</v>
      </c>
      <c r="AV596" s="13" t="s">
        <v>115</v>
      </c>
      <c r="AW596" s="13" t="s">
        <v>35</v>
      </c>
      <c r="AX596" s="13" t="s">
        <v>76</v>
      </c>
      <c r="AY596" s="268" t="s">
        <v>114</v>
      </c>
    </row>
    <row r="597" s="1" customFormat="1" ht="16.5" customHeight="1">
      <c r="B597" s="46"/>
      <c r="C597" s="271" t="s">
        <v>1113</v>
      </c>
      <c r="D597" s="271" t="s">
        <v>189</v>
      </c>
      <c r="E597" s="272" t="s">
        <v>1114</v>
      </c>
      <c r="F597" s="273" t="s">
        <v>1115</v>
      </c>
      <c r="G597" s="274" t="s">
        <v>197</v>
      </c>
      <c r="H597" s="275">
        <v>139.15000000000001</v>
      </c>
      <c r="I597" s="276"/>
      <c r="J597" s="277">
        <f>ROUND(I597*H597,2)</f>
        <v>0</v>
      </c>
      <c r="K597" s="273" t="s">
        <v>147</v>
      </c>
      <c r="L597" s="278"/>
      <c r="M597" s="279" t="s">
        <v>21</v>
      </c>
      <c r="N597" s="280" t="s">
        <v>43</v>
      </c>
      <c r="O597" s="47"/>
      <c r="P597" s="233">
        <f>O597*H597</f>
        <v>0</v>
      </c>
      <c r="Q597" s="233">
        <v>0.0025400000000000002</v>
      </c>
      <c r="R597" s="233">
        <f>Q597*H597</f>
        <v>0.35344100000000006</v>
      </c>
      <c r="S597" s="233">
        <v>0</v>
      </c>
      <c r="T597" s="234">
        <f>S597*H597</f>
        <v>0</v>
      </c>
      <c r="AR597" s="24" t="s">
        <v>309</v>
      </c>
      <c r="AT597" s="24" t="s">
        <v>189</v>
      </c>
      <c r="AU597" s="24" t="s">
        <v>81</v>
      </c>
      <c r="AY597" s="24" t="s">
        <v>114</v>
      </c>
      <c r="BE597" s="235">
        <f>IF(N597="základní",J597,0)</f>
        <v>0</v>
      </c>
      <c r="BF597" s="235">
        <f>IF(N597="snížená",J597,0)</f>
        <v>0</v>
      </c>
      <c r="BG597" s="235">
        <f>IF(N597="zákl. přenesená",J597,0)</f>
        <v>0</v>
      </c>
      <c r="BH597" s="235">
        <f>IF(N597="sníž. přenesená",J597,0)</f>
        <v>0</v>
      </c>
      <c r="BI597" s="235">
        <f>IF(N597="nulová",J597,0)</f>
        <v>0</v>
      </c>
      <c r="BJ597" s="24" t="s">
        <v>81</v>
      </c>
      <c r="BK597" s="235">
        <f>ROUND(I597*H597,2)</f>
        <v>0</v>
      </c>
      <c r="BL597" s="24" t="s">
        <v>220</v>
      </c>
      <c r="BM597" s="24" t="s">
        <v>1116</v>
      </c>
    </row>
    <row r="598" s="12" customFormat="1">
      <c r="B598" s="247"/>
      <c r="C598" s="248"/>
      <c r="D598" s="238" t="s">
        <v>133</v>
      </c>
      <c r="E598" s="248"/>
      <c r="F598" s="250" t="s">
        <v>1117</v>
      </c>
      <c r="G598" s="248"/>
      <c r="H598" s="251">
        <v>139.15000000000001</v>
      </c>
      <c r="I598" s="252"/>
      <c r="J598" s="248"/>
      <c r="K598" s="248"/>
      <c r="L598" s="253"/>
      <c r="M598" s="254"/>
      <c r="N598" s="255"/>
      <c r="O598" s="255"/>
      <c r="P598" s="255"/>
      <c r="Q598" s="255"/>
      <c r="R598" s="255"/>
      <c r="S598" s="255"/>
      <c r="T598" s="256"/>
      <c r="AT598" s="257" t="s">
        <v>133</v>
      </c>
      <c r="AU598" s="257" t="s">
        <v>81</v>
      </c>
      <c r="AV598" s="12" t="s">
        <v>81</v>
      </c>
      <c r="AW598" s="12" t="s">
        <v>6</v>
      </c>
      <c r="AX598" s="12" t="s">
        <v>76</v>
      </c>
      <c r="AY598" s="257" t="s">
        <v>114</v>
      </c>
    </row>
    <row r="599" s="1" customFormat="1" ht="25.5" customHeight="1">
      <c r="B599" s="46"/>
      <c r="C599" s="224" t="s">
        <v>1118</v>
      </c>
      <c r="D599" s="224" t="s">
        <v>127</v>
      </c>
      <c r="E599" s="225" t="s">
        <v>1119</v>
      </c>
      <c r="F599" s="226" t="s">
        <v>1120</v>
      </c>
      <c r="G599" s="227" t="s">
        <v>197</v>
      </c>
      <c r="H599" s="228">
        <v>121</v>
      </c>
      <c r="I599" s="229"/>
      <c r="J599" s="230">
        <f>ROUND(I599*H599,2)</f>
        <v>0</v>
      </c>
      <c r="K599" s="226" t="s">
        <v>147</v>
      </c>
      <c r="L599" s="72"/>
      <c r="M599" s="231" t="s">
        <v>21</v>
      </c>
      <c r="N599" s="232" t="s">
        <v>43</v>
      </c>
      <c r="O599" s="47"/>
      <c r="P599" s="233">
        <f>O599*H599</f>
        <v>0</v>
      </c>
      <c r="Q599" s="233">
        <v>0</v>
      </c>
      <c r="R599" s="233">
        <f>Q599*H599</f>
        <v>0</v>
      </c>
      <c r="S599" s="233">
        <v>0</v>
      </c>
      <c r="T599" s="234">
        <f>S599*H599</f>
        <v>0</v>
      </c>
      <c r="AR599" s="24" t="s">
        <v>220</v>
      </c>
      <c r="AT599" s="24" t="s">
        <v>127</v>
      </c>
      <c r="AU599" s="24" t="s">
        <v>81</v>
      </c>
      <c r="AY599" s="24" t="s">
        <v>114</v>
      </c>
      <c r="BE599" s="235">
        <f>IF(N599="základní",J599,0)</f>
        <v>0</v>
      </c>
      <c r="BF599" s="235">
        <f>IF(N599="snížená",J599,0)</f>
        <v>0</v>
      </c>
      <c r="BG599" s="235">
        <f>IF(N599="zákl. přenesená",J599,0)</f>
        <v>0</v>
      </c>
      <c r="BH599" s="235">
        <f>IF(N599="sníž. přenesená",J599,0)</f>
        <v>0</v>
      </c>
      <c r="BI599" s="235">
        <f>IF(N599="nulová",J599,0)</f>
        <v>0</v>
      </c>
      <c r="BJ599" s="24" t="s">
        <v>81</v>
      </c>
      <c r="BK599" s="235">
        <f>ROUND(I599*H599,2)</f>
        <v>0</v>
      </c>
      <c r="BL599" s="24" t="s">
        <v>220</v>
      </c>
      <c r="BM599" s="24" t="s">
        <v>1121</v>
      </c>
    </row>
    <row r="600" s="1" customFormat="1">
      <c r="B600" s="46"/>
      <c r="C600" s="74"/>
      <c r="D600" s="238" t="s">
        <v>149</v>
      </c>
      <c r="E600" s="74"/>
      <c r="F600" s="269" t="s">
        <v>1122</v>
      </c>
      <c r="G600" s="74"/>
      <c r="H600" s="74"/>
      <c r="I600" s="189"/>
      <c r="J600" s="74"/>
      <c r="K600" s="74"/>
      <c r="L600" s="72"/>
      <c r="M600" s="270"/>
      <c r="N600" s="47"/>
      <c r="O600" s="47"/>
      <c r="P600" s="47"/>
      <c r="Q600" s="47"/>
      <c r="R600" s="47"/>
      <c r="S600" s="47"/>
      <c r="T600" s="95"/>
      <c r="AT600" s="24" t="s">
        <v>149</v>
      </c>
      <c r="AU600" s="24" t="s">
        <v>81</v>
      </c>
    </row>
    <row r="601" s="1" customFormat="1" ht="16.5" customHeight="1">
      <c r="B601" s="46"/>
      <c r="C601" s="271" t="s">
        <v>1123</v>
      </c>
      <c r="D601" s="271" t="s">
        <v>189</v>
      </c>
      <c r="E601" s="272" t="s">
        <v>1124</v>
      </c>
      <c r="F601" s="273" t="s">
        <v>1125</v>
      </c>
      <c r="G601" s="274" t="s">
        <v>197</v>
      </c>
      <c r="H601" s="275">
        <v>139.15000000000001</v>
      </c>
      <c r="I601" s="276"/>
      <c r="J601" s="277">
        <f>ROUND(I601*H601,2)</f>
        <v>0</v>
      </c>
      <c r="K601" s="273" t="s">
        <v>147</v>
      </c>
      <c r="L601" s="278"/>
      <c r="M601" s="279" t="s">
        <v>21</v>
      </c>
      <c r="N601" s="280" t="s">
        <v>43</v>
      </c>
      <c r="O601" s="47"/>
      <c r="P601" s="233">
        <f>O601*H601</f>
        <v>0</v>
      </c>
      <c r="Q601" s="233">
        <v>0.00050000000000000001</v>
      </c>
      <c r="R601" s="233">
        <f>Q601*H601</f>
        <v>0.069574999999999998</v>
      </c>
      <c r="S601" s="233">
        <v>0</v>
      </c>
      <c r="T601" s="234">
        <f>S601*H601</f>
        <v>0</v>
      </c>
      <c r="AR601" s="24" t="s">
        <v>309</v>
      </c>
      <c r="AT601" s="24" t="s">
        <v>189</v>
      </c>
      <c r="AU601" s="24" t="s">
        <v>81</v>
      </c>
      <c r="AY601" s="24" t="s">
        <v>114</v>
      </c>
      <c r="BE601" s="235">
        <f>IF(N601="základní",J601,0)</f>
        <v>0</v>
      </c>
      <c r="BF601" s="235">
        <f>IF(N601="snížená",J601,0)</f>
        <v>0</v>
      </c>
      <c r="BG601" s="235">
        <f>IF(N601="zákl. přenesená",J601,0)</f>
        <v>0</v>
      </c>
      <c r="BH601" s="235">
        <f>IF(N601="sníž. přenesená",J601,0)</f>
        <v>0</v>
      </c>
      <c r="BI601" s="235">
        <f>IF(N601="nulová",J601,0)</f>
        <v>0</v>
      </c>
      <c r="BJ601" s="24" t="s">
        <v>81</v>
      </c>
      <c r="BK601" s="235">
        <f>ROUND(I601*H601,2)</f>
        <v>0</v>
      </c>
      <c r="BL601" s="24" t="s">
        <v>220</v>
      </c>
      <c r="BM601" s="24" t="s">
        <v>1126</v>
      </c>
    </row>
    <row r="602" s="12" customFormat="1">
      <c r="B602" s="247"/>
      <c r="C602" s="248"/>
      <c r="D602" s="238" t="s">
        <v>133</v>
      </c>
      <c r="E602" s="248"/>
      <c r="F602" s="250" t="s">
        <v>1117</v>
      </c>
      <c r="G602" s="248"/>
      <c r="H602" s="251">
        <v>139.15000000000001</v>
      </c>
      <c r="I602" s="252"/>
      <c r="J602" s="248"/>
      <c r="K602" s="248"/>
      <c r="L602" s="253"/>
      <c r="M602" s="254"/>
      <c r="N602" s="255"/>
      <c r="O602" s="255"/>
      <c r="P602" s="255"/>
      <c r="Q602" s="255"/>
      <c r="R602" s="255"/>
      <c r="S602" s="255"/>
      <c r="T602" s="256"/>
      <c r="AT602" s="257" t="s">
        <v>133</v>
      </c>
      <c r="AU602" s="257" t="s">
        <v>81</v>
      </c>
      <c r="AV602" s="12" t="s">
        <v>81</v>
      </c>
      <c r="AW602" s="12" t="s">
        <v>6</v>
      </c>
      <c r="AX602" s="12" t="s">
        <v>76</v>
      </c>
      <c r="AY602" s="257" t="s">
        <v>114</v>
      </c>
    </row>
    <row r="603" s="1" customFormat="1" ht="38.25" customHeight="1">
      <c r="B603" s="46"/>
      <c r="C603" s="224" t="s">
        <v>1127</v>
      </c>
      <c r="D603" s="224" t="s">
        <v>127</v>
      </c>
      <c r="E603" s="225" t="s">
        <v>1128</v>
      </c>
      <c r="F603" s="226" t="s">
        <v>1129</v>
      </c>
      <c r="G603" s="227" t="s">
        <v>289</v>
      </c>
      <c r="H603" s="228">
        <v>1</v>
      </c>
      <c r="I603" s="229"/>
      <c r="J603" s="230">
        <f>ROUND(I603*H603,2)</f>
        <v>0</v>
      </c>
      <c r="K603" s="226" t="s">
        <v>147</v>
      </c>
      <c r="L603" s="72"/>
      <c r="M603" s="231" t="s">
        <v>21</v>
      </c>
      <c r="N603" s="232" t="s">
        <v>43</v>
      </c>
      <c r="O603" s="47"/>
      <c r="P603" s="233">
        <f>O603*H603</f>
        <v>0</v>
      </c>
      <c r="Q603" s="233">
        <v>0</v>
      </c>
      <c r="R603" s="233">
        <f>Q603*H603</f>
        <v>0</v>
      </c>
      <c r="S603" s="233">
        <v>0</v>
      </c>
      <c r="T603" s="234">
        <f>S603*H603</f>
        <v>0</v>
      </c>
      <c r="AR603" s="24" t="s">
        <v>220</v>
      </c>
      <c r="AT603" s="24" t="s">
        <v>127</v>
      </c>
      <c r="AU603" s="24" t="s">
        <v>81</v>
      </c>
      <c r="AY603" s="24" t="s">
        <v>114</v>
      </c>
      <c r="BE603" s="235">
        <f>IF(N603="základní",J603,0)</f>
        <v>0</v>
      </c>
      <c r="BF603" s="235">
        <f>IF(N603="snížená",J603,0)</f>
        <v>0</v>
      </c>
      <c r="BG603" s="235">
        <f>IF(N603="zákl. přenesená",J603,0)</f>
        <v>0</v>
      </c>
      <c r="BH603" s="235">
        <f>IF(N603="sníž. přenesená",J603,0)</f>
        <v>0</v>
      </c>
      <c r="BI603" s="235">
        <f>IF(N603="nulová",J603,0)</f>
        <v>0</v>
      </c>
      <c r="BJ603" s="24" t="s">
        <v>81</v>
      </c>
      <c r="BK603" s="235">
        <f>ROUND(I603*H603,2)</f>
        <v>0</v>
      </c>
      <c r="BL603" s="24" t="s">
        <v>220</v>
      </c>
      <c r="BM603" s="24" t="s">
        <v>1130</v>
      </c>
    </row>
    <row r="604" s="1" customFormat="1">
      <c r="B604" s="46"/>
      <c r="C604" s="74"/>
      <c r="D604" s="238" t="s">
        <v>149</v>
      </c>
      <c r="E604" s="74"/>
      <c r="F604" s="269" t="s">
        <v>1131</v>
      </c>
      <c r="G604" s="74"/>
      <c r="H604" s="74"/>
      <c r="I604" s="189"/>
      <c r="J604" s="74"/>
      <c r="K604" s="74"/>
      <c r="L604" s="72"/>
      <c r="M604" s="270"/>
      <c r="N604" s="47"/>
      <c r="O604" s="47"/>
      <c r="P604" s="47"/>
      <c r="Q604" s="47"/>
      <c r="R604" s="47"/>
      <c r="S604" s="47"/>
      <c r="T604" s="95"/>
      <c r="AT604" s="24" t="s">
        <v>149</v>
      </c>
      <c r="AU604" s="24" t="s">
        <v>81</v>
      </c>
    </row>
    <row r="605" s="10" customFormat="1" ht="29.88" customHeight="1">
      <c r="B605" s="202"/>
      <c r="C605" s="203"/>
      <c r="D605" s="204" t="s">
        <v>70</v>
      </c>
      <c r="E605" s="216" t="s">
        <v>1132</v>
      </c>
      <c r="F605" s="216" t="s">
        <v>1133</v>
      </c>
      <c r="G605" s="203"/>
      <c r="H605" s="203"/>
      <c r="I605" s="206"/>
      <c r="J605" s="217">
        <f>BK605</f>
        <v>0</v>
      </c>
      <c r="K605" s="203"/>
      <c r="L605" s="208"/>
      <c r="M605" s="209"/>
      <c r="N605" s="210"/>
      <c r="O605" s="210"/>
      <c r="P605" s="211">
        <f>SUM(P606:P690)</f>
        <v>0</v>
      </c>
      <c r="Q605" s="210"/>
      <c r="R605" s="211">
        <f>SUM(R606:R690)</f>
        <v>6.2473914800000001</v>
      </c>
      <c r="S605" s="210"/>
      <c r="T605" s="212">
        <f>SUM(T606:T690)</f>
        <v>0</v>
      </c>
      <c r="AR605" s="213" t="s">
        <v>81</v>
      </c>
      <c r="AT605" s="214" t="s">
        <v>70</v>
      </c>
      <c r="AU605" s="214" t="s">
        <v>76</v>
      </c>
      <c r="AY605" s="213" t="s">
        <v>114</v>
      </c>
      <c r="BK605" s="215">
        <f>SUM(BK606:BK690)</f>
        <v>0</v>
      </c>
    </row>
    <row r="606" s="1" customFormat="1" ht="25.5" customHeight="1">
      <c r="B606" s="46"/>
      <c r="C606" s="224" t="s">
        <v>1134</v>
      </c>
      <c r="D606" s="224" t="s">
        <v>127</v>
      </c>
      <c r="E606" s="225" t="s">
        <v>1135</v>
      </c>
      <c r="F606" s="226" t="s">
        <v>1136</v>
      </c>
      <c r="G606" s="227" t="s">
        <v>197</v>
      </c>
      <c r="H606" s="228">
        <v>336.19999999999999</v>
      </c>
      <c r="I606" s="229"/>
      <c r="J606" s="230">
        <f>ROUND(I606*H606,2)</f>
        <v>0</v>
      </c>
      <c r="K606" s="226" t="s">
        <v>147</v>
      </c>
      <c r="L606" s="72"/>
      <c r="M606" s="231" t="s">
        <v>21</v>
      </c>
      <c r="N606" s="232" t="s">
        <v>43</v>
      </c>
      <c r="O606" s="47"/>
      <c r="P606" s="233">
        <f>O606*H606</f>
        <v>0</v>
      </c>
      <c r="Q606" s="233">
        <v>0</v>
      </c>
      <c r="R606" s="233">
        <f>Q606*H606</f>
        <v>0</v>
      </c>
      <c r="S606" s="233">
        <v>0</v>
      </c>
      <c r="T606" s="234">
        <f>S606*H606</f>
        <v>0</v>
      </c>
      <c r="AR606" s="24" t="s">
        <v>220</v>
      </c>
      <c r="AT606" s="24" t="s">
        <v>127</v>
      </c>
      <c r="AU606" s="24" t="s">
        <v>81</v>
      </c>
      <c r="AY606" s="24" t="s">
        <v>114</v>
      </c>
      <c r="BE606" s="235">
        <f>IF(N606="základní",J606,0)</f>
        <v>0</v>
      </c>
      <c r="BF606" s="235">
        <f>IF(N606="snížená",J606,0)</f>
        <v>0</v>
      </c>
      <c r="BG606" s="235">
        <f>IF(N606="zákl. přenesená",J606,0)</f>
        <v>0</v>
      </c>
      <c r="BH606" s="235">
        <f>IF(N606="sníž. přenesená",J606,0)</f>
        <v>0</v>
      </c>
      <c r="BI606" s="235">
        <f>IF(N606="nulová",J606,0)</f>
        <v>0</v>
      </c>
      <c r="BJ606" s="24" t="s">
        <v>81</v>
      </c>
      <c r="BK606" s="235">
        <f>ROUND(I606*H606,2)</f>
        <v>0</v>
      </c>
      <c r="BL606" s="24" t="s">
        <v>220</v>
      </c>
      <c r="BM606" s="24" t="s">
        <v>1137</v>
      </c>
    </row>
    <row r="607" s="11" customFormat="1">
      <c r="B607" s="236"/>
      <c r="C607" s="237"/>
      <c r="D607" s="238" t="s">
        <v>133</v>
      </c>
      <c r="E607" s="239" t="s">
        <v>21</v>
      </c>
      <c r="F607" s="240" t="s">
        <v>1138</v>
      </c>
      <c r="G607" s="237"/>
      <c r="H607" s="239" t="s">
        <v>21</v>
      </c>
      <c r="I607" s="241"/>
      <c r="J607" s="237"/>
      <c r="K607" s="237"/>
      <c r="L607" s="242"/>
      <c r="M607" s="243"/>
      <c r="N607" s="244"/>
      <c r="O607" s="244"/>
      <c r="P607" s="244"/>
      <c r="Q607" s="244"/>
      <c r="R607" s="244"/>
      <c r="S607" s="244"/>
      <c r="T607" s="245"/>
      <c r="AT607" s="246" t="s">
        <v>133</v>
      </c>
      <c r="AU607" s="246" t="s">
        <v>81</v>
      </c>
      <c r="AV607" s="11" t="s">
        <v>76</v>
      </c>
      <c r="AW607" s="11" t="s">
        <v>35</v>
      </c>
      <c r="AX607" s="11" t="s">
        <v>71</v>
      </c>
      <c r="AY607" s="246" t="s">
        <v>114</v>
      </c>
    </row>
    <row r="608" s="11" customFormat="1">
      <c r="B608" s="236"/>
      <c r="C608" s="237"/>
      <c r="D608" s="238" t="s">
        <v>133</v>
      </c>
      <c r="E608" s="239" t="s">
        <v>21</v>
      </c>
      <c r="F608" s="240" t="s">
        <v>811</v>
      </c>
      <c r="G608" s="237"/>
      <c r="H608" s="239" t="s">
        <v>21</v>
      </c>
      <c r="I608" s="241"/>
      <c r="J608" s="237"/>
      <c r="K608" s="237"/>
      <c r="L608" s="242"/>
      <c r="M608" s="243"/>
      <c r="N608" s="244"/>
      <c r="O608" s="244"/>
      <c r="P608" s="244"/>
      <c r="Q608" s="244"/>
      <c r="R608" s="244"/>
      <c r="S608" s="244"/>
      <c r="T608" s="245"/>
      <c r="AT608" s="246" t="s">
        <v>133</v>
      </c>
      <c r="AU608" s="246" t="s">
        <v>81</v>
      </c>
      <c r="AV608" s="11" t="s">
        <v>76</v>
      </c>
      <c r="AW608" s="11" t="s">
        <v>35</v>
      </c>
      <c r="AX608" s="11" t="s">
        <v>71</v>
      </c>
      <c r="AY608" s="246" t="s">
        <v>114</v>
      </c>
    </row>
    <row r="609" s="12" customFormat="1">
      <c r="B609" s="247"/>
      <c r="C609" s="248"/>
      <c r="D609" s="238" t="s">
        <v>133</v>
      </c>
      <c r="E609" s="249" t="s">
        <v>21</v>
      </c>
      <c r="F609" s="250" t="s">
        <v>1091</v>
      </c>
      <c r="G609" s="248"/>
      <c r="H609" s="251">
        <v>84.799999999999997</v>
      </c>
      <c r="I609" s="252"/>
      <c r="J609" s="248"/>
      <c r="K609" s="248"/>
      <c r="L609" s="253"/>
      <c r="M609" s="254"/>
      <c r="N609" s="255"/>
      <c r="O609" s="255"/>
      <c r="P609" s="255"/>
      <c r="Q609" s="255"/>
      <c r="R609" s="255"/>
      <c r="S609" s="255"/>
      <c r="T609" s="256"/>
      <c r="AT609" s="257" t="s">
        <v>133</v>
      </c>
      <c r="AU609" s="257" t="s">
        <v>81</v>
      </c>
      <c r="AV609" s="12" t="s">
        <v>81</v>
      </c>
      <c r="AW609" s="12" t="s">
        <v>35</v>
      </c>
      <c r="AX609" s="12" t="s">
        <v>71</v>
      </c>
      <c r="AY609" s="257" t="s">
        <v>114</v>
      </c>
    </row>
    <row r="610" s="11" customFormat="1">
      <c r="B610" s="236"/>
      <c r="C610" s="237"/>
      <c r="D610" s="238" t="s">
        <v>133</v>
      </c>
      <c r="E610" s="239" t="s">
        <v>21</v>
      </c>
      <c r="F610" s="240" t="s">
        <v>818</v>
      </c>
      <c r="G610" s="237"/>
      <c r="H610" s="239" t="s">
        <v>21</v>
      </c>
      <c r="I610" s="241"/>
      <c r="J610" s="237"/>
      <c r="K610" s="237"/>
      <c r="L610" s="242"/>
      <c r="M610" s="243"/>
      <c r="N610" s="244"/>
      <c r="O610" s="244"/>
      <c r="P610" s="244"/>
      <c r="Q610" s="244"/>
      <c r="R610" s="244"/>
      <c r="S610" s="244"/>
      <c r="T610" s="245"/>
      <c r="AT610" s="246" t="s">
        <v>133</v>
      </c>
      <c r="AU610" s="246" t="s">
        <v>81</v>
      </c>
      <c r="AV610" s="11" t="s">
        <v>76</v>
      </c>
      <c r="AW610" s="11" t="s">
        <v>35</v>
      </c>
      <c r="AX610" s="11" t="s">
        <v>71</v>
      </c>
      <c r="AY610" s="246" t="s">
        <v>114</v>
      </c>
    </row>
    <row r="611" s="12" customFormat="1">
      <c r="B611" s="247"/>
      <c r="C611" s="248"/>
      <c r="D611" s="238" t="s">
        <v>133</v>
      </c>
      <c r="E611" s="249" t="s">
        <v>21</v>
      </c>
      <c r="F611" s="250" t="s">
        <v>1095</v>
      </c>
      <c r="G611" s="248"/>
      <c r="H611" s="251">
        <v>130.59999999999999</v>
      </c>
      <c r="I611" s="252"/>
      <c r="J611" s="248"/>
      <c r="K611" s="248"/>
      <c r="L611" s="253"/>
      <c r="M611" s="254"/>
      <c r="N611" s="255"/>
      <c r="O611" s="255"/>
      <c r="P611" s="255"/>
      <c r="Q611" s="255"/>
      <c r="R611" s="255"/>
      <c r="S611" s="255"/>
      <c r="T611" s="256"/>
      <c r="AT611" s="257" t="s">
        <v>133</v>
      </c>
      <c r="AU611" s="257" t="s">
        <v>81</v>
      </c>
      <c r="AV611" s="12" t="s">
        <v>81</v>
      </c>
      <c r="AW611" s="12" t="s">
        <v>35</v>
      </c>
      <c r="AX611" s="12" t="s">
        <v>71</v>
      </c>
      <c r="AY611" s="257" t="s">
        <v>114</v>
      </c>
    </row>
    <row r="612" s="14" customFormat="1">
      <c r="B612" s="285"/>
      <c r="C612" s="286"/>
      <c r="D612" s="238" t="s">
        <v>133</v>
      </c>
      <c r="E612" s="287" t="s">
        <v>21</v>
      </c>
      <c r="F612" s="288" t="s">
        <v>914</v>
      </c>
      <c r="G612" s="286"/>
      <c r="H612" s="289">
        <v>215.40000000000001</v>
      </c>
      <c r="I612" s="290"/>
      <c r="J612" s="286"/>
      <c r="K612" s="286"/>
      <c r="L612" s="291"/>
      <c r="M612" s="292"/>
      <c r="N612" s="293"/>
      <c r="O612" s="293"/>
      <c r="P612" s="293"/>
      <c r="Q612" s="293"/>
      <c r="R612" s="293"/>
      <c r="S612" s="293"/>
      <c r="T612" s="294"/>
      <c r="AT612" s="295" t="s">
        <v>133</v>
      </c>
      <c r="AU612" s="295" t="s">
        <v>81</v>
      </c>
      <c r="AV612" s="14" t="s">
        <v>144</v>
      </c>
      <c r="AW612" s="14" t="s">
        <v>35</v>
      </c>
      <c r="AX612" s="14" t="s">
        <v>71</v>
      </c>
      <c r="AY612" s="295" t="s">
        <v>114</v>
      </c>
    </row>
    <row r="613" s="11" customFormat="1">
      <c r="B613" s="236"/>
      <c r="C613" s="237"/>
      <c r="D613" s="238" t="s">
        <v>133</v>
      </c>
      <c r="E613" s="239" t="s">
        <v>21</v>
      </c>
      <c r="F613" s="240" t="s">
        <v>1139</v>
      </c>
      <c r="G613" s="237"/>
      <c r="H613" s="239" t="s">
        <v>21</v>
      </c>
      <c r="I613" s="241"/>
      <c r="J613" s="237"/>
      <c r="K613" s="237"/>
      <c r="L613" s="242"/>
      <c r="M613" s="243"/>
      <c r="N613" s="244"/>
      <c r="O613" s="244"/>
      <c r="P613" s="244"/>
      <c r="Q613" s="244"/>
      <c r="R613" s="244"/>
      <c r="S613" s="244"/>
      <c r="T613" s="245"/>
      <c r="AT613" s="246" t="s">
        <v>133</v>
      </c>
      <c r="AU613" s="246" t="s">
        <v>81</v>
      </c>
      <c r="AV613" s="11" t="s">
        <v>76</v>
      </c>
      <c r="AW613" s="11" t="s">
        <v>35</v>
      </c>
      <c r="AX613" s="11" t="s">
        <v>71</v>
      </c>
      <c r="AY613" s="246" t="s">
        <v>114</v>
      </c>
    </row>
    <row r="614" s="11" customFormat="1">
      <c r="B614" s="236"/>
      <c r="C614" s="237"/>
      <c r="D614" s="238" t="s">
        <v>133</v>
      </c>
      <c r="E614" s="239" t="s">
        <v>21</v>
      </c>
      <c r="F614" s="240" t="s">
        <v>809</v>
      </c>
      <c r="G614" s="237"/>
      <c r="H614" s="239" t="s">
        <v>21</v>
      </c>
      <c r="I614" s="241"/>
      <c r="J614" s="237"/>
      <c r="K614" s="237"/>
      <c r="L614" s="242"/>
      <c r="M614" s="243"/>
      <c r="N614" s="244"/>
      <c r="O614" s="244"/>
      <c r="P614" s="244"/>
      <c r="Q614" s="244"/>
      <c r="R614" s="244"/>
      <c r="S614" s="244"/>
      <c r="T614" s="245"/>
      <c r="AT614" s="246" t="s">
        <v>133</v>
      </c>
      <c r="AU614" s="246" t="s">
        <v>81</v>
      </c>
      <c r="AV614" s="11" t="s">
        <v>76</v>
      </c>
      <c r="AW614" s="11" t="s">
        <v>35</v>
      </c>
      <c r="AX614" s="11" t="s">
        <v>71</v>
      </c>
      <c r="AY614" s="246" t="s">
        <v>114</v>
      </c>
    </row>
    <row r="615" s="12" customFormat="1">
      <c r="B615" s="247"/>
      <c r="C615" s="248"/>
      <c r="D615" s="238" t="s">
        <v>133</v>
      </c>
      <c r="E615" s="249" t="s">
        <v>21</v>
      </c>
      <c r="F615" s="250" t="s">
        <v>719</v>
      </c>
      <c r="G615" s="248"/>
      <c r="H615" s="251">
        <v>68.900000000000006</v>
      </c>
      <c r="I615" s="252"/>
      <c r="J615" s="248"/>
      <c r="K615" s="248"/>
      <c r="L615" s="253"/>
      <c r="M615" s="254"/>
      <c r="N615" s="255"/>
      <c r="O615" s="255"/>
      <c r="P615" s="255"/>
      <c r="Q615" s="255"/>
      <c r="R615" s="255"/>
      <c r="S615" s="255"/>
      <c r="T615" s="256"/>
      <c r="AT615" s="257" t="s">
        <v>133</v>
      </c>
      <c r="AU615" s="257" t="s">
        <v>81</v>
      </c>
      <c r="AV615" s="12" t="s">
        <v>81</v>
      </c>
      <c r="AW615" s="12" t="s">
        <v>35</v>
      </c>
      <c r="AX615" s="12" t="s">
        <v>71</v>
      </c>
      <c r="AY615" s="257" t="s">
        <v>114</v>
      </c>
    </row>
    <row r="616" s="11" customFormat="1">
      <c r="B616" s="236"/>
      <c r="C616" s="237"/>
      <c r="D616" s="238" t="s">
        <v>133</v>
      </c>
      <c r="E616" s="239" t="s">
        <v>21</v>
      </c>
      <c r="F616" s="240" t="s">
        <v>805</v>
      </c>
      <c r="G616" s="237"/>
      <c r="H616" s="239" t="s">
        <v>21</v>
      </c>
      <c r="I616" s="241"/>
      <c r="J616" s="237"/>
      <c r="K616" s="237"/>
      <c r="L616" s="242"/>
      <c r="M616" s="243"/>
      <c r="N616" s="244"/>
      <c r="O616" s="244"/>
      <c r="P616" s="244"/>
      <c r="Q616" s="244"/>
      <c r="R616" s="244"/>
      <c r="S616" s="244"/>
      <c r="T616" s="245"/>
      <c r="AT616" s="246" t="s">
        <v>133</v>
      </c>
      <c r="AU616" s="246" t="s">
        <v>81</v>
      </c>
      <c r="AV616" s="11" t="s">
        <v>76</v>
      </c>
      <c r="AW616" s="11" t="s">
        <v>35</v>
      </c>
      <c r="AX616" s="11" t="s">
        <v>71</v>
      </c>
      <c r="AY616" s="246" t="s">
        <v>114</v>
      </c>
    </row>
    <row r="617" s="12" customFormat="1">
      <c r="B617" s="247"/>
      <c r="C617" s="248"/>
      <c r="D617" s="238" t="s">
        <v>133</v>
      </c>
      <c r="E617" s="249" t="s">
        <v>21</v>
      </c>
      <c r="F617" s="250" t="s">
        <v>1088</v>
      </c>
      <c r="G617" s="248"/>
      <c r="H617" s="251">
        <v>32.700000000000003</v>
      </c>
      <c r="I617" s="252"/>
      <c r="J617" s="248"/>
      <c r="K617" s="248"/>
      <c r="L617" s="253"/>
      <c r="M617" s="254"/>
      <c r="N617" s="255"/>
      <c r="O617" s="255"/>
      <c r="P617" s="255"/>
      <c r="Q617" s="255"/>
      <c r="R617" s="255"/>
      <c r="S617" s="255"/>
      <c r="T617" s="256"/>
      <c r="AT617" s="257" t="s">
        <v>133</v>
      </c>
      <c r="AU617" s="257" t="s">
        <v>81</v>
      </c>
      <c r="AV617" s="12" t="s">
        <v>81</v>
      </c>
      <c r="AW617" s="12" t="s">
        <v>35</v>
      </c>
      <c r="AX617" s="12" t="s">
        <v>71</v>
      </c>
      <c r="AY617" s="257" t="s">
        <v>114</v>
      </c>
    </row>
    <row r="618" s="11" customFormat="1">
      <c r="B618" s="236"/>
      <c r="C618" s="237"/>
      <c r="D618" s="238" t="s">
        <v>133</v>
      </c>
      <c r="E618" s="239" t="s">
        <v>21</v>
      </c>
      <c r="F618" s="240" t="s">
        <v>816</v>
      </c>
      <c r="G618" s="237"/>
      <c r="H618" s="239" t="s">
        <v>21</v>
      </c>
      <c r="I618" s="241"/>
      <c r="J618" s="237"/>
      <c r="K618" s="237"/>
      <c r="L618" s="242"/>
      <c r="M618" s="243"/>
      <c r="N618" s="244"/>
      <c r="O618" s="244"/>
      <c r="P618" s="244"/>
      <c r="Q618" s="244"/>
      <c r="R618" s="244"/>
      <c r="S618" s="244"/>
      <c r="T618" s="245"/>
      <c r="AT618" s="246" t="s">
        <v>133</v>
      </c>
      <c r="AU618" s="246" t="s">
        <v>81</v>
      </c>
      <c r="AV618" s="11" t="s">
        <v>76</v>
      </c>
      <c r="AW618" s="11" t="s">
        <v>35</v>
      </c>
      <c r="AX618" s="11" t="s">
        <v>71</v>
      </c>
      <c r="AY618" s="246" t="s">
        <v>114</v>
      </c>
    </row>
    <row r="619" s="12" customFormat="1">
      <c r="B619" s="247"/>
      <c r="C619" s="248"/>
      <c r="D619" s="238" t="s">
        <v>133</v>
      </c>
      <c r="E619" s="249" t="s">
        <v>21</v>
      </c>
      <c r="F619" s="250" t="s">
        <v>1094</v>
      </c>
      <c r="G619" s="248"/>
      <c r="H619" s="251">
        <v>19.199999999999999</v>
      </c>
      <c r="I619" s="252"/>
      <c r="J619" s="248"/>
      <c r="K619" s="248"/>
      <c r="L619" s="253"/>
      <c r="M619" s="254"/>
      <c r="N619" s="255"/>
      <c r="O619" s="255"/>
      <c r="P619" s="255"/>
      <c r="Q619" s="255"/>
      <c r="R619" s="255"/>
      <c r="S619" s="255"/>
      <c r="T619" s="256"/>
      <c r="AT619" s="257" t="s">
        <v>133</v>
      </c>
      <c r="AU619" s="257" t="s">
        <v>81</v>
      </c>
      <c r="AV619" s="12" t="s">
        <v>81</v>
      </c>
      <c r="AW619" s="12" t="s">
        <v>35</v>
      </c>
      <c r="AX619" s="12" t="s">
        <v>71</v>
      </c>
      <c r="AY619" s="257" t="s">
        <v>114</v>
      </c>
    </row>
    <row r="620" s="14" customFormat="1">
      <c r="B620" s="285"/>
      <c r="C620" s="286"/>
      <c r="D620" s="238" t="s">
        <v>133</v>
      </c>
      <c r="E620" s="287" t="s">
        <v>21</v>
      </c>
      <c r="F620" s="288" t="s">
        <v>914</v>
      </c>
      <c r="G620" s="286"/>
      <c r="H620" s="289">
        <v>120.8</v>
      </c>
      <c r="I620" s="290"/>
      <c r="J620" s="286"/>
      <c r="K620" s="286"/>
      <c r="L620" s="291"/>
      <c r="M620" s="292"/>
      <c r="N620" s="293"/>
      <c r="O620" s="293"/>
      <c r="P620" s="293"/>
      <c r="Q620" s="293"/>
      <c r="R620" s="293"/>
      <c r="S620" s="293"/>
      <c r="T620" s="294"/>
      <c r="AT620" s="295" t="s">
        <v>133</v>
      </c>
      <c r="AU620" s="295" t="s">
        <v>81</v>
      </c>
      <c r="AV620" s="14" t="s">
        <v>144</v>
      </c>
      <c r="AW620" s="14" t="s">
        <v>35</v>
      </c>
      <c r="AX620" s="14" t="s">
        <v>71</v>
      </c>
      <c r="AY620" s="295" t="s">
        <v>114</v>
      </c>
    </row>
    <row r="621" s="13" customFormat="1">
      <c r="B621" s="258"/>
      <c r="C621" s="259"/>
      <c r="D621" s="238" t="s">
        <v>133</v>
      </c>
      <c r="E621" s="260" t="s">
        <v>21</v>
      </c>
      <c r="F621" s="261" t="s">
        <v>140</v>
      </c>
      <c r="G621" s="259"/>
      <c r="H621" s="262">
        <v>336.19999999999999</v>
      </c>
      <c r="I621" s="263"/>
      <c r="J621" s="259"/>
      <c r="K621" s="259"/>
      <c r="L621" s="264"/>
      <c r="M621" s="265"/>
      <c r="N621" s="266"/>
      <c r="O621" s="266"/>
      <c r="P621" s="266"/>
      <c r="Q621" s="266"/>
      <c r="R621" s="266"/>
      <c r="S621" s="266"/>
      <c r="T621" s="267"/>
      <c r="AT621" s="268" t="s">
        <v>133</v>
      </c>
      <c r="AU621" s="268" t="s">
        <v>81</v>
      </c>
      <c r="AV621" s="13" t="s">
        <v>115</v>
      </c>
      <c r="AW621" s="13" t="s">
        <v>35</v>
      </c>
      <c r="AX621" s="13" t="s">
        <v>76</v>
      </c>
      <c r="AY621" s="268" t="s">
        <v>114</v>
      </c>
    </row>
    <row r="622" s="1" customFormat="1" ht="16.5" customHeight="1">
      <c r="B622" s="46"/>
      <c r="C622" s="271" t="s">
        <v>1140</v>
      </c>
      <c r="D622" s="271" t="s">
        <v>189</v>
      </c>
      <c r="E622" s="272" t="s">
        <v>1141</v>
      </c>
      <c r="F622" s="273" t="s">
        <v>1142</v>
      </c>
      <c r="G622" s="274" t="s">
        <v>197</v>
      </c>
      <c r="H622" s="275">
        <v>123.21599999999999</v>
      </c>
      <c r="I622" s="276"/>
      <c r="J622" s="277">
        <f>ROUND(I622*H622,2)</f>
        <v>0</v>
      </c>
      <c r="K622" s="273" t="s">
        <v>147</v>
      </c>
      <c r="L622" s="278"/>
      <c r="M622" s="279" t="s">
        <v>21</v>
      </c>
      <c r="N622" s="280" t="s">
        <v>43</v>
      </c>
      <c r="O622" s="47"/>
      <c r="P622" s="233">
        <f>O622*H622</f>
        <v>0</v>
      </c>
      <c r="Q622" s="233">
        <v>0.001</v>
      </c>
      <c r="R622" s="233">
        <f>Q622*H622</f>
        <v>0.12321599999999999</v>
      </c>
      <c r="S622" s="233">
        <v>0</v>
      </c>
      <c r="T622" s="234">
        <f>S622*H622</f>
        <v>0</v>
      </c>
      <c r="AR622" s="24" t="s">
        <v>309</v>
      </c>
      <c r="AT622" s="24" t="s">
        <v>189</v>
      </c>
      <c r="AU622" s="24" t="s">
        <v>81</v>
      </c>
      <c r="AY622" s="24" t="s">
        <v>114</v>
      </c>
      <c r="BE622" s="235">
        <f>IF(N622="základní",J622,0)</f>
        <v>0</v>
      </c>
      <c r="BF622" s="235">
        <f>IF(N622="snížená",J622,0)</f>
        <v>0</v>
      </c>
      <c r="BG622" s="235">
        <f>IF(N622="zákl. přenesená",J622,0)</f>
        <v>0</v>
      </c>
      <c r="BH622" s="235">
        <f>IF(N622="sníž. přenesená",J622,0)</f>
        <v>0</v>
      </c>
      <c r="BI622" s="235">
        <f>IF(N622="nulová",J622,0)</f>
        <v>0</v>
      </c>
      <c r="BJ622" s="24" t="s">
        <v>81</v>
      </c>
      <c r="BK622" s="235">
        <f>ROUND(I622*H622,2)</f>
        <v>0</v>
      </c>
      <c r="BL622" s="24" t="s">
        <v>220</v>
      </c>
      <c r="BM622" s="24" t="s">
        <v>1143</v>
      </c>
    </row>
    <row r="623" s="12" customFormat="1">
      <c r="B623" s="247"/>
      <c r="C623" s="248"/>
      <c r="D623" s="238" t="s">
        <v>133</v>
      </c>
      <c r="E623" s="249" t="s">
        <v>21</v>
      </c>
      <c r="F623" s="250" t="s">
        <v>1144</v>
      </c>
      <c r="G623" s="248"/>
      <c r="H623" s="251">
        <v>120.8</v>
      </c>
      <c r="I623" s="252"/>
      <c r="J623" s="248"/>
      <c r="K623" s="248"/>
      <c r="L623" s="253"/>
      <c r="M623" s="254"/>
      <c r="N623" s="255"/>
      <c r="O623" s="255"/>
      <c r="P623" s="255"/>
      <c r="Q623" s="255"/>
      <c r="R623" s="255"/>
      <c r="S623" s="255"/>
      <c r="T623" s="256"/>
      <c r="AT623" s="257" t="s">
        <v>133</v>
      </c>
      <c r="AU623" s="257" t="s">
        <v>81</v>
      </c>
      <c r="AV623" s="12" t="s">
        <v>81</v>
      </c>
      <c r="AW623" s="12" t="s">
        <v>35</v>
      </c>
      <c r="AX623" s="12" t="s">
        <v>76</v>
      </c>
      <c r="AY623" s="257" t="s">
        <v>114</v>
      </c>
    </row>
    <row r="624" s="12" customFormat="1">
      <c r="B624" s="247"/>
      <c r="C624" s="248"/>
      <c r="D624" s="238" t="s">
        <v>133</v>
      </c>
      <c r="E624" s="248"/>
      <c r="F624" s="250" t="s">
        <v>1145</v>
      </c>
      <c r="G624" s="248"/>
      <c r="H624" s="251">
        <v>123.21599999999999</v>
      </c>
      <c r="I624" s="252"/>
      <c r="J624" s="248"/>
      <c r="K624" s="248"/>
      <c r="L624" s="253"/>
      <c r="M624" s="254"/>
      <c r="N624" s="255"/>
      <c r="O624" s="255"/>
      <c r="P624" s="255"/>
      <c r="Q624" s="255"/>
      <c r="R624" s="255"/>
      <c r="S624" s="255"/>
      <c r="T624" s="256"/>
      <c r="AT624" s="257" t="s">
        <v>133</v>
      </c>
      <c r="AU624" s="257" t="s">
        <v>81</v>
      </c>
      <c r="AV624" s="12" t="s">
        <v>81</v>
      </c>
      <c r="AW624" s="12" t="s">
        <v>6</v>
      </c>
      <c r="AX624" s="12" t="s">
        <v>76</v>
      </c>
      <c r="AY624" s="257" t="s">
        <v>114</v>
      </c>
    </row>
    <row r="625" s="1" customFormat="1" ht="16.5" customHeight="1">
      <c r="B625" s="46"/>
      <c r="C625" s="271" t="s">
        <v>1146</v>
      </c>
      <c r="D625" s="271" t="s">
        <v>189</v>
      </c>
      <c r="E625" s="272" t="s">
        <v>1147</v>
      </c>
      <c r="F625" s="273" t="s">
        <v>1148</v>
      </c>
      <c r="G625" s="274" t="s">
        <v>197</v>
      </c>
      <c r="H625" s="275">
        <v>219.708</v>
      </c>
      <c r="I625" s="276"/>
      <c r="J625" s="277">
        <f>ROUND(I625*H625,2)</f>
        <v>0</v>
      </c>
      <c r="K625" s="273" t="s">
        <v>147</v>
      </c>
      <c r="L625" s="278"/>
      <c r="M625" s="279" t="s">
        <v>21</v>
      </c>
      <c r="N625" s="280" t="s">
        <v>43</v>
      </c>
      <c r="O625" s="47"/>
      <c r="P625" s="233">
        <f>O625*H625</f>
        <v>0</v>
      </c>
      <c r="Q625" s="233">
        <v>0.00031</v>
      </c>
      <c r="R625" s="233">
        <f>Q625*H625</f>
        <v>0.06810948</v>
      </c>
      <c r="S625" s="233">
        <v>0</v>
      </c>
      <c r="T625" s="234">
        <f>S625*H625</f>
        <v>0</v>
      </c>
      <c r="AR625" s="24" t="s">
        <v>309</v>
      </c>
      <c r="AT625" s="24" t="s">
        <v>189</v>
      </c>
      <c r="AU625" s="24" t="s">
        <v>81</v>
      </c>
      <c r="AY625" s="24" t="s">
        <v>114</v>
      </c>
      <c r="BE625" s="235">
        <f>IF(N625="základní",J625,0)</f>
        <v>0</v>
      </c>
      <c r="BF625" s="235">
        <f>IF(N625="snížená",J625,0)</f>
        <v>0</v>
      </c>
      <c r="BG625" s="235">
        <f>IF(N625="zákl. přenesená",J625,0)</f>
        <v>0</v>
      </c>
      <c r="BH625" s="235">
        <f>IF(N625="sníž. přenesená",J625,0)</f>
        <v>0</v>
      </c>
      <c r="BI625" s="235">
        <f>IF(N625="nulová",J625,0)</f>
        <v>0</v>
      </c>
      <c r="BJ625" s="24" t="s">
        <v>81</v>
      </c>
      <c r="BK625" s="235">
        <f>ROUND(I625*H625,2)</f>
        <v>0</v>
      </c>
      <c r="BL625" s="24" t="s">
        <v>220</v>
      </c>
      <c r="BM625" s="24" t="s">
        <v>1149</v>
      </c>
    </row>
    <row r="626" s="12" customFormat="1">
      <c r="B626" s="247"/>
      <c r="C626" s="248"/>
      <c r="D626" s="238" t="s">
        <v>133</v>
      </c>
      <c r="E626" s="249" t="s">
        <v>21</v>
      </c>
      <c r="F626" s="250" t="s">
        <v>1150</v>
      </c>
      <c r="G626" s="248"/>
      <c r="H626" s="251">
        <v>215.40000000000001</v>
      </c>
      <c r="I626" s="252"/>
      <c r="J626" s="248"/>
      <c r="K626" s="248"/>
      <c r="L626" s="253"/>
      <c r="M626" s="254"/>
      <c r="N626" s="255"/>
      <c r="O626" s="255"/>
      <c r="P626" s="255"/>
      <c r="Q626" s="255"/>
      <c r="R626" s="255"/>
      <c r="S626" s="255"/>
      <c r="T626" s="256"/>
      <c r="AT626" s="257" t="s">
        <v>133</v>
      </c>
      <c r="AU626" s="257" t="s">
        <v>81</v>
      </c>
      <c r="AV626" s="12" t="s">
        <v>81</v>
      </c>
      <c r="AW626" s="12" t="s">
        <v>35</v>
      </c>
      <c r="AX626" s="12" t="s">
        <v>76</v>
      </c>
      <c r="AY626" s="257" t="s">
        <v>114</v>
      </c>
    </row>
    <row r="627" s="12" customFormat="1">
      <c r="B627" s="247"/>
      <c r="C627" s="248"/>
      <c r="D627" s="238" t="s">
        <v>133</v>
      </c>
      <c r="E627" s="248"/>
      <c r="F627" s="250" t="s">
        <v>1151</v>
      </c>
      <c r="G627" s="248"/>
      <c r="H627" s="251">
        <v>219.708</v>
      </c>
      <c r="I627" s="252"/>
      <c r="J627" s="248"/>
      <c r="K627" s="248"/>
      <c r="L627" s="253"/>
      <c r="M627" s="254"/>
      <c r="N627" s="255"/>
      <c r="O627" s="255"/>
      <c r="P627" s="255"/>
      <c r="Q627" s="255"/>
      <c r="R627" s="255"/>
      <c r="S627" s="255"/>
      <c r="T627" s="256"/>
      <c r="AT627" s="257" t="s">
        <v>133</v>
      </c>
      <c r="AU627" s="257" t="s">
        <v>81</v>
      </c>
      <c r="AV627" s="12" t="s">
        <v>81</v>
      </c>
      <c r="AW627" s="12" t="s">
        <v>6</v>
      </c>
      <c r="AX627" s="12" t="s">
        <v>76</v>
      </c>
      <c r="AY627" s="257" t="s">
        <v>114</v>
      </c>
    </row>
    <row r="628" s="1" customFormat="1" ht="25.5" customHeight="1">
      <c r="B628" s="46"/>
      <c r="C628" s="224" t="s">
        <v>1152</v>
      </c>
      <c r="D628" s="224" t="s">
        <v>127</v>
      </c>
      <c r="E628" s="225" t="s">
        <v>1153</v>
      </c>
      <c r="F628" s="226" t="s">
        <v>1154</v>
      </c>
      <c r="G628" s="227" t="s">
        <v>197</v>
      </c>
      <c r="H628" s="228">
        <v>135.5</v>
      </c>
      <c r="I628" s="229"/>
      <c r="J628" s="230">
        <f>ROUND(I628*H628,2)</f>
        <v>0</v>
      </c>
      <c r="K628" s="226" t="s">
        <v>147</v>
      </c>
      <c r="L628" s="72"/>
      <c r="M628" s="231" t="s">
        <v>21</v>
      </c>
      <c r="N628" s="232" t="s">
        <v>43</v>
      </c>
      <c r="O628" s="47"/>
      <c r="P628" s="233">
        <f>O628*H628</f>
        <v>0</v>
      </c>
      <c r="Q628" s="233">
        <v>0</v>
      </c>
      <c r="R628" s="233">
        <f>Q628*H628</f>
        <v>0</v>
      </c>
      <c r="S628" s="233">
        <v>0</v>
      </c>
      <c r="T628" s="234">
        <f>S628*H628</f>
        <v>0</v>
      </c>
      <c r="AR628" s="24" t="s">
        <v>220</v>
      </c>
      <c r="AT628" s="24" t="s">
        <v>127</v>
      </c>
      <c r="AU628" s="24" t="s">
        <v>81</v>
      </c>
      <c r="AY628" s="24" t="s">
        <v>114</v>
      </c>
      <c r="BE628" s="235">
        <f>IF(N628="základní",J628,0)</f>
        <v>0</v>
      </c>
      <c r="BF628" s="235">
        <f>IF(N628="snížená",J628,0)</f>
        <v>0</v>
      </c>
      <c r="BG628" s="235">
        <f>IF(N628="zákl. přenesená",J628,0)</f>
        <v>0</v>
      </c>
      <c r="BH628" s="235">
        <f>IF(N628="sníž. přenesená",J628,0)</f>
        <v>0</v>
      </c>
      <c r="BI628" s="235">
        <f>IF(N628="nulová",J628,0)</f>
        <v>0</v>
      </c>
      <c r="BJ628" s="24" t="s">
        <v>81</v>
      </c>
      <c r="BK628" s="235">
        <f>ROUND(I628*H628,2)</f>
        <v>0</v>
      </c>
      <c r="BL628" s="24" t="s">
        <v>220</v>
      </c>
      <c r="BM628" s="24" t="s">
        <v>1155</v>
      </c>
    </row>
    <row r="629" s="1" customFormat="1">
      <c r="B629" s="46"/>
      <c r="C629" s="74"/>
      <c r="D629" s="238" t="s">
        <v>149</v>
      </c>
      <c r="E629" s="74"/>
      <c r="F629" s="269" t="s">
        <v>1156</v>
      </c>
      <c r="G629" s="74"/>
      <c r="H629" s="74"/>
      <c r="I629" s="189"/>
      <c r="J629" s="74"/>
      <c r="K629" s="74"/>
      <c r="L629" s="72"/>
      <c r="M629" s="270"/>
      <c r="N629" s="47"/>
      <c r="O629" s="47"/>
      <c r="P629" s="47"/>
      <c r="Q629" s="47"/>
      <c r="R629" s="47"/>
      <c r="S629" s="47"/>
      <c r="T629" s="95"/>
      <c r="AT629" s="24" t="s">
        <v>149</v>
      </c>
      <c r="AU629" s="24" t="s">
        <v>81</v>
      </c>
    </row>
    <row r="630" s="11" customFormat="1">
      <c r="B630" s="236"/>
      <c r="C630" s="237"/>
      <c r="D630" s="238" t="s">
        <v>133</v>
      </c>
      <c r="E630" s="239" t="s">
        <v>21</v>
      </c>
      <c r="F630" s="240" t="s">
        <v>1157</v>
      </c>
      <c r="G630" s="237"/>
      <c r="H630" s="239" t="s">
        <v>21</v>
      </c>
      <c r="I630" s="241"/>
      <c r="J630" s="237"/>
      <c r="K630" s="237"/>
      <c r="L630" s="242"/>
      <c r="M630" s="243"/>
      <c r="N630" s="244"/>
      <c r="O630" s="244"/>
      <c r="P630" s="244"/>
      <c r="Q630" s="244"/>
      <c r="R630" s="244"/>
      <c r="S630" s="244"/>
      <c r="T630" s="245"/>
      <c r="AT630" s="246" t="s">
        <v>133</v>
      </c>
      <c r="AU630" s="246" t="s">
        <v>81</v>
      </c>
      <c r="AV630" s="11" t="s">
        <v>76</v>
      </c>
      <c r="AW630" s="11" t="s">
        <v>35</v>
      </c>
      <c r="AX630" s="11" t="s">
        <v>71</v>
      </c>
      <c r="AY630" s="246" t="s">
        <v>114</v>
      </c>
    </row>
    <row r="631" s="11" customFormat="1">
      <c r="B631" s="236"/>
      <c r="C631" s="237"/>
      <c r="D631" s="238" t="s">
        <v>133</v>
      </c>
      <c r="E631" s="239" t="s">
        <v>21</v>
      </c>
      <c r="F631" s="240" t="s">
        <v>807</v>
      </c>
      <c r="G631" s="237"/>
      <c r="H631" s="239" t="s">
        <v>21</v>
      </c>
      <c r="I631" s="241"/>
      <c r="J631" s="237"/>
      <c r="K631" s="237"/>
      <c r="L631" s="242"/>
      <c r="M631" s="243"/>
      <c r="N631" s="244"/>
      <c r="O631" s="244"/>
      <c r="P631" s="244"/>
      <c r="Q631" s="244"/>
      <c r="R631" s="244"/>
      <c r="S631" s="244"/>
      <c r="T631" s="245"/>
      <c r="AT631" s="246" t="s">
        <v>133</v>
      </c>
      <c r="AU631" s="246" t="s">
        <v>81</v>
      </c>
      <c r="AV631" s="11" t="s">
        <v>76</v>
      </c>
      <c r="AW631" s="11" t="s">
        <v>35</v>
      </c>
      <c r="AX631" s="11" t="s">
        <v>71</v>
      </c>
      <c r="AY631" s="246" t="s">
        <v>114</v>
      </c>
    </row>
    <row r="632" s="12" customFormat="1">
      <c r="B632" s="247"/>
      <c r="C632" s="248"/>
      <c r="D632" s="238" t="s">
        <v>133</v>
      </c>
      <c r="E632" s="249" t="s">
        <v>21</v>
      </c>
      <c r="F632" s="250" t="s">
        <v>1087</v>
      </c>
      <c r="G632" s="248"/>
      <c r="H632" s="251">
        <v>25.199999999999999</v>
      </c>
      <c r="I632" s="252"/>
      <c r="J632" s="248"/>
      <c r="K632" s="248"/>
      <c r="L632" s="253"/>
      <c r="M632" s="254"/>
      <c r="N632" s="255"/>
      <c r="O632" s="255"/>
      <c r="P632" s="255"/>
      <c r="Q632" s="255"/>
      <c r="R632" s="255"/>
      <c r="S632" s="255"/>
      <c r="T632" s="256"/>
      <c r="AT632" s="257" t="s">
        <v>133</v>
      </c>
      <c r="AU632" s="257" t="s">
        <v>81</v>
      </c>
      <c r="AV632" s="12" t="s">
        <v>81</v>
      </c>
      <c r="AW632" s="12" t="s">
        <v>35</v>
      </c>
      <c r="AX632" s="12" t="s">
        <v>71</v>
      </c>
      <c r="AY632" s="257" t="s">
        <v>114</v>
      </c>
    </row>
    <row r="633" s="11" customFormat="1">
      <c r="B633" s="236"/>
      <c r="C633" s="237"/>
      <c r="D633" s="238" t="s">
        <v>133</v>
      </c>
      <c r="E633" s="239" t="s">
        <v>21</v>
      </c>
      <c r="F633" s="240" t="s">
        <v>813</v>
      </c>
      <c r="G633" s="237"/>
      <c r="H633" s="239" t="s">
        <v>21</v>
      </c>
      <c r="I633" s="241"/>
      <c r="J633" s="237"/>
      <c r="K633" s="237"/>
      <c r="L633" s="242"/>
      <c r="M633" s="243"/>
      <c r="N633" s="244"/>
      <c r="O633" s="244"/>
      <c r="P633" s="244"/>
      <c r="Q633" s="244"/>
      <c r="R633" s="244"/>
      <c r="S633" s="244"/>
      <c r="T633" s="245"/>
      <c r="AT633" s="246" t="s">
        <v>133</v>
      </c>
      <c r="AU633" s="246" t="s">
        <v>81</v>
      </c>
      <c r="AV633" s="11" t="s">
        <v>76</v>
      </c>
      <c r="AW633" s="11" t="s">
        <v>35</v>
      </c>
      <c r="AX633" s="11" t="s">
        <v>71</v>
      </c>
      <c r="AY633" s="246" t="s">
        <v>114</v>
      </c>
    </row>
    <row r="634" s="12" customFormat="1">
      <c r="B634" s="247"/>
      <c r="C634" s="248"/>
      <c r="D634" s="238" t="s">
        <v>133</v>
      </c>
      <c r="E634" s="249" t="s">
        <v>21</v>
      </c>
      <c r="F634" s="250" t="s">
        <v>1092</v>
      </c>
      <c r="G634" s="248"/>
      <c r="H634" s="251">
        <v>33.600000000000001</v>
      </c>
      <c r="I634" s="252"/>
      <c r="J634" s="248"/>
      <c r="K634" s="248"/>
      <c r="L634" s="253"/>
      <c r="M634" s="254"/>
      <c r="N634" s="255"/>
      <c r="O634" s="255"/>
      <c r="P634" s="255"/>
      <c r="Q634" s="255"/>
      <c r="R634" s="255"/>
      <c r="S634" s="255"/>
      <c r="T634" s="256"/>
      <c r="AT634" s="257" t="s">
        <v>133</v>
      </c>
      <c r="AU634" s="257" t="s">
        <v>81</v>
      </c>
      <c r="AV634" s="12" t="s">
        <v>81</v>
      </c>
      <c r="AW634" s="12" t="s">
        <v>35</v>
      </c>
      <c r="AX634" s="12" t="s">
        <v>71</v>
      </c>
      <c r="AY634" s="257" t="s">
        <v>114</v>
      </c>
    </row>
    <row r="635" s="11" customFormat="1">
      <c r="B635" s="236"/>
      <c r="C635" s="237"/>
      <c r="D635" s="238" t="s">
        <v>133</v>
      </c>
      <c r="E635" s="239" t="s">
        <v>21</v>
      </c>
      <c r="F635" s="240" t="s">
        <v>70</v>
      </c>
      <c r="G635" s="237"/>
      <c r="H635" s="239" t="s">
        <v>21</v>
      </c>
      <c r="I635" s="241"/>
      <c r="J635" s="237"/>
      <c r="K635" s="237"/>
      <c r="L635" s="242"/>
      <c r="M635" s="243"/>
      <c r="N635" s="244"/>
      <c r="O635" s="244"/>
      <c r="P635" s="244"/>
      <c r="Q635" s="244"/>
      <c r="R635" s="244"/>
      <c r="S635" s="244"/>
      <c r="T635" s="245"/>
      <c r="AT635" s="246" t="s">
        <v>133</v>
      </c>
      <c r="AU635" s="246" t="s">
        <v>81</v>
      </c>
      <c r="AV635" s="11" t="s">
        <v>76</v>
      </c>
      <c r="AW635" s="11" t="s">
        <v>35</v>
      </c>
      <c r="AX635" s="11" t="s">
        <v>71</v>
      </c>
      <c r="AY635" s="246" t="s">
        <v>114</v>
      </c>
    </row>
    <row r="636" s="12" customFormat="1">
      <c r="B636" s="247"/>
      <c r="C636" s="248"/>
      <c r="D636" s="238" t="s">
        <v>133</v>
      </c>
      <c r="E636" s="249" t="s">
        <v>21</v>
      </c>
      <c r="F636" s="250" t="s">
        <v>1093</v>
      </c>
      <c r="G636" s="248"/>
      <c r="H636" s="251">
        <v>76.700000000000003</v>
      </c>
      <c r="I636" s="252"/>
      <c r="J636" s="248"/>
      <c r="K636" s="248"/>
      <c r="L636" s="253"/>
      <c r="M636" s="254"/>
      <c r="N636" s="255"/>
      <c r="O636" s="255"/>
      <c r="P636" s="255"/>
      <c r="Q636" s="255"/>
      <c r="R636" s="255"/>
      <c r="S636" s="255"/>
      <c r="T636" s="256"/>
      <c r="AT636" s="257" t="s">
        <v>133</v>
      </c>
      <c r="AU636" s="257" t="s">
        <v>81</v>
      </c>
      <c r="AV636" s="12" t="s">
        <v>81</v>
      </c>
      <c r="AW636" s="12" t="s">
        <v>35</v>
      </c>
      <c r="AX636" s="12" t="s">
        <v>71</v>
      </c>
      <c r="AY636" s="257" t="s">
        <v>114</v>
      </c>
    </row>
    <row r="637" s="13" customFormat="1">
      <c r="B637" s="258"/>
      <c r="C637" s="259"/>
      <c r="D637" s="238" t="s">
        <v>133</v>
      </c>
      <c r="E637" s="260" t="s">
        <v>21</v>
      </c>
      <c r="F637" s="261" t="s">
        <v>140</v>
      </c>
      <c r="G637" s="259"/>
      <c r="H637" s="262">
        <v>135.5</v>
      </c>
      <c r="I637" s="263"/>
      <c r="J637" s="259"/>
      <c r="K637" s="259"/>
      <c r="L637" s="264"/>
      <c r="M637" s="265"/>
      <c r="N637" s="266"/>
      <c r="O637" s="266"/>
      <c r="P637" s="266"/>
      <c r="Q637" s="266"/>
      <c r="R637" s="266"/>
      <c r="S637" s="266"/>
      <c r="T637" s="267"/>
      <c r="AT637" s="268" t="s">
        <v>133</v>
      </c>
      <c r="AU637" s="268" t="s">
        <v>81</v>
      </c>
      <c r="AV637" s="13" t="s">
        <v>115</v>
      </c>
      <c r="AW637" s="13" t="s">
        <v>35</v>
      </c>
      <c r="AX637" s="13" t="s">
        <v>76</v>
      </c>
      <c r="AY637" s="268" t="s">
        <v>114</v>
      </c>
    </row>
    <row r="638" s="1" customFormat="1" ht="16.5" customHeight="1">
      <c r="B638" s="46"/>
      <c r="C638" s="271" t="s">
        <v>1158</v>
      </c>
      <c r="D638" s="271" t="s">
        <v>189</v>
      </c>
      <c r="E638" s="272" t="s">
        <v>1159</v>
      </c>
      <c r="F638" s="273" t="s">
        <v>1160</v>
      </c>
      <c r="G638" s="274" t="s">
        <v>197</v>
      </c>
      <c r="H638" s="275">
        <v>138.21000000000001</v>
      </c>
      <c r="I638" s="276"/>
      <c r="J638" s="277">
        <f>ROUND(I638*H638,2)</f>
        <v>0</v>
      </c>
      <c r="K638" s="273" t="s">
        <v>147</v>
      </c>
      <c r="L638" s="278"/>
      <c r="M638" s="279" t="s">
        <v>21</v>
      </c>
      <c r="N638" s="280" t="s">
        <v>43</v>
      </c>
      <c r="O638" s="47"/>
      <c r="P638" s="233">
        <f>O638*H638</f>
        <v>0</v>
      </c>
      <c r="Q638" s="233">
        <v>0.002</v>
      </c>
      <c r="R638" s="233">
        <f>Q638*H638</f>
        <v>0.27642</v>
      </c>
      <c r="S638" s="233">
        <v>0</v>
      </c>
      <c r="T638" s="234">
        <f>S638*H638</f>
        <v>0</v>
      </c>
      <c r="AR638" s="24" t="s">
        <v>309</v>
      </c>
      <c r="AT638" s="24" t="s">
        <v>189</v>
      </c>
      <c r="AU638" s="24" t="s">
        <v>81</v>
      </c>
      <c r="AY638" s="24" t="s">
        <v>114</v>
      </c>
      <c r="BE638" s="235">
        <f>IF(N638="základní",J638,0)</f>
        <v>0</v>
      </c>
      <c r="BF638" s="235">
        <f>IF(N638="snížená",J638,0)</f>
        <v>0</v>
      </c>
      <c r="BG638" s="235">
        <f>IF(N638="zákl. přenesená",J638,0)</f>
        <v>0</v>
      </c>
      <c r="BH638" s="235">
        <f>IF(N638="sníž. přenesená",J638,0)</f>
        <v>0</v>
      </c>
      <c r="BI638" s="235">
        <f>IF(N638="nulová",J638,0)</f>
        <v>0</v>
      </c>
      <c r="BJ638" s="24" t="s">
        <v>81</v>
      </c>
      <c r="BK638" s="235">
        <f>ROUND(I638*H638,2)</f>
        <v>0</v>
      </c>
      <c r="BL638" s="24" t="s">
        <v>220</v>
      </c>
      <c r="BM638" s="24" t="s">
        <v>1161</v>
      </c>
    </row>
    <row r="639" s="12" customFormat="1">
      <c r="B639" s="247"/>
      <c r="C639" s="248"/>
      <c r="D639" s="238" t="s">
        <v>133</v>
      </c>
      <c r="E639" s="248"/>
      <c r="F639" s="250" t="s">
        <v>1162</v>
      </c>
      <c r="G639" s="248"/>
      <c r="H639" s="251">
        <v>138.21000000000001</v>
      </c>
      <c r="I639" s="252"/>
      <c r="J639" s="248"/>
      <c r="K639" s="248"/>
      <c r="L639" s="253"/>
      <c r="M639" s="254"/>
      <c r="N639" s="255"/>
      <c r="O639" s="255"/>
      <c r="P639" s="255"/>
      <c r="Q639" s="255"/>
      <c r="R639" s="255"/>
      <c r="S639" s="255"/>
      <c r="T639" s="256"/>
      <c r="AT639" s="257" t="s">
        <v>133</v>
      </c>
      <c r="AU639" s="257" t="s">
        <v>81</v>
      </c>
      <c r="AV639" s="12" t="s">
        <v>81</v>
      </c>
      <c r="AW639" s="12" t="s">
        <v>6</v>
      </c>
      <c r="AX639" s="12" t="s">
        <v>76</v>
      </c>
      <c r="AY639" s="257" t="s">
        <v>114</v>
      </c>
    </row>
    <row r="640" s="1" customFormat="1" ht="16.5" customHeight="1">
      <c r="B640" s="46"/>
      <c r="C640" s="271" t="s">
        <v>1163</v>
      </c>
      <c r="D640" s="271" t="s">
        <v>189</v>
      </c>
      <c r="E640" s="272" t="s">
        <v>1164</v>
      </c>
      <c r="F640" s="273" t="s">
        <v>1165</v>
      </c>
      <c r="G640" s="274" t="s">
        <v>197</v>
      </c>
      <c r="H640" s="275">
        <v>138.21000000000001</v>
      </c>
      <c r="I640" s="276"/>
      <c r="J640" s="277">
        <f>ROUND(I640*H640,2)</f>
        <v>0</v>
      </c>
      <c r="K640" s="273" t="s">
        <v>147</v>
      </c>
      <c r="L640" s="278"/>
      <c r="M640" s="279" t="s">
        <v>21</v>
      </c>
      <c r="N640" s="280" t="s">
        <v>43</v>
      </c>
      <c r="O640" s="47"/>
      <c r="P640" s="233">
        <f>O640*H640</f>
        <v>0</v>
      </c>
      <c r="Q640" s="233">
        <v>0.00040000000000000002</v>
      </c>
      <c r="R640" s="233">
        <f>Q640*H640</f>
        <v>0.055284000000000007</v>
      </c>
      <c r="S640" s="233">
        <v>0</v>
      </c>
      <c r="T640" s="234">
        <f>S640*H640</f>
        <v>0</v>
      </c>
      <c r="AR640" s="24" t="s">
        <v>309</v>
      </c>
      <c r="AT640" s="24" t="s">
        <v>189</v>
      </c>
      <c r="AU640" s="24" t="s">
        <v>81</v>
      </c>
      <c r="AY640" s="24" t="s">
        <v>114</v>
      </c>
      <c r="BE640" s="235">
        <f>IF(N640="základní",J640,0)</f>
        <v>0</v>
      </c>
      <c r="BF640" s="235">
        <f>IF(N640="snížená",J640,0)</f>
        <v>0</v>
      </c>
      <c r="BG640" s="235">
        <f>IF(N640="zákl. přenesená",J640,0)</f>
        <v>0</v>
      </c>
      <c r="BH640" s="235">
        <f>IF(N640="sníž. přenesená",J640,0)</f>
        <v>0</v>
      </c>
      <c r="BI640" s="235">
        <f>IF(N640="nulová",J640,0)</f>
        <v>0</v>
      </c>
      <c r="BJ640" s="24" t="s">
        <v>81</v>
      </c>
      <c r="BK640" s="235">
        <f>ROUND(I640*H640,2)</f>
        <v>0</v>
      </c>
      <c r="BL640" s="24" t="s">
        <v>220</v>
      </c>
      <c r="BM640" s="24" t="s">
        <v>1166</v>
      </c>
    </row>
    <row r="641" s="12" customFormat="1">
      <c r="B641" s="247"/>
      <c r="C641" s="248"/>
      <c r="D641" s="238" t="s">
        <v>133</v>
      </c>
      <c r="E641" s="248"/>
      <c r="F641" s="250" t="s">
        <v>1162</v>
      </c>
      <c r="G641" s="248"/>
      <c r="H641" s="251">
        <v>138.21000000000001</v>
      </c>
      <c r="I641" s="252"/>
      <c r="J641" s="248"/>
      <c r="K641" s="248"/>
      <c r="L641" s="253"/>
      <c r="M641" s="254"/>
      <c r="N641" s="255"/>
      <c r="O641" s="255"/>
      <c r="P641" s="255"/>
      <c r="Q641" s="255"/>
      <c r="R641" s="255"/>
      <c r="S641" s="255"/>
      <c r="T641" s="256"/>
      <c r="AT641" s="257" t="s">
        <v>133</v>
      </c>
      <c r="AU641" s="257" t="s">
        <v>81</v>
      </c>
      <c r="AV641" s="12" t="s">
        <v>81</v>
      </c>
      <c r="AW641" s="12" t="s">
        <v>6</v>
      </c>
      <c r="AX641" s="12" t="s">
        <v>76</v>
      </c>
      <c r="AY641" s="257" t="s">
        <v>114</v>
      </c>
    </row>
    <row r="642" s="1" customFormat="1" ht="25.5" customHeight="1">
      <c r="B642" s="46"/>
      <c r="C642" s="224" t="s">
        <v>1167</v>
      </c>
      <c r="D642" s="224" t="s">
        <v>127</v>
      </c>
      <c r="E642" s="225" t="s">
        <v>1168</v>
      </c>
      <c r="F642" s="226" t="s">
        <v>1169</v>
      </c>
      <c r="G642" s="227" t="s">
        <v>197</v>
      </c>
      <c r="H642" s="228">
        <v>242</v>
      </c>
      <c r="I642" s="229"/>
      <c r="J642" s="230">
        <f>ROUND(I642*H642,2)</f>
        <v>0</v>
      </c>
      <c r="K642" s="226" t="s">
        <v>147</v>
      </c>
      <c r="L642" s="72"/>
      <c r="M642" s="231" t="s">
        <v>21</v>
      </c>
      <c r="N642" s="232" t="s">
        <v>43</v>
      </c>
      <c r="O642" s="47"/>
      <c r="P642" s="233">
        <f>O642*H642</f>
        <v>0</v>
      </c>
      <c r="Q642" s="233">
        <v>0.00116</v>
      </c>
      <c r="R642" s="233">
        <f>Q642*H642</f>
        <v>0.28072000000000003</v>
      </c>
      <c r="S642" s="233">
        <v>0</v>
      </c>
      <c r="T642" s="234">
        <f>S642*H642</f>
        <v>0</v>
      </c>
      <c r="AR642" s="24" t="s">
        <v>220</v>
      </c>
      <c r="AT642" s="24" t="s">
        <v>127</v>
      </c>
      <c r="AU642" s="24" t="s">
        <v>81</v>
      </c>
      <c r="AY642" s="24" t="s">
        <v>114</v>
      </c>
      <c r="BE642" s="235">
        <f>IF(N642="základní",J642,0)</f>
        <v>0</v>
      </c>
      <c r="BF642" s="235">
        <f>IF(N642="snížená",J642,0)</f>
        <v>0</v>
      </c>
      <c r="BG642" s="235">
        <f>IF(N642="zákl. přenesená",J642,0)</f>
        <v>0</v>
      </c>
      <c r="BH642" s="235">
        <f>IF(N642="sníž. přenesená",J642,0)</f>
        <v>0</v>
      </c>
      <c r="BI642" s="235">
        <f>IF(N642="nulová",J642,0)</f>
        <v>0</v>
      </c>
      <c r="BJ642" s="24" t="s">
        <v>81</v>
      </c>
      <c r="BK642" s="235">
        <f>ROUND(I642*H642,2)</f>
        <v>0</v>
      </c>
      <c r="BL642" s="24" t="s">
        <v>220</v>
      </c>
      <c r="BM642" s="24" t="s">
        <v>1170</v>
      </c>
    </row>
    <row r="643" s="11" customFormat="1">
      <c r="B643" s="236"/>
      <c r="C643" s="237"/>
      <c r="D643" s="238" t="s">
        <v>133</v>
      </c>
      <c r="E643" s="239" t="s">
        <v>21</v>
      </c>
      <c r="F643" s="240" t="s">
        <v>1107</v>
      </c>
      <c r="G643" s="237"/>
      <c r="H643" s="239" t="s">
        <v>21</v>
      </c>
      <c r="I643" s="241"/>
      <c r="J643" s="237"/>
      <c r="K643" s="237"/>
      <c r="L643" s="242"/>
      <c r="M643" s="243"/>
      <c r="N643" s="244"/>
      <c r="O643" s="244"/>
      <c r="P643" s="244"/>
      <c r="Q643" s="244"/>
      <c r="R643" s="244"/>
      <c r="S643" s="244"/>
      <c r="T643" s="245"/>
      <c r="AT643" s="246" t="s">
        <v>133</v>
      </c>
      <c r="AU643" s="246" t="s">
        <v>81</v>
      </c>
      <c r="AV643" s="11" t="s">
        <v>76</v>
      </c>
      <c r="AW643" s="11" t="s">
        <v>35</v>
      </c>
      <c r="AX643" s="11" t="s">
        <v>71</v>
      </c>
      <c r="AY643" s="246" t="s">
        <v>114</v>
      </c>
    </row>
    <row r="644" s="12" customFormat="1">
      <c r="B644" s="247"/>
      <c r="C644" s="248"/>
      <c r="D644" s="238" t="s">
        <v>133</v>
      </c>
      <c r="E644" s="249" t="s">
        <v>21</v>
      </c>
      <c r="F644" s="250" t="s">
        <v>1171</v>
      </c>
      <c r="G644" s="248"/>
      <c r="H644" s="251">
        <v>132</v>
      </c>
      <c r="I644" s="252"/>
      <c r="J644" s="248"/>
      <c r="K644" s="248"/>
      <c r="L644" s="253"/>
      <c r="M644" s="254"/>
      <c r="N644" s="255"/>
      <c r="O644" s="255"/>
      <c r="P644" s="255"/>
      <c r="Q644" s="255"/>
      <c r="R644" s="255"/>
      <c r="S644" s="255"/>
      <c r="T644" s="256"/>
      <c r="AT644" s="257" t="s">
        <v>133</v>
      </c>
      <c r="AU644" s="257" t="s">
        <v>81</v>
      </c>
      <c r="AV644" s="12" t="s">
        <v>81</v>
      </c>
      <c r="AW644" s="12" t="s">
        <v>35</v>
      </c>
      <c r="AX644" s="12" t="s">
        <v>71</v>
      </c>
      <c r="AY644" s="257" t="s">
        <v>114</v>
      </c>
    </row>
    <row r="645" s="11" customFormat="1">
      <c r="B645" s="236"/>
      <c r="C645" s="237"/>
      <c r="D645" s="238" t="s">
        <v>133</v>
      </c>
      <c r="E645" s="239" t="s">
        <v>21</v>
      </c>
      <c r="F645" s="240" t="s">
        <v>1111</v>
      </c>
      <c r="G645" s="237"/>
      <c r="H645" s="239" t="s">
        <v>21</v>
      </c>
      <c r="I645" s="241"/>
      <c r="J645" s="237"/>
      <c r="K645" s="237"/>
      <c r="L645" s="242"/>
      <c r="M645" s="243"/>
      <c r="N645" s="244"/>
      <c r="O645" s="244"/>
      <c r="P645" s="244"/>
      <c r="Q645" s="244"/>
      <c r="R645" s="244"/>
      <c r="S645" s="244"/>
      <c r="T645" s="245"/>
      <c r="AT645" s="246" t="s">
        <v>133</v>
      </c>
      <c r="AU645" s="246" t="s">
        <v>81</v>
      </c>
      <c r="AV645" s="11" t="s">
        <v>76</v>
      </c>
      <c r="AW645" s="11" t="s">
        <v>35</v>
      </c>
      <c r="AX645" s="11" t="s">
        <v>71</v>
      </c>
      <c r="AY645" s="246" t="s">
        <v>114</v>
      </c>
    </row>
    <row r="646" s="12" customFormat="1">
      <c r="B646" s="247"/>
      <c r="C646" s="248"/>
      <c r="D646" s="238" t="s">
        <v>133</v>
      </c>
      <c r="E646" s="249" t="s">
        <v>21</v>
      </c>
      <c r="F646" s="250" t="s">
        <v>1172</v>
      </c>
      <c r="G646" s="248"/>
      <c r="H646" s="251">
        <v>110</v>
      </c>
      <c r="I646" s="252"/>
      <c r="J646" s="248"/>
      <c r="K646" s="248"/>
      <c r="L646" s="253"/>
      <c r="M646" s="254"/>
      <c r="N646" s="255"/>
      <c r="O646" s="255"/>
      <c r="P646" s="255"/>
      <c r="Q646" s="255"/>
      <c r="R646" s="255"/>
      <c r="S646" s="255"/>
      <c r="T646" s="256"/>
      <c r="AT646" s="257" t="s">
        <v>133</v>
      </c>
      <c r="AU646" s="257" t="s">
        <v>81</v>
      </c>
      <c r="AV646" s="12" t="s">
        <v>81</v>
      </c>
      <c r="AW646" s="12" t="s">
        <v>35</v>
      </c>
      <c r="AX646" s="12" t="s">
        <v>71</v>
      </c>
      <c r="AY646" s="257" t="s">
        <v>114</v>
      </c>
    </row>
    <row r="647" s="13" customFormat="1">
      <c r="B647" s="258"/>
      <c r="C647" s="259"/>
      <c r="D647" s="238" t="s">
        <v>133</v>
      </c>
      <c r="E647" s="260" t="s">
        <v>21</v>
      </c>
      <c r="F647" s="261" t="s">
        <v>140</v>
      </c>
      <c r="G647" s="259"/>
      <c r="H647" s="262">
        <v>242</v>
      </c>
      <c r="I647" s="263"/>
      <c r="J647" s="259"/>
      <c r="K647" s="259"/>
      <c r="L647" s="264"/>
      <c r="M647" s="265"/>
      <c r="N647" s="266"/>
      <c r="O647" s="266"/>
      <c r="P647" s="266"/>
      <c r="Q647" s="266"/>
      <c r="R647" s="266"/>
      <c r="S647" s="266"/>
      <c r="T647" s="267"/>
      <c r="AT647" s="268" t="s">
        <v>133</v>
      </c>
      <c r="AU647" s="268" t="s">
        <v>81</v>
      </c>
      <c r="AV647" s="13" t="s">
        <v>115</v>
      </c>
      <c r="AW647" s="13" t="s">
        <v>35</v>
      </c>
      <c r="AX647" s="13" t="s">
        <v>76</v>
      </c>
      <c r="AY647" s="268" t="s">
        <v>114</v>
      </c>
    </row>
    <row r="648" s="1" customFormat="1" ht="25.5" customHeight="1">
      <c r="B648" s="46"/>
      <c r="C648" s="271" t="s">
        <v>1173</v>
      </c>
      <c r="D648" s="271" t="s">
        <v>189</v>
      </c>
      <c r="E648" s="272" t="s">
        <v>1174</v>
      </c>
      <c r="F648" s="273" t="s">
        <v>1175</v>
      </c>
      <c r="G648" s="274" t="s">
        <v>197</v>
      </c>
      <c r="H648" s="275">
        <v>67.319999999999993</v>
      </c>
      <c r="I648" s="276"/>
      <c r="J648" s="277">
        <f>ROUND(I648*H648,2)</f>
        <v>0</v>
      </c>
      <c r="K648" s="273" t="s">
        <v>147</v>
      </c>
      <c r="L648" s="278"/>
      <c r="M648" s="279" t="s">
        <v>21</v>
      </c>
      <c r="N648" s="280" t="s">
        <v>43</v>
      </c>
      <c r="O648" s="47"/>
      <c r="P648" s="233">
        <f>O648*H648</f>
        <v>0</v>
      </c>
      <c r="Q648" s="233">
        <v>0.02674</v>
      </c>
      <c r="R648" s="233">
        <f>Q648*H648</f>
        <v>1.8001367999999998</v>
      </c>
      <c r="S648" s="233">
        <v>0</v>
      </c>
      <c r="T648" s="234">
        <f>S648*H648</f>
        <v>0</v>
      </c>
      <c r="AR648" s="24" t="s">
        <v>309</v>
      </c>
      <c r="AT648" s="24" t="s">
        <v>189</v>
      </c>
      <c r="AU648" s="24" t="s">
        <v>81</v>
      </c>
      <c r="AY648" s="24" t="s">
        <v>114</v>
      </c>
      <c r="BE648" s="235">
        <f>IF(N648="základní",J648,0)</f>
        <v>0</v>
      </c>
      <c r="BF648" s="235">
        <f>IF(N648="snížená",J648,0)</f>
        <v>0</v>
      </c>
      <c r="BG648" s="235">
        <f>IF(N648="zákl. přenesená",J648,0)</f>
        <v>0</v>
      </c>
      <c r="BH648" s="235">
        <f>IF(N648="sníž. přenesená",J648,0)</f>
        <v>0</v>
      </c>
      <c r="BI648" s="235">
        <f>IF(N648="nulová",J648,0)</f>
        <v>0</v>
      </c>
      <c r="BJ648" s="24" t="s">
        <v>81</v>
      </c>
      <c r="BK648" s="235">
        <f>ROUND(I648*H648,2)</f>
        <v>0</v>
      </c>
      <c r="BL648" s="24" t="s">
        <v>220</v>
      </c>
      <c r="BM648" s="24" t="s">
        <v>1176</v>
      </c>
    </row>
    <row r="649" s="12" customFormat="1">
      <c r="B649" s="247"/>
      <c r="C649" s="248"/>
      <c r="D649" s="238" t="s">
        <v>133</v>
      </c>
      <c r="E649" s="248"/>
      <c r="F649" s="250" t="s">
        <v>1177</v>
      </c>
      <c r="G649" s="248"/>
      <c r="H649" s="251">
        <v>67.319999999999993</v>
      </c>
      <c r="I649" s="252"/>
      <c r="J649" s="248"/>
      <c r="K649" s="248"/>
      <c r="L649" s="253"/>
      <c r="M649" s="254"/>
      <c r="N649" s="255"/>
      <c r="O649" s="255"/>
      <c r="P649" s="255"/>
      <c r="Q649" s="255"/>
      <c r="R649" s="255"/>
      <c r="S649" s="255"/>
      <c r="T649" s="256"/>
      <c r="AT649" s="257" t="s">
        <v>133</v>
      </c>
      <c r="AU649" s="257" t="s">
        <v>81</v>
      </c>
      <c r="AV649" s="12" t="s">
        <v>81</v>
      </c>
      <c r="AW649" s="12" t="s">
        <v>6</v>
      </c>
      <c r="AX649" s="12" t="s">
        <v>76</v>
      </c>
      <c r="AY649" s="257" t="s">
        <v>114</v>
      </c>
    </row>
    <row r="650" s="1" customFormat="1" ht="25.5" customHeight="1">
      <c r="B650" s="46"/>
      <c r="C650" s="271" t="s">
        <v>1178</v>
      </c>
      <c r="D650" s="271" t="s">
        <v>189</v>
      </c>
      <c r="E650" s="272" t="s">
        <v>1179</v>
      </c>
      <c r="F650" s="273" t="s">
        <v>1180</v>
      </c>
      <c r="G650" s="274" t="s">
        <v>197</v>
      </c>
      <c r="H650" s="275">
        <v>67.319999999999993</v>
      </c>
      <c r="I650" s="276"/>
      <c r="J650" s="277">
        <f>ROUND(I650*H650,2)</f>
        <v>0</v>
      </c>
      <c r="K650" s="273" t="s">
        <v>147</v>
      </c>
      <c r="L650" s="278"/>
      <c r="M650" s="279" t="s">
        <v>21</v>
      </c>
      <c r="N650" s="280" t="s">
        <v>43</v>
      </c>
      <c r="O650" s="47"/>
      <c r="P650" s="233">
        <f>O650*H650</f>
        <v>0</v>
      </c>
      <c r="Q650" s="233">
        <v>0.01337</v>
      </c>
      <c r="R650" s="233">
        <f>Q650*H650</f>
        <v>0.90006839999999988</v>
      </c>
      <c r="S650" s="233">
        <v>0</v>
      </c>
      <c r="T650" s="234">
        <f>S650*H650</f>
        <v>0</v>
      </c>
      <c r="AR650" s="24" t="s">
        <v>309</v>
      </c>
      <c r="AT650" s="24" t="s">
        <v>189</v>
      </c>
      <c r="AU650" s="24" t="s">
        <v>81</v>
      </c>
      <c r="AY650" s="24" t="s">
        <v>114</v>
      </c>
      <c r="BE650" s="235">
        <f>IF(N650="základní",J650,0)</f>
        <v>0</v>
      </c>
      <c r="BF650" s="235">
        <f>IF(N650="snížená",J650,0)</f>
        <v>0</v>
      </c>
      <c r="BG650" s="235">
        <f>IF(N650="zákl. přenesená",J650,0)</f>
        <v>0</v>
      </c>
      <c r="BH650" s="235">
        <f>IF(N650="sníž. přenesená",J650,0)</f>
        <v>0</v>
      </c>
      <c r="BI650" s="235">
        <f>IF(N650="nulová",J650,0)</f>
        <v>0</v>
      </c>
      <c r="BJ650" s="24" t="s">
        <v>81</v>
      </c>
      <c r="BK650" s="235">
        <f>ROUND(I650*H650,2)</f>
        <v>0</v>
      </c>
      <c r="BL650" s="24" t="s">
        <v>220</v>
      </c>
      <c r="BM650" s="24" t="s">
        <v>1181</v>
      </c>
    </row>
    <row r="651" s="12" customFormat="1">
      <c r="B651" s="247"/>
      <c r="C651" s="248"/>
      <c r="D651" s="238" t="s">
        <v>133</v>
      </c>
      <c r="E651" s="248"/>
      <c r="F651" s="250" t="s">
        <v>1177</v>
      </c>
      <c r="G651" s="248"/>
      <c r="H651" s="251">
        <v>67.319999999999993</v>
      </c>
      <c r="I651" s="252"/>
      <c r="J651" s="248"/>
      <c r="K651" s="248"/>
      <c r="L651" s="253"/>
      <c r="M651" s="254"/>
      <c r="N651" s="255"/>
      <c r="O651" s="255"/>
      <c r="P651" s="255"/>
      <c r="Q651" s="255"/>
      <c r="R651" s="255"/>
      <c r="S651" s="255"/>
      <c r="T651" s="256"/>
      <c r="AT651" s="257" t="s">
        <v>133</v>
      </c>
      <c r="AU651" s="257" t="s">
        <v>81</v>
      </c>
      <c r="AV651" s="12" t="s">
        <v>81</v>
      </c>
      <c r="AW651" s="12" t="s">
        <v>6</v>
      </c>
      <c r="AX651" s="12" t="s">
        <v>76</v>
      </c>
      <c r="AY651" s="257" t="s">
        <v>114</v>
      </c>
    </row>
    <row r="652" s="1" customFormat="1" ht="16.5" customHeight="1">
      <c r="B652" s="46"/>
      <c r="C652" s="271" t="s">
        <v>1182</v>
      </c>
      <c r="D652" s="271" t="s">
        <v>189</v>
      </c>
      <c r="E652" s="272" t="s">
        <v>1183</v>
      </c>
      <c r="F652" s="273" t="s">
        <v>1184</v>
      </c>
      <c r="G652" s="274" t="s">
        <v>197</v>
      </c>
      <c r="H652" s="275">
        <v>56.100000000000001</v>
      </c>
      <c r="I652" s="276"/>
      <c r="J652" s="277">
        <f>ROUND(I652*H652,2)</f>
        <v>0</v>
      </c>
      <c r="K652" s="273" t="s">
        <v>147</v>
      </c>
      <c r="L652" s="278"/>
      <c r="M652" s="279" t="s">
        <v>21</v>
      </c>
      <c r="N652" s="280" t="s">
        <v>43</v>
      </c>
      <c r="O652" s="47"/>
      <c r="P652" s="233">
        <f>O652*H652</f>
        <v>0</v>
      </c>
      <c r="Q652" s="233">
        <v>0.0050000000000000001</v>
      </c>
      <c r="R652" s="233">
        <f>Q652*H652</f>
        <v>0.28050000000000003</v>
      </c>
      <c r="S652" s="233">
        <v>0</v>
      </c>
      <c r="T652" s="234">
        <f>S652*H652</f>
        <v>0</v>
      </c>
      <c r="AR652" s="24" t="s">
        <v>309</v>
      </c>
      <c r="AT652" s="24" t="s">
        <v>189</v>
      </c>
      <c r="AU652" s="24" t="s">
        <v>81</v>
      </c>
      <c r="AY652" s="24" t="s">
        <v>114</v>
      </c>
      <c r="BE652" s="235">
        <f>IF(N652="základní",J652,0)</f>
        <v>0</v>
      </c>
      <c r="BF652" s="235">
        <f>IF(N652="snížená",J652,0)</f>
        <v>0</v>
      </c>
      <c r="BG652" s="235">
        <f>IF(N652="zákl. přenesená",J652,0)</f>
        <v>0</v>
      </c>
      <c r="BH652" s="235">
        <f>IF(N652="sníž. přenesená",J652,0)</f>
        <v>0</v>
      </c>
      <c r="BI652" s="235">
        <f>IF(N652="nulová",J652,0)</f>
        <v>0</v>
      </c>
      <c r="BJ652" s="24" t="s">
        <v>81</v>
      </c>
      <c r="BK652" s="235">
        <f>ROUND(I652*H652,2)</f>
        <v>0</v>
      </c>
      <c r="BL652" s="24" t="s">
        <v>220</v>
      </c>
      <c r="BM652" s="24" t="s">
        <v>1185</v>
      </c>
    </row>
    <row r="653" s="12" customFormat="1">
      <c r="B653" s="247"/>
      <c r="C653" s="248"/>
      <c r="D653" s="238" t="s">
        <v>133</v>
      </c>
      <c r="E653" s="248"/>
      <c r="F653" s="250" t="s">
        <v>1186</v>
      </c>
      <c r="G653" s="248"/>
      <c r="H653" s="251">
        <v>56.100000000000001</v>
      </c>
      <c r="I653" s="252"/>
      <c r="J653" s="248"/>
      <c r="K653" s="248"/>
      <c r="L653" s="253"/>
      <c r="M653" s="254"/>
      <c r="N653" s="255"/>
      <c r="O653" s="255"/>
      <c r="P653" s="255"/>
      <c r="Q653" s="255"/>
      <c r="R653" s="255"/>
      <c r="S653" s="255"/>
      <c r="T653" s="256"/>
      <c r="AT653" s="257" t="s">
        <v>133</v>
      </c>
      <c r="AU653" s="257" t="s">
        <v>81</v>
      </c>
      <c r="AV653" s="12" t="s">
        <v>81</v>
      </c>
      <c r="AW653" s="12" t="s">
        <v>6</v>
      </c>
      <c r="AX653" s="12" t="s">
        <v>76</v>
      </c>
      <c r="AY653" s="257" t="s">
        <v>114</v>
      </c>
    </row>
    <row r="654" s="1" customFormat="1" ht="16.5" customHeight="1">
      <c r="B654" s="46"/>
      <c r="C654" s="271" t="s">
        <v>1187</v>
      </c>
      <c r="D654" s="271" t="s">
        <v>189</v>
      </c>
      <c r="E654" s="272" t="s">
        <v>1188</v>
      </c>
      <c r="F654" s="273" t="s">
        <v>1189</v>
      </c>
      <c r="G654" s="274" t="s">
        <v>197</v>
      </c>
      <c r="H654" s="275">
        <v>56.100000000000001</v>
      </c>
      <c r="I654" s="276"/>
      <c r="J654" s="277">
        <f>ROUND(I654*H654,2)</f>
        <v>0</v>
      </c>
      <c r="K654" s="273" t="s">
        <v>147</v>
      </c>
      <c r="L654" s="278"/>
      <c r="M654" s="279" t="s">
        <v>21</v>
      </c>
      <c r="N654" s="280" t="s">
        <v>43</v>
      </c>
      <c r="O654" s="47"/>
      <c r="P654" s="233">
        <f>O654*H654</f>
        <v>0</v>
      </c>
      <c r="Q654" s="233">
        <v>0.0044999999999999997</v>
      </c>
      <c r="R654" s="233">
        <f>Q654*H654</f>
        <v>0.25245000000000001</v>
      </c>
      <c r="S654" s="233">
        <v>0</v>
      </c>
      <c r="T654" s="234">
        <f>S654*H654</f>
        <v>0</v>
      </c>
      <c r="AR654" s="24" t="s">
        <v>309</v>
      </c>
      <c r="AT654" s="24" t="s">
        <v>189</v>
      </c>
      <c r="AU654" s="24" t="s">
        <v>81</v>
      </c>
      <c r="AY654" s="24" t="s">
        <v>114</v>
      </c>
      <c r="BE654" s="235">
        <f>IF(N654="základní",J654,0)</f>
        <v>0</v>
      </c>
      <c r="BF654" s="235">
        <f>IF(N654="snížená",J654,0)</f>
        <v>0</v>
      </c>
      <c r="BG654" s="235">
        <f>IF(N654="zákl. přenesená",J654,0)</f>
        <v>0</v>
      </c>
      <c r="BH654" s="235">
        <f>IF(N654="sníž. přenesená",J654,0)</f>
        <v>0</v>
      </c>
      <c r="BI654" s="235">
        <f>IF(N654="nulová",J654,0)</f>
        <v>0</v>
      </c>
      <c r="BJ654" s="24" t="s">
        <v>81</v>
      </c>
      <c r="BK654" s="235">
        <f>ROUND(I654*H654,2)</f>
        <v>0</v>
      </c>
      <c r="BL654" s="24" t="s">
        <v>220</v>
      </c>
      <c r="BM654" s="24" t="s">
        <v>1190</v>
      </c>
    </row>
    <row r="655" s="12" customFormat="1">
      <c r="B655" s="247"/>
      <c r="C655" s="248"/>
      <c r="D655" s="238" t="s">
        <v>133</v>
      </c>
      <c r="E655" s="248"/>
      <c r="F655" s="250" t="s">
        <v>1186</v>
      </c>
      <c r="G655" s="248"/>
      <c r="H655" s="251">
        <v>56.100000000000001</v>
      </c>
      <c r="I655" s="252"/>
      <c r="J655" s="248"/>
      <c r="K655" s="248"/>
      <c r="L655" s="253"/>
      <c r="M655" s="254"/>
      <c r="N655" s="255"/>
      <c r="O655" s="255"/>
      <c r="P655" s="255"/>
      <c r="Q655" s="255"/>
      <c r="R655" s="255"/>
      <c r="S655" s="255"/>
      <c r="T655" s="256"/>
      <c r="AT655" s="257" t="s">
        <v>133</v>
      </c>
      <c r="AU655" s="257" t="s">
        <v>81</v>
      </c>
      <c r="AV655" s="12" t="s">
        <v>81</v>
      </c>
      <c r="AW655" s="12" t="s">
        <v>6</v>
      </c>
      <c r="AX655" s="12" t="s">
        <v>76</v>
      </c>
      <c r="AY655" s="257" t="s">
        <v>114</v>
      </c>
    </row>
    <row r="656" s="1" customFormat="1" ht="25.5" customHeight="1">
      <c r="B656" s="46"/>
      <c r="C656" s="224" t="s">
        <v>1191</v>
      </c>
      <c r="D656" s="224" t="s">
        <v>127</v>
      </c>
      <c r="E656" s="225" t="s">
        <v>1192</v>
      </c>
      <c r="F656" s="226" t="s">
        <v>1193</v>
      </c>
      <c r="G656" s="227" t="s">
        <v>197</v>
      </c>
      <c r="H656" s="228">
        <v>115</v>
      </c>
      <c r="I656" s="229"/>
      <c r="J656" s="230">
        <f>ROUND(I656*H656,2)</f>
        <v>0</v>
      </c>
      <c r="K656" s="226" t="s">
        <v>147</v>
      </c>
      <c r="L656" s="72"/>
      <c r="M656" s="231" t="s">
        <v>21</v>
      </c>
      <c r="N656" s="232" t="s">
        <v>43</v>
      </c>
      <c r="O656" s="47"/>
      <c r="P656" s="233">
        <f>O656*H656</f>
        <v>0</v>
      </c>
      <c r="Q656" s="233">
        <v>0</v>
      </c>
      <c r="R656" s="233">
        <f>Q656*H656</f>
        <v>0</v>
      </c>
      <c r="S656" s="233">
        <v>0</v>
      </c>
      <c r="T656" s="234">
        <f>S656*H656</f>
        <v>0</v>
      </c>
      <c r="AR656" s="24" t="s">
        <v>220</v>
      </c>
      <c r="AT656" s="24" t="s">
        <v>127</v>
      </c>
      <c r="AU656" s="24" t="s">
        <v>81</v>
      </c>
      <c r="AY656" s="24" t="s">
        <v>114</v>
      </c>
      <c r="BE656" s="235">
        <f>IF(N656="základní",J656,0)</f>
        <v>0</v>
      </c>
      <c r="BF656" s="235">
        <f>IF(N656="snížená",J656,0)</f>
        <v>0</v>
      </c>
      <c r="BG656" s="235">
        <f>IF(N656="zákl. přenesená",J656,0)</f>
        <v>0</v>
      </c>
      <c r="BH656" s="235">
        <f>IF(N656="sníž. přenesená",J656,0)</f>
        <v>0</v>
      </c>
      <c r="BI656" s="235">
        <f>IF(N656="nulová",J656,0)</f>
        <v>0</v>
      </c>
      <c r="BJ656" s="24" t="s">
        <v>81</v>
      </c>
      <c r="BK656" s="235">
        <f>ROUND(I656*H656,2)</f>
        <v>0</v>
      </c>
      <c r="BL656" s="24" t="s">
        <v>220</v>
      </c>
      <c r="BM656" s="24" t="s">
        <v>1194</v>
      </c>
    </row>
    <row r="657" s="11" customFormat="1">
      <c r="B657" s="236"/>
      <c r="C657" s="237"/>
      <c r="D657" s="238" t="s">
        <v>133</v>
      </c>
      <c r="E657" s="239" t="s">
        <v>21</v>
      </c>
      <c r="F657" s="240" t="s">
        <v>1195</v>
      </c>
      <c r="G657" s="237"/>
      <c r="H657" s="239" t="s">
        <v>21</v>
      </c>
      <c r="I657" s="241"/>
      <c r="J657" s="237"/>
      <c r="K657" s="237"/>
      <c r="L657" s="242"/>
      <c r="M657" s="243"/>
      <c r="N657" s="244"/>
      <c r="O657" s="244"/>
      <c r="P657" s="244"/>
      <c r="Q657" s="244"/>
      <c r="R657" s="244"/>
      <c r="S657" s="244"/>
      <c r="T657" s="245"/>
      <c r="AT657" s="246" t="s">
        <v>133</v>
      </c>
      <c r="AU657" s="246" t="s">
        <v>81</v>
      </c>
      <c r="AV657" s="11" t="s">
        <v>76</v>
      </c>
      <c r="AW657" s="11" t="s">
        <v>35</v>
      </c>
      <c r="AX657" s="11" t="s">
        <v>71</v>
      </c>
      <c r="AY657" s="246" t="s">
        <v>114</v>
      </c>
    </row>
    <row r="658" s="12" customFormat="1">
      <c r="B658" s="247"/>
      <c r="C658" s="248"/>
      <c r="D658" s="238" t="s">
        <v>133</v>
      </c>
      <c r="E658" s="249" t="s">
        <v>21</v>
      </c>
      <c r="F658" s="250" t="s">
        <v>1196</v>
      </c>
      <c r="G658" s="248"/>
      <c r="H658" s="251">
        <v>115</v>
      </c>
      <c r="I658" s="252"/>
      <c r="J658" s="248"/>
      <c r="K658" s="248"/>
      <c r="L658" s="253"/>
      <c r="M658" s="254"/>
      <c r="N658" s="255"/>
      <c r="O658" s="255"/>
      <c r="P658" s="255"/>
      <c r="Q658" s="255"/>
      <c r="R658" s="255"/>
      <c r="S658" s="255"/>
      <c r="T658" s="256"/>
      <c r="AT658" s="257" t="s">
        <v>133</v>
      </c>
      <c r="AU658" s="257" t="s">
        <v>81</v>
      </c>
      <c r="AV658" s="12" t="s">
        <v>81</v>
      </c>
      <c r="AW658" s="12" t="s">
        <v>35</v>
      </c>
      <c r="AX658" s="12" t="s">
        <v>76</v>
      </c>
      <c r="AY658" s="257" t="s">
        <v>114</v>
      </c>
    </row>
    <row r="659" s="1" customFormat="1" ht="25.5" customHeight="1">
      <c r="B659" s="46"/>
      <c r="C659" s="224" t="s">
        <v>1197</v>
      </c>
      <c r="D659" s="224" t="s">
        <v>127</v>
      </c>
      <c r="E659" s="225" t="s">
        <v>1198</v>
      </c>
      <c r="F659" s="226" t="s">
        <v>1199</v>
      </c>
      <c r="G659" s="227" t="s">
        <v>197</v>
      </c>
      <c r="H659" s="228">
        <v>115</v>
      </c>
      <c r="I659" s="229"/>
      <c r="J659" s="230">
        <f>ROUND(I659*H659,2)</f>
        <v>0</v>
      </c>
      <c r="K659" s="226" t="s">
        <v>147</v>
      </c>
      <c r="L659" s="72"/>
      <c r="M659" s="231" t="s">
        <v>21</v>
      </c>
      <c r="N659" s="232" t="s">
        <v>43</v>
      </c>
      <c r="O659" s="47"/>
      <c r="P659" s="233">
        <f>O659*H659</f>
        <v>0</v>
      </c>
      <c r="Q659" s="233">
        <v>0</v>
      </c>
      <c r="R659" s="233">
        <f>Q659*H659</f>
        <v>0</v>
      </c>
      <c r="S659" s="233">
        <v>0</v>
      </c>
      <c r="T659" s="234">
        <f>S659*H659</f>
        <v>0</v>
      </c>
      <c r="AR659" s="24" t="s">
        <v>220</v>
      </c>
      <c r="AT659" s="24" t="s">
        <v>127</v>
      </c>
      <c r="AU659" s="24" t="s">
        <v>81</v>
      </c>
      <c r="AY659" s="24" t="s">
        <v>114</v>
      </c>
      <c r="BE659" s="235">
        <f>IF(N659="základní",J659,0)</f>
        <v>0</v>
      </c>
      <c r="BF659" s="235">
        <f>IF(N659="snížená",J659,0)</f>
        <v>0</v>
      </c>
      <c r="BG659" s="235">
        <f>IF(N659="zákl. přenesená",J659,0)</f>
        <v>0</v>
      </c>
      <c r="BH659" s="235">
        <f>IF(N659="sníž. přenesená",J659,0)</f>
        <v>0</v>
      </c>
      <c r="BI659" s="235">
        <f>IF(N659="nulová",J659,0)</f>
        <v>0</v>
      </c>
      <c r="BJ659" s="24" t="s">
        <v>81</v>
      </c>
      <c r="BK659" s="235">
        <f>ROUND(I659*H659,2)</f>
        <v>0</v>
      </c>
      <c r="BL659" s="24" t="s">
        <v>220</v>
      </c>
      <c r="BM659" s="24" t="s">
        <v>1200</v>
      </c>
    </row>
    <row r="660" s="1" customFormat="1">
      <c r="B660" s="46"/>
      <c r="C660" s="74"/>
      <c r="D660" s="238" t="s">
        <v>149</v>
      </c>
      <c r="E660" s="74"/>
      <c r="F660" s="269" t="s">
        <v>1201</v>
      </c>
      <c r="G660" s="74"/>
      <c r="H660" s="74"/>
      <c r="I660" s="189"/>
      <c r="J660" s="74"/>
      <c r="K660" s="74"/>
      <c r="L660" s="72"/>
      <c r="M660" s="270"/>
      <c r="N660" s="47"/>
      <c r="O660" s="47"/>
      <c r="P660" s="47"/>
      <c r="Q660" s="47"/>
      <c r="R660" s="47"/>
      <c r="S660" s="47"/>
      <c r="T660" s="95"/>
      <c r="AT660" s="24" t="s">
        <v>149</v>
      </c>
      <c r="AU660" s="24" t="s">
        <v>81</v>
      </c>
    </row>
    <row r="661" s="1" customFormat="1" ht="16.5" customHeight="1">
      <c r="B661" s="46"/>
      <c r="C661" s="271" t="s">
        <v>1202</v>
      </c>
      <c r="D661" s="271" t="s">
        <v>189</v>
      </c>
      <c r="E661" s="272" t="s">
        <v>1203</v>
      </c>
      <c r="F661" s="273" t="s">
        <v>1204</v>
      </c>
      <c r="G661" s="274" t="s">
        <v>197</v>
      </c>
      <c r="H661" s="275">
        <v>117.3</v>
      </c>
      <c r="I661" s="276"/>
      <c r="J661" s="277">
        <f>ROUND(I661*H661,2)</f>
        <v>0</v>
      </c>
      <c r="K661" s="273" t="s">
        <v>147</v>
      </c>
      <c r="L661" s="278"/>
      <c r="M661" s="279" t="s">
        <v>21</v>
      </c>
      <c r="N661" s="280" t="s">
        <v>43</v>
      </c>
      <c r="O661" s="47"/>
      <c r="P661" s="233">
        <f>O661*H661</f>
        <v>0</v>
      </c>
      <c r="Q661" s="233">
        <v>0.0055999999999999999</v>
      </c>
      <c r="R661" s="233">
        <f>Q661*H661</f>
        <v>0.65688000000000002</v>
      </c>
      <c r="S661" s="233">
        <v>0</v>
      </c>
      <c r="T661" s="234">
        <f>S661*H661</f>
        <v>0</v>
      </c>
      <c r="AR661" s="24" t="s">
        <v>309</v>
      </c>
      <c r="AT661" s="24" t="s">
        <v>189</v>
      </c>
      <c r="AU661" s="24" t="s">
        <v>81</v>
      </c>
      <c r="AY661" s="24" t="s">
        <v>114</v>
      </c>
      <c r="BE661" s="235">
        <f>IF(N661="základní",J661,0)</f>
        <v>0</v>
      </c>
      <c r="BF661" s="235">
        <f>IF(N661="snížená",J661,0)</f>
        <v>0</v>
      </c>
      <c r="BG661" s="235">
        <f>IF(N661="zákl. přenesená",J661,0)</f>
        <v>0</v>
      </c>
      <c r="BH661" s="235">
        <f>IF(N661="sníž. přenesená",J661,0)</f>
        <v>0</v>
      </c>
      <c r="BI661" s="235">
        <f>IF(N661="nulová",J661,0)</f>
        <v>0</v>
      </c>
      <c r="BJ661" s="24" t="s">
        <v>81</v>
      </c>
      <c r="BK661" s="235">
        <f>ROUND(I661*H661,2)</f>
        <v>0</v>
      </c>
      <c r="BL661" s="24" t="s">
        <v>220</v>
      </c>
      <c r="BM661" s="24" t="s">
        <v>1205</v>
      </c>
    </row>
    <row r="662" s="12" customFormat="1">
      <c r="B662" s="247"/>
      <c r="C662" s="248"/>
      <c r="D662" s="238" t="s">
        <v>133</v>
      </c>
      <c r="E662" s="248"/>
      <c r="F662" s="250" t="s">
        <v>1206</v>
      </c>
      <c r="G662" s="248"/>
      <c r="H662" s="251">
        <v>117.3</v>
      </c>
      <c r="I662" s="252"/>
      <c r="J662" s="248"/>
      <c r="K662" s="248"/>
      <c r="L662" s="253"/>
      <c r="M662" s="254"/>
      <c r="N662" s="255"/>
      <c r="O662" s="255"/>
      <c r="P662" s="255"/>
      <c r="Q662" s="255"/>
      <c r="R662" s="255"/>
      <c r="S662" s="255"/>
      <c r="T662" s="256"/>
      <c r="AT662" s="257" t="s">
        <v>133</v>
      </c>
      <c r="AU662" s="257" t="s">
        <v>81</v>
      </c>
      <c r="AV662" s="12" t="s">
        <v>81</v>
      </c>
      <c r="AW662" s="12" t="s">
        <v>6</v>
      </c>
      <c r="AX662" s="12" t="s">
        <v>76</v>
      </c>
      <c r="AY662" s="257" t="s">
        <v>114</v>
      </c>
    </row>
    <row r="663" s="1" customFormat="1" ht="16.5" customHeight="1">
      <c r="B663" s="46"/>
      <c r="C663" s="271" t="s">
        <v>1207</v>
      </c>
      <c r="D663" s="271" t="s">
        <v>189</v>
      </c>
      <c r="E663" s="272" t="s">
        <v>1208</v>
      </c>
      <c r="F663" s="273" t="s">
        <v>1209</v>
      </c>
      <c r="G663" s="274" t="s">
        <v>197</v>
      </c>
      <c r="H663" s="275">
        <v>117.3</v>
      </c>
      <c r="I663" s="276"/>
      <c r="J663" s="277">
        <f>ROUND(I663*H663,2)</f>
        <v>0</v>
      </c>
      <c r="K663" s="273" t="s">
        <v>147</v>
      </c>
      <c r="L663" s="278"/>
      <c r="M663" s="279" t="s">
        <v>21</v>
      </c>
      <c r="N663" s="280" t="s">
        <v>43</v>
      </c>
      <c r="O663" s="47"/>
      <c r="P663" s="233">
        <f>O663*H663</f>
        <v>0</v>
      </c>
      <c r="Q663" s="233">
        <v>0.0070000000000000001</v>
      </c>
      <c r="R663" s="233">
        <f>Q663*H663</f>
        <v>0.82110000000000005</v>
      </c>
      <c r="S663" s="233">
        <v>0</v>
      </c>
      <c r="T663" s="234">
        <f>S663*H663</f>
        <v>0</v>
      </c>
      <c r="AR663" s="24" t="s">
        <v>309</v>
      </c>
      <c r="AT663" s="24" t="s">
        <v>189</v>
      </c>
      <c r="AU663" s="24" t="s">
        <v>81</v>
      </c>
      <c r="AY663" s="24" t="s">
        <v>114</v>
      </c>
      <c r="BE663" s="235">
        <f>IF(N663="základní",J663,0)</f>
        <v>0</v>
      </c>
      <c r="BF663" s="235">
        <f>IF(N663="snížená",J663,0)</f>
        <v>0</v>
      </c>
      <c r="BG663" s="235">
        <f>IF(N663="zákl. přenesená",J663,0)</f>
        <v>0</v>
      </c>
      <c r="BH663" s="235">
        <f>IF(N663="sníž. přenesená",J663,0)</f>
        <v>0</v>
      </c>
      <c r="BI663" s="235">
        <f>IF(N663="nulová",J663,0)</f>
        <v>0</v>
      </c>
      <c r="BJ663" s="24" t="s">
        <v>81</v>
      </c>
      <c r="BK663" s="235">
        <f>ROUND(I663*H663,2)</f>
        <v>0</v>
      </c>
      <c r="BL663" s="24" t="s">
        <v>220</v>
      </c>
      <c r="BM663" s="24" t="s">
        <v>1210</v>
      </c>
    </row>
    <row r="664" s="12" customFormat="1">
      <c r="B664" s="247"/>
      <c r="C664" s="248"/>
      <c r="D664" s="238" t="s">
        <v>133</v>
      </c>
      <c r="E664" s="248"/>
      <c r="F664" s="250" t="s">
        <v>1206</v>
      </c>
      <c r="G664" s="248"/>
      <c r="H664" s="251">
        <v>117.3</v>
      </c>
      <c r="I664" s="252"/>
      <c r="J664" s="248"/>
      <c r="K664" s="248"/>
      <c r="L664" s="253"/>
      <c r="M664" s="254"/>
      <c r="N664" s="255"/>
      <c r="O664" s="255"/>
      <c r="P664" s="255"/>
      <c r="Q664" s="255"/>
      <c r="R664" s="255"/>
      <c r="S664" s="255"/>
      <c r="T664" s="256"/>
      <c r="AT664" s="257" t="s">
        <v>133</v>
      </c>
      <c r="AU664" s="257" t="s">
        <v>81</v>
      </c>
      <c r="AV664" s="12" t="s">
        <v>81</v>
      </c>
      <c r="AW664" s="12" t="s">
        <v>6</v>
      </c>
      <c r="AX664" s="12" t="s">
        <v>76</v>
      </c>
      <c r="AY664" s="257" t="s">
        <v>114</v>
      </c>
    </row>
    <row r="665" s="1" customFormat="1" ht="38.25" customHeight="1">
      <c r="B665" s="46"/>
      <c r="C665" s="224" t="s">
        <v>1211</v>
      </c>
      <c r="D665" s="224" t="s">
        <v>127</v>
      </c>
      <c r="E665" s="225" t="s">
        <v>1212</v>
      </c>
      <c r="F665" s="226" t="s">
        <v>1213</v>
      </c>
      <c r="G665" s="227" t="s">
        <v>197</v>
      </c>
      <c r="H665" s="228">
        <v>471.69999999999999</v>
      </c>
      <c r="I665" s="229"/>
      <c r="J665" s="230">
        <f>ROUND(I665*H665,2)</f>
        <v>0</v>
      </c>
      <c r="K665" s="226" t="s">
        <v>147</v>
      </c>
      <c r="L665" s="72"/>
      <c r="M665" s="231" t="s">
        <v>21</v>
      </c>
      <c r="N665" s="232" t="s">
        <v>43</v>
      </c>
      <c r="O665" s="47"/>
      <c r="P665" s="233">
        <f>O665*H665</f>
        <v>0</v>
      </c>
      <c r="Q665" s="233">
        <v>0</v>
      </c>
      <c r="R665" s="233">
        <f>Q665*H665</f>
        <v>0</v>
      </c>
      <c r="S665" s="233">
        <v>0</v>
      </c>
      <c r="T665" s="234">
        <f>S665*H665</f>
        <v>0</v>
      </c>
      <c r="AR665" s="24" t="s">
        <v>220</v>
      </c>
      <c r="AT665" s="24" t="s">
        <v>127</v>
      </c>
      <c r="AU665" s="24" t="s">
        <v>81</v>
      </c>
      <c r="AY665" s="24" t="s">
        <v>114</v>
      </c>
      <c r="BE665" s="235">
        <f>IF(N665="základní",J665,0)</f>
        <v>0</v>
      </c>
      <c r="BF665" s="235">
        <f>IF(N665="snížená",J665,0)</f>
        <v>0</v>
      </c>
      <c r="BG665" s="235">
        <f>IF(N665="zákl. přenesená",J665,0)</f>
        <v>0</v>
      </c>
      <c r="BH665" s="235">
        <f>IF(N665="sníž. přenesená",J665,0)</f>
        <v>0</v>
      </c>
      <c r="BI665" s="235">
        <f>IF(N665="nulová",J665,0)</f>
        <v>0</v>
      </c>
      <c r="BJ665" s="24" t="s">
        <v>81</v>
      </c>
      <c r="BK665" s="235">
        <f>ROUND(I665*H665,2)</f>
        <v>0</v>
      </c>
      <c r="BL665" s="24" t="s">
        <v>220</v>
      </c>
      <c r="BM665" s="24" t="s">
        <v>1214</v>
      </c>
    </row>
    <row r="666" s="11" customFormat="1">
      <c r="B666" s="236"/>
      <c r="C666" s="237"/>
      <c r="D666" s="238" t="s">
        <v>133</v>
      </c>
      <c r="E666" s="239" t="s">
        <v>21</v>
      </c>
      <c r="F666" s="240" t="s">
        <v>1215</v>
      </c>
      <c r="G666" s="237"/>
      <c r="H666" s="239" t="s">
        <v>21</v>
      </c>
      <c r="I666" s="241"/>
      <c r="J666" s="237"/>
      <c r="K666" s="237"/>
      <c r="L666" s="242"/>
      <c r="M666" s="243"/>
      <c r="N666" s="244"/>
      <c r="O666" s="244"/>
      <c r="P666" s="244"/>
      <c r="Q666" s="244"/>
      <c r="R666" s="244"/>
      <c r="S666" s="244"/>
      <c r="T666" s="245"/>
      <c r="AT666" s="246" t="s">
        <v>133</v>
      </c>
      <c r="AU666" s="246" t="s">
        <v>81</v>
      </c>
      <c r="AV666" s="11" t="s">
        <v>76</v>
      </c>
      <c r="AW666" s="11" t="s">
        <v>35</v>
      </c>
      <c r="AX666" s="11" t="s">
        <v>71</v>
      </c>
      <c r="AY666" s="246" t="s">
        <v>114</v>
      </c>
    </row>
    <row r="667" s="12" customFormat="1">
      <c r="B667" s="247"/>
      <c r="C667" s="248"/>
      <c r="D667" s="238" t="s">
        <v>133</v>
      </c>
      <c r="E667" s="249" t="s">
        <v>21</v>
      </c>
      <c r="F667" s="250" t="s">
        <v>719</v>
      </c>
      <c r="G667" s="248"/>
      <c r="H667" s="251">
        <v>68.900000000000006</v>
      </c>
      <c r="I667" s="252"/>
      <c r="J667" s="248"/>
      <c r="K667" s="248"/>
      <c r="L667" s="253"/>
      <c r="M667" s="254"/>
      <c r="N667" s="255"/>
      <c r="O667" s="255"/>
      <c r="P667" s="255"/>
      <c r="Q667" s="255"/>
      <c r="R667" s="255"/>
      <c r="S667" s="255"/>
      <c r="T667" s="256"/>
      <c r="AT667" s="257" t="s">
        <v>133</v>
      </c>
      <c r="AU667" s="257" t="s">
        <v>81</v>
      </c>
      <c r="AV667" s="12" t="s">
        <v>81</v>
      </c>
      <c r="AW667" s="12" t="s">
        <v>35</v>
      </c>
      <c r="AX667" s="12" t="s">
        <v>71</v>
      </c>
      <c r="AY667" s="257" t="s">
        <v>114</v>
      </c>
    </row>
    <row r="668" s="11" customFormat="1">
      <c r="B668" s="236"/>
      <c r="C668" s="237"/>
      <c r="D668" s="238" t="s">
        <v>133</v>
      </c>
      <c r="E668" s="239" t="s">
        <v>21</v>
      </c>
      <c r="F668" s="240" t="s">
        <v>807</v>
      </c>
      <c r="G668" s="237"/>
      <c r="H668" s="239" t="s">
        <v>21</v>
      </c>
      <c r="I668" s="241"/>
      <c r="J668" s="237"/>
      <c r="K668" s="237"/>
      <c r="L668" s="242"/>
      <c r="M668" s="243"/>
      <c r="N668" s="244"/>
      <c r="O668" s="244"/>
      <c r="P668" s="244"/>
      <c r="Q668" s="244"/>
      <c r="R668" s="244"/>
      <c r="S668" s="244"/>
      <c r="T668" s="245"/>
      <c r="AT668" s="246" t="s">
        <v>133</v>
      </c>
      <c r="AU668" s="246" t="s">
        <v>81</v>
      </c>
      <c r="AV668" s="11" t="s">
        <v>76</v>
      </c>
      <c r="AW668" s="11" t="s">
        <v>35</v>
      </c>
      <c r="AX668" s="11" t="s">
        <v>71</v>
      </c>
      <c r="AY668" s="246" t="s">
        <v>114</v>
      </c>
    </row>
    <row r="669" s="12" customFormat="1">
      <c r="B669" s="247"/>
      <c r="C669" s="248"/>
      <c r="D669" s="238" t="s">
        <v>133</v>
      </c>
      <c r="E669" s="249" t="s">
        <v>21</v>
      </c>
      <c r="F669" s="250" t="s">
        <v>1087</v>
      </c>
      <c r="G669" s="248"/>
      <c r="H669" s="251">
        <v>25.199999999999999</v>
      </c>
      <c r="I669" s="252"/>
      <c r="J669" s="248"/>
      <c r="K669" s="248"/>
      <c r="L669" s="253"/>
      <c r="M669" s="254"/>
      <c r="N669" s="255"/>
      <c r="O669" s="255"/>
      <c r="P669" s="255"/>
      <c r="Q669" s="255"/>
      <c r="R669" s="255"/>
      <c r="S669" s="255"/>
      <c r="T669" s="256"/>
      <c r="AT669" s="257" t="s">
        <v>133</v>
      </c>
      <c r="AU669" s="257" t="s">
        <v>81</v>
      </c>
      <c r="AV669" s="12" t="s">
        <v>81</v>
      </c>
      <c r="AW669" s="12" t="s">
        <v>35</v>
      </c>
      <c r="AX669" s="12" t="s">
        <v>71</v>
      </c>
      <c r="AY669" s="257" t="s">
        <v>114</v>
      </c>
    </row>
    <row r="670" s="11" customFormat="1">
      <c r="B670" s="236"/>
      <c r="C670" s="237"/>
      <c r="D670" s="238" t="s">
        <v>133</v>
      </c>
      <c r="E670" s="239" t="s">
        <v>21</v>
      </c>
      <c r="F670" s="240" t="s">
        <v>805</v>
      </c>
      <c r="G670" s="237"/>
      <c r="H670" s="239" t="s">
        <v>21</v>
      </c>
      <c r="I670" s="241"/>
      <c r="J670" s="237"/>
      <c r="K670" s="237"/>
      <c r="L670" s="242"/>
      <c r="M670" s="243"/>
      <c r="N670" s="244"/>
      <c r="O670" s="244"/>
      <c r="P670" s="244"/>
      <c r="Q670" s="244"/>
      <c r="R670" s="244"/>
      <c r="S670" s="244"/>
      <c r="T670" s="245"/>
      <c r="AT670" s="246" t="s">
        <v>133</v>
      </c>
      <c r="AU670" s="246" t="s">
        <v>81</v>
      </c>
      <c r="AV670" s="11" t="s">
        <v>76</v>
      </c>
      <c r="AW670" s="11" t="s">
        <v>35</v>
      </c>
      <c r="AX670" s="11" t="s">
        <v>71</v>
      </c>
      <c r="AY670" s="246" t="s">
        <v>114</v>
      </c>
    </row>
    <row r="671" s="12" customFormat="1">
      <c r="B671" s="247"/>
      <c r="C671" s="248"/>
      <c r="D671" s="238" t="s">
        <v>133</v>
      </c>
      <c r="E671" s="249" t="s">
        <v>21</v>
      </c>
      <c r="F671" s="250" t="s">
        <v>1088</v>
      </c>
      <c r="G671" s="248"/>
      <c r="H671" s="251">
        <v>32.700000000000003</v>
      </c>
      <c r="I671" s="252"/>
      <c r="J671" s="248"/>
      <c r="K671" s="248"/>
      <c r="L671" s="253"/>
      <c r="M671" s="254"/>
      <c r="N671" s="255"/>
      <c r="O671" s="255"/>
      <c r="P671" s="255"/>
      <c r="Q671" s="255"/>
      <c r="R671" s="255"/>
      <c r="S671" s="255"/>
      <c r="T671" s="256"/>
      <c r="AT671" s="257" t="s">
        <v>133</v>
      </c>
      <c r="AU671" s="257" t="s">
        <v>81</v>
      </c>
      <c r="AV671" s="12" t="s">
        <v>81</v>
      </c>
      <c r="AW671" s="12" t="s">
        <v>35</v>
      </c>
      <c r="AX671" s="12" t="s">
        <v>71</v>
      </c>
      <c r="AY671" s="257" t="s">
        <v>114</v>
      </c>
    </row>
    <row r="672" s="11" customFormat="1">
      <c r="B672" s="236"/>
      <c r="C672" s="237"/>
      <c r="D672" s="238" t="s">
        <v>133</v>
      </c>
      <c r="E672" s="239" t="s">
        <v>21</v>
      </c>
      <c r="F672" s="240" t="s">
        <v>811</v>
      </c>
      <c r="G672" s="237"/>
      <c r="H672" s="239" t="s">
        <v>21</v>
      </c>
      <c r="I672" s="241"/>
      <c r="J672" s="237"/>
      <c r="K672" s="237"/>
      <c r="L672" s="242"/>
      <c r="M672" s="243"/>
      <c r="N672" s="244"/>
      <c r="O672" s="244"/>
      <c r="P672" s="244"/>
      <c r="Q672" s="244"/>
      <c r="R672" s="244"/>
      <c r="S672" s="244"/>
      <c r="T672" s="245"/>
      <c r="AT672" s="246" t="s">
        <v>133</v>
      </c>
      <c r="AU672" s="246" t="s">
        <v>81</v>
      </c>
      <c r="AV672" s="11" t="s">
        <v>76</v>
      </c>
      <c r="AW672" s="11" t="s">
        <v>35</v>
      </c>
      <c r="AX672" s="11" t="s">
        <v>71</v>
      </c>
      <c r="AY672" s="246" t="s">
        <v>114</v>
      </c>
    </row>
    <row r="673" s="12" customFormat="1">
      <c r="B673" s="247"/>
      <c r="C673" s="248"/>
      <c r="D673" s="238" t="s">
        <v>133</v>
      </c>
      <c r="E673" s="249" t="s">
        <v>21</v>
      </c>
      <c r="F673" s="250" t="s">
        <v>1091</v>
      </c>
      <c r="G673" s="248"/>
      <c r="H673" s="251">
        <v>84.799999999999997</v>
      </c>
      <c r="I673" s="252"/>
      <c r="J673" s="248"/>
      <c r="K673" s="248"/>
      <c r="L673" s="253"/>
      <c r="M673" s="254"/>
      <c r="N673" s="255"/>
      <c r="O673" s="255"/>
      <c r="P673" s="255"/>
      <c r="Q673" s="255"/>
      <c r="R673" s="255"/>
      <c r="S673" s="255"/>
      <c r="T673" s="256"/>
      <c r="AT673" s="257" t="s">
        <v>133</v>
      </c>
      <c r="AU673" s="257" t="s">
        <v>81</v>
      </c>
      <c r="AV673" s="12" t="s">
        <v>81</v>
      </c>
      <c r="AW673" s="12" t="s">
        <v>35</v>
      </c>
      <c r="AX673" s="12" t="s">
        <v>71</v>
      </c>
      <c r="AY673" s="257" t="s">
        <v>114</v>
      </c>
    </row>
    <row r="674" s="11" customFormat="1">
      <c r="B674" s="236"/>
      <c r="C674" s="237"/>
      <c r="D674" s="238" t="s">
        <v>133</v>
      </c>
      <c r="E674" s="239" t="s">
        <v>21</v>
      </c>
      <c r="F674" s="240" t="s">
        <v>813</v>
      </c>
      <c r="G674" s="237"/>
      <c r="H674" s="239" t="s">
        <v>21</v>
      </c>
      <c r="I674" s="241"/>
      <c r="J674" s="237"/>
      <c r="K674" s="237"/>
      <c r="L674" s="242"/>
      <c r="M674" s="243"/>
      <c r="N674" s="244"/>
      <c r="O674" s="244"/>
      <c r="P674" s="244"/>
      <c r="Q674" s="244"/>
      <c r="R674" s="244"/>
      <c r="S674" s="244"/>
      <c r="T674" s="245"/>
      <c r="AT674" s="246" t="s">
        <v>133</v>
      </c>
      <c r="AU674" s="246" t="s">
        <v>81</v>
      </c>
      <c r="AV674" s="11" t="s">
        <v>76</v>
      </c>
      <c r="AW674" s="11" t="s">
        <v>35</v>
      </c>
      <c r="AX674" s="11" t="s">
        <v>71</v>
      </c>
      <c r="AY674" s="246" t="s">
        <v>114</v>
      </c>
    </row>
    <row r="675" s="12" customFormat="1">
      <c r="B675" s="247"/>
      <c r="C675" s="248"/>
      <c r="D675" s="238" t="s">
        <v>133</v>
      </c>
      <c r="E675" s="249" t="s">
        <v>21</v>
      </c>
      <c r="F675" s="250" t="s">
        <v>1092</v>
      </c>
      <c r="G675" s="248"/>
      <c r="H675" s="251">
        <v>33.600000000000001</v>
      </c>
      <c r="I675" s="252"/>
      <c r="J675" s="248"/>
      <c r="K675" s="248"/>
      <c r="L675" s="253"/>
      <c r="M675" s="254"/>
      <c r="N675" s="255"/>
      <c r="O675" s="255"/>
      <c r="P675" s="255"/>
      <c r="Q675" s="255"/>
      <c r="R675" s="255"/>
      <c r="S675" s="255"/>
      <c r="T675" s="256"/>
      <c r="AT675" s="257" t="s">
        <v>133</v>
      </c>
      <c r="AU675" s="257" t="s">
        <v>81</v>
      </c>
      <c r="AV675" s="12" t="s">
        <v>81</v>
      </c>
      <c r="AW675" s="12" t="s">
        <v>35</v>
      </c>
      <c r="AX675" s="12" t="s">
        <v>71</v>
      </c>
      <c r="AY675" s="257" t="s">
        <v>114</v>
      </c>
    </row>
    <row r="676" s="11" customFormat="1">
      <c r="B676" s="236"/>
      <c r="C676" s="237"/>
      <c r="D676" s="238" t="s">
        <v>133</v>
      </c>
      <c r="E676" s="239" t="s">
        <v>21</v>
      </c>
      <c r="F676" s="240" t="s">
        <v>70</v>
      </c>
      <c r="G676" s="237"/>
      <c r="H676" s="239" t="s">
        <v>21</v>
      </c>
      <c r="I676" s="241"/>
      <c r="J676" s="237"/>
      <c r="K676" s="237"/>
      <c r="L676" s="242"/>
      <c r="M676" s="243"/>
      <c r="N676" s="244"/>
      <c r="O676" s="244"/>
      <c r="P676" s="244"/>
      <c r="Q676" s="244"/>
      <c r="R676" s="244"/>
      <c r="S676" s="244"/>
      <c r="T676" s="245"/>
      <c r="AT676" s="246" t="s">
        <v>133</v>
      </c>
      <c r="AU676" s="246" t="s">
        <v>81</v>
      </c>
      <c r="AV676" s="11" t="s">
        <v>76</v>
      </c>
      <c r="AW676" s="11" t="s">
        <v>35</v>
      </c>
      <c r="AX676" s="11" t="s">
        <v>71</v>
      </c>
      <c r="AY676" s="246" t="s">
        <v>114</v>
      </c>
    </row>
    <row r="677" s="12" customFormat="1">
      <c r="B677" s="247"/>
      <c r="C677" s="248"/>
      <c r="D677" s="238" t="s">
        <v>133</v>
      </c>
      <c r="E677" s="249" t="s">
        <v>21</v>
      </c>
      <c r="F677" s="250" t="s">
        <v>1093</v>
      </c>
      <c r="G677" s="248"/>
      <c r="H677" s="251">
        <v>76.700000000000003</v>
      </c>
      <c r="I677" s="252"/>
      <c r="J677" s="248"/>
      <c r="K677" s="248"/>
      <c r="L677" s="253"/>
      <c r="M677" s="254"/>
      <c r="N677" s="255"/>
      <c r="O677" s="255"/>
      <c r="P677" s="255"/>
      <c r="Q677" s="255"/>
      <c r="R677" s="255"/>
      <c r="S677" s="255"/>
      <c r="T677" s="256"/>
      <c r="AT677" s="257" t="s">
        <v>133</v>
      </c>
      <c r="AU677" s="257" t="s">
        <v>81</v>
      </c>
      <c r="AV677" s="12" t="s">
        <v>81</v>
      </c>
      <c r="AW677" s="12" t="s">
        <v>35</v>
      </c>
      <c r="AX677" s="12" t="s">
        <v>71</v>
      </c>
      <c r="AY677" s="257" t="s">
        <v>114</v>
      </c>
    </row>
    <row r="678" s="11" customFormat="1">
      <c r="B678" s="236"/>
      <c r="C678" s="237"/>
      <c r="D678" s="238" t="s">
        <v>133</v>
      </c>
      <c r="E678" s="239" t="s">
        <v>21</v>
      </c>
      <c r="F678" s="240" t="s">
        <v>816</v>
      </c>
      <c r="G678" s="237"/>
      <c r="H678" s="239" t="s">
        <v>21</v>
      </c>
      <c r="I678" s="241"/>
      <c r="J678" s="237"/>
      <c r="K678" s="237"/>
      <c r="L678" s="242"/>
      <c r="M678" s="243"/>
      <c r="N678" s="244"/>
      <c r="O678" s="244"/>
      <c r="P678" s="244"/>
      <c r="Q678" s="244"/>
      <c r="R678" s="244"/>
      <c r="S678" s="244"/>
      <c r="T678" s="245"/>
      <c r="AT678" s="246" t="s">
        <v>133</v>
      </c>
      <c r="AU678" s="246" t="s">
        <v>81</v>
      </c>
      <c r="AV678" s="11" t="s">
        <v>76</v>
      </c>
      <c r="AW678" s="11" t="s">
        <v>35</v>
      </c>
      <c r="AX678" s="11" t="s">
        <v>71</v>
      </c>
      <c r="AY678" s="246" t="s">
        <v>114</v>
      </c>
    </row>
    <row r="679" s="12" customFormat="1">
      <c r="B679" s="247"/>
      <c r="C679" s="248"/>
      <c r="D679" s="238" t="s">
        <v>133</v>
      </c>
      <c r="E679" s="249" t="s">
        <v>21</v>
      </c>
      <c r="F679" s="250" t="s">
        <v>1094</v>
      </c>
      <c r="G679" s="248"/>
      <c r="H679" s="251">
        <v>19.199999999999999</v>
      </c>
      <c r="I679" s="252"/>
      <c r="J679" s="248"/>
      <c r="K679" s="248"/>
      <c r="L679" s="253"/>
      <c r="M679" s="254"/>
      <c r="N679" s="255"/>
      <c r="O679" s="255"/>
      <c r="P679" s="255"/>
      <c r="Q679" s="255"/>
      <c r="R679" s="255"/>
      <c r="S679" s="255"/>
      <c r="T679" s="256"/>
      <c r="AT679" s="257" t="s">
        <v>133</v>
      </c>
      <c r="AU679" s="257" t="s">
        <v>81</v>
      </c>
      <c r="AV679" s="12" t="s">
        <v>81</v>
      </c>
      <c r="AW679" s="12" t="s">
        <v>35</v>
      </c>
      <c r="AX679" s="12" t="s">
        <v>71</v>
      </c>
      <c r="AY679" s="257" t="s">
        <v>114</v>
      </c>
    </row>
    <row r="680" s="11" customFormat="1">
      <c r="B680" s="236"/>
      <c r="C680" s="237"/>
      <c r="D680" s="238" t="s">
        <v>133</v>
      </c>
      <c r="E680" s="239" t="s">
        <v>21</v>
      </c>
      <c r="F680" s="240" t="s">
        <v>818</v>
      </c>
      <c r="G680" s="237"/>
      <c r="H680" s="239" t="s">
        <v>21</v>
      </c>
      <c r="I680" s="241"/>
      <c r="J680" s="237"/>
      <c r="K680" s="237"/>
      <c r="L680" s="242"/>
      <c r="M680" s="243"/>
      <c r="N680" s="244"/>
      <c r="O680" s="244"/>
      <c r="P680" s="244"/>
      <c r="Q680" s="244"/>
      <c r="R680" s="244"/>
      <c r="S680" s="244"/>
      <c r="T680" s="245"/>
      <c r="AT680" s="246" t="s">
        <v>133</v>
      </c>
      <c r="AU680" s="246" t="s">
        <v>81</v>
      </c>
      <c r="AV680" s="11" t="s">
        <v>76</v>
      </c>
      <c r="AW680" s="11" t="s">
        <v>35</v>
      </c>
      <c r="AX680" s="11" t="s">
        <v>71</v>
      </c>
      <c r="AY680" s="246" t="s">
        <v>114</v>
      </c>
    </row>
    <row r="681" s="12" customFormat="1">
      <c r="B681" s="247"/>
      <c r="C681" s="248"/>
      <c r="D681" s="238" t="s">
        <v>133</v>
      </c>
      <c r="E681" s="249" t="s">
        <v>21</v>
      </c>
      <c r="F681" s="250" t="s">
        <v>1095</v>
      </c>
      <c r="G681" s="248"/>
      <c r="H681" s="251">
        <v>130.59999999999999</v>
      </c>
      <c r="I681" s="252"/>
      <c r="J681" s="248"/>
      <c r="K681" s="248"/>
      <c r="L681" s="253"/>
      <c r="M681" s="254"/>
      <c r="N681" s="255"/>
      <c r="O681" s="255"/>
      <c r="P681" s="255"/>
      <c r="Q681" s="255"/>
      <c r="R681" s="255"/>
      <c r="S681" s="255"/>
      <c r="T681" s="256"/>
      <c r="AT681" s="257" t="s">
        <v>133</v>
      </c>
      <c r="AU681" s="257" t="s">
        <v>81</v>
      </c>
      <c r="AV681" s="12" t="s">
        <v>81</v>
      </c>
      <c r="AW681" s="12" t="s">
        <v>35</v>
      </c>
      <c r="AX681" s="12" t="s">
        <v>71</v>
      </c>
      <c r="AY681" s="257" t="s">
        <v>114</v>
      </c>
    </row>
    <row r="682" s="13" customFormat="1">
      <c r="B682" s="258"/>
      <c r="C682" s="259"/>
      <c r="D682" s="238" t="s">
        <v>133</v>
      </c>
      <c r="E682" s="260" t="s">
        <v>21</v>
      </c>
      <c r="F682" s="261" t="s">
        <v>140</v>
      </c>
      <c r="G682" s="259"/>
      <c r="H682" s="262">
        <v>471.69999999999999</v>
      </c>
      <c r="I682" s="263"/>
      <c r="J682" s="259"/>
      <c r="K682" s="259"/>
      <c r="L682" s="264"/>
      <c r="M682" s="265"/>
      <c r="N682" s="266"/>
      <c r="O682" s="266"/>
      <c r="P682" s="266"/>
      <c r="Q682" s="266"/>
      <c r="R682" s="266"/>
      <c r="S682" s="266"/>
      <c r="T682" s="267"/>
      <c r="AT682" s="268" t="s">
        <v>133</v>
      </c>
      <c r="AU682" s="268" t="s">
        <v>81</v>
      </c>
      <c r="AV682" s="13" t="s">
        <v>115</v>
      </c>
      <c r="AW682" s="13" t="s">
        <v>35</v>
      </c>
      <c r="AX682" s="13" t="s">
        <v>76</v>
      </c>
      <c r="AY682" s="268" t="s">
        <v>114</v>
      </c>
    </row>
    <row r="683" s="1" customFormat="1" ht="16.5" customHeight="1">
      <c r="B683" s="46"/>
      <c r="C683" s="271" t="s">
        <v>1216</v>
      </c>
      <c r="D683" s="271" t="s">
        <v>189</v>
      </c>
      <c r="E683" s="272" t="s">
        <v>1217</v>
      </c>
      <c r="F683" s="273" t="s">
        <v>1218</v>
      </c>
      <c r="G683" s="274" t="s">
        <v>197</v>
      </c>
      <c r="H683" s="275">
        <v>542.45500000000004</v>
      </c>
      <c r="I683" s="276"/>
      <c r="J683" s="277">
        <f>ROUND(I683*H683,2)</f>
        <v>0</v>
      </c>
      <c r="K683" s="273" t="s">
        <v>147</v>
      </c>
      <c r="L683" s="278"/>
      <c r="M683" s="279" t="s">
        <v>21</v>
      </c>
      <c r="N683" s="280" t="s">
        <v>43</v>
      </c>
      <c r="O683" s="47"/>
      <c r="P683" s="233">
        <f>O683*H683</f>
        <v>0</v>
      </c>
      <c r="Q683" s="233">
        <v>0.00096000000000000002</v>
      </c>
      <c r="R683" s="233">
        <f>Q683*H683</f>
        <v>0.52075680000000002</v>
      </c>
      <c r="S683" s="233">
        <v>0</v>
      </c>
      <c r="T683" s="234">
        <f>S683*H683</f>
        <v>0</v>
      </c>
      <c r="AR683" s="24" t="s">
        <v>309</v>
      </c>
      <c r="AT683" s="24" t="s">
        <v>189</v>
      </c>
      <c r="AU683" s="24" t="s">
        <v>81</v>
      </c>
      <c r="AY683" s="24" t="s">
        <v>114</v>
      </c>
      <c r="BE683" s="235">
        <f>IF(N683="základní",J683,0)</f>
        <v>0</v>
      </c>
      <c r="BF683" s="235">
        <f>IF(N683="snížená",J683,0)</f>
        <v>0</v>
      </c>
      <c r="BG683" s="235">
        <f>IF(N683="zákl. přenesená",J683,0)</f>
        <v>0</v>
      </c>
      <c r="BH683" s="235">
        <f>IF(N683="sníž. přenesená",J683,0)</f>
        <v>0</v>
      </c>
      <c r="BI683" s="235">
        <f>IF(N683="nulová",J683,0)</f>
        <v>0</v>
      </c>
      <c r="BJ683" s="24" t="s">
        <v>81</v>
      </c>
      <c r="BK683" s="235">
        <f>ROUND(I683*H683,2)</f>
        <v>0</v>
      </c>
      <c r="BL683" s="24" t="s">
        <v>220</v>
      </c>
      <c r="BM683" s="24" t="s">
        <v>1219</v>
      </c>
    </row>
    <row r="684" s="12" customFormat="1">
      <c r="B684" s="247"/>
      <c r="C684" s="248"/>
      <c r="D684" s="238" t="s">
        <v>133</v>
      </c>
      <c r="E684" s="248"/>
      <c r="F684" s="250" t="s">
        <v>1220</v>
      </c>
      <c r="G684" s="248"/>
      <c r="H684" s="251">
        <v>542.45500000000004</v>
      </c>
      <c r="I684" s="252"/>
      <c r="J684" s="248"/>
      <c r="K684" s="248"/>
      <c r="L684" s="253"/>
      <c r="M684" s="254"/>
      <c r="N684" s="255"/>
      <c r="O684" s="255"/>
      <c r="P684" s="255"/>
      <c r="Q684" s="255"/>
      <c r="R684" s="255"/>
      <c r="S684" s="255"/>
      <c r="T684" s="256"/>
      <c r="AT684" s="257" t="s">
        <v>133</v>
      </c>
      <c r="AU684" s="257" t="s">
        <v>81</v>
      </c>
      <c r="AV684" s="12" t="s">
        <v>81</v>
      </c>
      <c r="AW684" s="12" t="s">
        <v>6</v>
      </c>
      <c r="AX684" s="12" t="s">
        <v>76</v>
      </c>
      <c r="AY684" s="257" t="s">
        <v>114</v>
      </c>
    </row>
    <row r="685" s="1" customFormat="1" ht="38.25" customHeight="1">
      <c r="B685" s="46"/>
      <c r="C685" s="224" t="s">
        <v>1221</v>
      </c>
      <c r="D685" s="224" t="s">
        <v>127</v>
      </c>
      <c r="E685" s="225" t="s">
        <v>1222</v>
      </c>
      <c r="F685" s="226" t="s">
        <v>1223</v>
      </c>
      <c r="G685" s="227" t="s">
        <v>197</v>
      </c>
      <c r="H685" s="228">
        <v>55</v>
      </c>
      <c r="I685" s="229"/>
      <c r="J685" s="230">
        <f>ROUND(I685*H685,2)</f>
        <v>0</v>
      </c>
      <c r="K685" s="226" t="s">
        <v>147</v>
      </c>
      <c r="L685" s="72"/>
      <c r="M685" s="231" t="s">
        <v>21</v>
      </c>
      <c r="N685" s="232" t="s">
        <v>43</v>
      </c>
      <c r="O685" s="47"/>
      <c r="P685" s="233">
        <f>O685*H685</f>
        <v>0</v>
      </c>
      <c r="Q685" s="233">
        <v>0.00079000000000000001</v>
      </c>
      <c r="R685" s="233">
        <f>Q685*H685</f>
        <v>0.043450000000000003</v>
      </c>
      <c r="S685" s="233">
        <v>0</v>
      </c>
      <c r="T685" s="234">
        <f>S685*H685</f>
        <v>0</v>
      </c>
      <c r="AR685" s="24" t="s">
        <v>220</v>
      </c>
      <c r="AT685" s="24" t="s">
        <v>127</v>
      </c>
      <c r="AU685" s="24" t="s">
        <v>81</v>
      </c>
      <c r="AY685" s="24" t="s">
        <v>114</v>
      </c>
      <c r="BE685" s="235">
        <f>IF(N685="základní",J685,0)</f>
        <v>0</v>
      </c>
      <c r="BF685" s="235">
        <f>IF(N685="snížená",J685,0)</f>
        <v>0</v>
      </c>
      <c r="BG685" s="235">
        <f>IF(N685="zákl. přenesená",J685,0)</f>
        <v>0</v>
      </c>
      <c r="BH685" s="235">
        <f>IF(N685="sníž. přenesená",J685,0)</f>
        <v>0</v>
      </c>
      <c r="BI685" s="235">
        <f>IF(N685="nulová",J685,0)</f>
        <v>0</v>
      </c>
      <c r="BJ685" s="24" t="s">
        <v>81</v>
      </c>
      <c r="BK685" s="235">
        <f>ROUND(I685*H685,2)</f>
        <v>0</v>
      </c>
      <c r="BL685" s="24" t="s">
        <v>220</v>
      </c>
      <c r="BM685" s="24" t="s">
        <v>1224</v>
      </c>
    </row>
    <row r="686" s="11" customFormat="1">
      <c r="B686" s="236"/>
      <c r="C686" s="237"/>
      <c r="D686" s="238" t="s">
        <v>133</v>
      </c>
      <c r="E686" s="239" t="s">
        <v>21</v>
      </c>
      <c r="F686" s="240" t="s">
        <v>1111</v>
      </c>
      <c r="G686" s="237"/>
      <c r="H686" s="239" t="s">
        <v>21</v>
      </c>
      <c r="I686" s="241"/>
      <c r="J686" s="237"/>
      <c r="K686" s="237"/>
      <c r="L686" s="242"/>
      <c r="M686" s="243"/>
      <c r="N686" s="244"/>
      <c r="O686" s="244"/>
      <c r="P686" s="244"/>
      <c r="Q686" s="244"/>
      <c r="R686" s="244"/>
      <c r="S686" s="244"/>
      <c r="T686" s="245"/>
      <c r="AT686" s="246" t="s">
        <v>133</v>
      </c>
      <c r="AU686" s="246" t="s">
        <v>81</v>
      </c>
      <c r="AV686" s="11" t="s">
        <v>76</v>
      </c>
      <c r="AW686" s="11" t="s">
        <v>35</v>
      </c>
      <c r="AX686" s="11" t="s">
        <v>71</v>
      </c>
      <c r="AY686" s="246" t="s">
        <v>114</v>
      </c>
    </row>
    <row r="687" s="12" customFormat="1">
      <c r="B687" s="247"/>
      <c r="C687" s="248"/>
      <c r="D687" s="238" t="s">
        <v>133</v>
      </c>
      <c r="E687" s="249" t="s">
        <v>21</v>
      </c>
      <c r="F687" s="250" t="s">
        <v>1112</v>
      </c>
      <c r="G687" s="248"/>
      <c r="H687" s="251">
        <v>55</v>
      </c>
      <c r="I687" s="252"/>
      <c r="J687" s="248"/>
      <c r="K687" s="248"/>
      <c r="L687" s="253"/>
      <c r="M687" s="254"/>
      <c r="N687" s="255"/>
      <c r="O687" s="255"/>
      <c r="P687" s="255"/>
      <c r="Q687" s="255"/>
      <c r="R687" s="255"/>
      <c r="S687" s="255"/>
      <c r="T687" s="256"/>
      <c r="AT687" s="257" t="s">
        <v>133</v>
      </c>
      <c r="AU687" s="257" t="s">
        <v>81</v>
      </c>
      <c r="AV687" s="12" t="s">
        <v>81</v>
      </c>
      <c r="AW687" s="12" t="s">
        <v>35</v>
      </c>
      <c r="AX687" s="12" t="s">
        <v>76</v>
      </c>
      <c r="AY687" s="257" t="s">
        <v>114</v>
      </c>
    </row>
    <row r="688" s="1" customFormat="1" ht="25.5" customHeight="1">
      <c r="B688" s="46"/>
      <c r="C688" s="271" t="s">
        <v>1225</v>
      </c>
      <c r="D688" s="271" t="s">
        <v>189</v>
      </c>
      <c r="E688" s="272" t="s">
        <v>1226</v>
      </c>
      <c r="F688" s="273" t="s">
        <v>1227</v>
      </c>
      <c r="G688" s="274" t="s">
        <v>197</v>
      </c>
      <c r="H688" s="275">
        <v>56.100000000000001</v>
      </c>
      <c r="I688" s="276"/>
      <c r="J688" s="277">
        <f>ROUND(I688*H688,2)</f>
        <v>0</v>
      </c>
      <c r="K688" s="273" t="s">
        <v>147</v>
      </c>
      <c r="L688" s="278"/>
      <c r="M688" s="279" t="s">
        <v>21</v>
      </c>
      <c r="N688" s="280" t="s">
        <v>43</v>
      </c>
      <c r="O688" s="47"/>
      <c r="P688" s="233">
        <f>O688*H688</f>
        <v>0</v>
      </c>
      <c r="Q688" s="233">
        <v>0.0030000000000000001</v>
      </c>
      <c r="R688" s="233">
        <f>Q688*H688</f>
        <v>0.16830000000000001</v>
      </c>
      <c r="S688" s="233">
        <v>0</v>
      </c>
      <c r="T688" s="234">
        <f>S688*H688</f>
        <v>0</v>
      </c>
      <c r="AR688" s="24" t="s">
        <v>309</v>
      </c>
      <c r="AT688" s="24" t="s">
        <v>189</v>
      </c>
      <c r="AU688" s="24" t="s">
        <v>81</v>
      </c>
      <c r="AY688" s="24" t="s">
        <v>114</v>
      </c>
      <c r="BE688" s="235">
        <f>IF(N688="základní",J688,0)</f>
        <v>0</v>
      </c>
      <c r="BF688" s="235">
        <f>IF(N688="snížená",J688,0)</f>
        <v>0</v>
      </c>
      <c r="BG688" s="235">
        <f>IF(N688="zákl. přenesená",J688,0)</f>
        <v>0</v>
      </c>
      <c r="BH688" s="235">
        <f>IF(N688="sníž. přenesená",J688,0)</f>
        <v>0</v>
      </c>
      <c r="BI688" s="235">
        <f>IF(N688="nulová",J688,0)</f>
        <v>0</v>
      </c>
      <c r="BJ688" s="24" t="s">
        <v>81</v>
      </c>
      <c r="BK688" s="235">
        <f>ROUND(I688*H688,2)</f>
        <v>0</v>
      </c>
      <c r="BL688" s="24" t="s">
        <v>220</v>
      </c>
      <c r="BM688" s="24" t="s">
        <v>1228</v>
      </c>
    </row>
    <row r="689" s="12" customFormat="1">
      <c r="B689" s="247"/>
      <c r="C689" s="248"/>
      <c r="D689" s="238" t="s">
        <v>133</v>
      </c>
      <c r="E689" s="248"/>
      <c r="F689" s="250" t="s">
        <v>1186</v>
      </c>
      <c r="G689" s="248"/>
      <c r="H689" s="251">
        <v>56.100000000000001</v>
      </c>
      <c r="I689" s="252"/>
      <c r="J689" s="248"/>
      <c r="K689" s="248"/>
      <c r="L689" s="253"/>
      <c r="M689" s="254"/>
      <c r="N689" s="255"/>
      <c r="O689" s="255"/>
      <c r="P689" s="255"/>
      <c r="Q689" s="255"/>
      <c r="R689" s="255"/>
      <c r="S689" s="255"/>
      <c r="T689" s="256"/>
      <c r="AT689" s="257" t="s">
        <v>133</v>
      </c>
      <c r="AU689" s="257" t="s">
        <v>81</v>
      </c>
      <c r="AV689" s="12" t="s">
        <v>81</v>
      </c>
      <c r="AW689" s="12" t="s">
        <v>6</v>
      </c>
      <c r="AX689" s="12" t="s">
        <v>76</v>
      </c>
      <c r="AY689" s="257" t="s">
        <v>114</v>
      </c>
    </row>
    <row r="690" s="1" customFormat="1" ht="38.25" customHeight="1">
      <c r="B690" s="46"/>
      <c r="C690" s="224" t="s">
        <v>1229</v>
      </c>
      <c r="D690" s="224" t="s">
        <v>127</v>
      </c>
      <c r="E690" s="225" t="s">
        <v>1230</v>
      </c>
      <c r="F690" s="226" t="s">
        <v>1231</v>
      </c>
      <c r="G690" s="227" t="s">
        <v>289</v>
      </c>
      <c r="H690" s="228">
        <v>1</v>
      </c>
      <c r="I690" s="229"/>
      <c r="J690" s="230">
        <f>ROUND(I690*H690,2)</f>
        <v>0</v>
      </c>
      <c r="K690" s="226" t="s">
        <v>147</v>
      </c>
      <c r="L690" s="72"/>
      <c r="M690" s="231" t="s">
        <v>21</v>
      </c>
      <c r="N690" s="232" t="s">
        <v>43</v>
      </c>
      <c r="O690" s="47"/>
      <c r="P690" s="233">
        <f>O690*H690</f>
        <v>0</v>
      </c>
      <c r="Q690" s="233">
        <v>0</v>
      </c>
      <c r="R690" s="233">
        <f>Q690*H690</f>
        <v>0</v>
      </c>
      <c r="S690" s="233">
        <v>0</v>
      </c>
      <c r="T690" s="234">
        <f>S690*H690</f>
        <v>0</v>
      </c>
      <c r="AR690" s="24" t="s">
        <v>220</v>
      </c>
      <c r="AT690" s="24" t="s">
        <v>127</v>
      </c>
      <c r="AU690" s="24" t="s">
        <v>81</v>
      </c>
      <c r="AY690" s="24" t="s">
        <v>114</v>
      </c>
      <c r="BE690" s="235">
        <f>IF(N690="základní",J690,0)</f>
        <v>0</v>
      </c>
      <c r="BF690" s="235">
        <f>IF(N690="snížená",J690,0)</f>
        <v>0</v>
      </c>
      <c r="BG690" s="235">
        <f>IF(N690="zákl. přenesená",J690,0)</f>
        <v>0</v>
      </c>
      <c r="BH690" s="235">
        <f>IF(N690="sníž. přenesená",J690,0)</f>
        <v>0</v>
      </c>
      <c r="BI690" s="235">
        <f>IF(N690="nulová",J690,0)</f>
        <v>0</v>
      </c>
      <c r="BJ690" s="24" t="s">
        <v>81</v>
      </c>
      <c r="BK690" s="235">
        <f>ROUND(I690*H690,2)</f>
        <v>0</v>
      </c>
      <c r="BL690" s="24" t="s">
        <v>220</v>
      </c>
      <c r="BM690" s="24" t="s">
        <v>1232</v>
      </c>
    </row>
    <row r="691" s="10" customFormat="1" ht="29.88" customHeight="1">
      <c r="B691" s="202"/>
      <c r="C691" s="203"/>
      <c r="D691" s="204" t="s">
        <v>70</v>
      </c>
      <c r="E691" s="216" t="s">
        <v>1233</v>
      </c>
      <c r="F691" s="216" t="s">
        <v>1234</v>
      </c>
      <c r="G691" s="203"/>
      <c r="H691" s="203"/>
      <c r="I691" s="206"/>
      <c r="J691" s="217">
        <f>BK691</f>
        <v>0</v>
      </c>
      <c r="K691" s="203"/>
      <c r="L691" s="208"/>
      <c r="M691" s="209"/>
      <c r="N691" s="210"/>
      <c r="O691" s="210"/>
      <c r="P691" s="211">
        <f>SUM(P692:P815)</f>
        <v>0</v>
      </c>
      <c r="Q691" s="210"/>
      <c r="R691" s="211">
        <f>SUM(R692:R815)</f>
        <v>0</v>
      </c>
      <c r="S691" s="210"/>
      <c r="T691" s="212">
        <f>SUM(T692:T815)</f>
        <v>0</v>
      </c>
      <c r="AR691" s="213" t="s">
        <v>81</v>
      </c>
      <c r="AT691" s="214" t="s">
        <v>70</v>
      </c>
      <c r="AU691" s="214" t="s">
        <v>76</v>
      </c>
      <c r="AY691" s="213" t="s">
        <v>114</v>
      </c>
      <c r="BK691" s="215">
        <f>SUM(BK692:BK815)</f>
        <v>0</v>
      </c>
    </row>
    <row r="692" s="1" customFormat="1" ht="16.5" customHeight="1">
      <c r="B692" s="46"/>
      <c r="C692" s="271" t="s">
        <v>1235</v>
      </c>
      <c r="D692" s="271" t="s">
        <v>189</v>
      </c>
      <c r="E692" s="272" t="s">
        <v>1236</v>
      </c>
      <c r="F692" s="273" t="s">
        <v>1237</v>
      </c>
      <c r="G692" s="274" t="s">
        <v>130</v>
      </c>
      <c r="H692" s="275">
        <v>2</v>
      </c>
      <c r="I692" s="276"/>
      <c r="J692" s="277">
        <f>ROUND(I692*H692,2)</f>
        <v>0</v>
      </c>
      <c r="K692" s="273" t="s">
        <v>21</v>
      </c>
      <c r="L692" s="278"/>
      <c r="M692" s="279" t="s">
        <v>21</v>
      </c>
      <c r="N692" s="280" t="s">
        <v>43</v>
      </c>
      <c r="O692" s="47"/>
      <c r="P692" s="233">
        <f>O692*H692</f>
        <v>0</v>
      </c>
      <c r="Q692" s="233">
        <v>0</v>
      </c>
      <c r="R692" s="233">
        <f>Q692*H692</f>
        <v>0</v>
      </c>
      <c r="S692" s="233">
        <v>0</v>
      </c>
      <c r="T692" s="234">
        <f>S692*H692</f>
        <v>0</v>
      </c>
      <c r="AR692" s="24" t="s">
        <v>309</v>
      </c>
      <c r="AT692" s="24" t="s">
        <v>189</v>
      </c>
      <c r="AU692" s="24" t="s">
        <v>81</v>
      </c>
      <c r="AY692" s="24" t="s">
        <v>114</v>
      </c>
      <c r="BE692" s="235">
        <f>IF(N692="základní",J692,0)</f>
        <v>0</v>
      </c>
      <c r="BF692" s="235">
        <f>IF(N692="snížená",J692,0)</f>
        <v>0</v>
      </c>
      <c r="BG692" s="235">
        <f>IF(N692="zákl. přenesená",J692,0)</f>
        <v>0</v>
      </c>
      <c r="BH692" s="235">
        <f>IF(N692="sníž. přenesená",J692,0)</f>
        <v>0</v>
      </c>
      <c r="BI692" s="235">
        <f>IF(N692="nulová",J692,0)</f>
        <v>0</v>
      </c>
      <c r="BJ692" s="24" t="s">
        <v>81</v>
      </c>
      <c r="BK692" s="235">
        <f>ROUND(I692*H692,2)</f>
        <v>0</v>
      </c>
      <c r="BL692" s="24" t="s">
        <v>220</v>
      </c>
      <c r="BM692" s="24" t="s">
        <v>1238</v>
      </c>
    </row>
    <row r="693" s="1" customFormat="1" ht="25.5" customHeight="1">
      <c r="B693" s="46"/>
      <c r="C693" s="271" t="s">
        <v>1239</v>
      </c>
      <c r="D693" s="271" t="s">
        <v>189</v>
      </c>
      <c r="E693" s="272" t="s">
        <v>1240</v>
      </c>
      <c r="F693" s="273" t="s">
        <v>1241</v>
      </c>
      <c r="G693" s="274" t="s">
        <v>130</v>
      </c>
      <c r="H693" s="275">
        <v>22.248000000000001</v>
      </c>
      <c r="I693" s="276"/>
      <c r="J693" s="277">
        <f>ROUND(I693*H693,2)</f>
        <v>0</v>
      </c>
      <c r="K693" s="273" t="s">
        <v>21</v>
      </c>
      <c r="L693" s="278"/>
      <c r="M693" s="279" t="s">
        <v>21</v>
      </c>
      <c r="N693" s="280" t="s">
        <v>43</v>
      </c>
      <c r="O693" s="47"/>
      <c r="P693" s="233">
        <f>O693*H693</f>
        <v>0</v>
      </c>
      <c r="Q693" s="233">
        <v>0</v>
      </c>
      <c r="R693" s="233">
        <f>Q693*H693</f>
        <v>0</v>
      </c>
      <c r="S693" s="233">
        <v>0</v>
      </c>
      <c r="T693" s="234">
        <f>S693*H693</f>
        <v>0</v>
      </c>
      <c r="AR693" s="24" t="s">
        <v>309</v>
      </c>
      <c r="AT693" s="24" t="s">
        <v>189</v>
      </c>
      <c r="AU693" s="24" t="s">
        <v>81</v>
      </c>
      <c r="AY693" s="24" t="s">
        <v>114</v>
      </c>
      <c r="BE693" s="235">
        <f>IF(N693="základní",J693,0)</f>
        <v>0</v>
      </c>
      <c r="BF693" s="235">
        <f>IF(N693="snížená",J693,0)</f>
        <v>0</v>
      </c>
      <c r="BG693" s="235">
        <f>IF(N693="zákl. přenesená",J693,0)</f>
        <v>0</v>
      </c>
      <c r="BH693" s="235">
        <f>IF(N693="sníž. přenesená",J693,0)</f>
        <v>0</v>
      </c>
      <c r="BI693" s="235">
        <f>IF(N693="nulová",J693,0)</f>
        <v>0</v>
      </c>
      <c r="BJ693" s="24" t="s">
        <v>81</v>
      </c>
      <c r="BK693" s="235">
        <f>ROUND(I693*H693,2)</f>
        <v>0</v>
      </c>
      <c r="BL693" s="24" t="s">
        <v>220</v>
      </c>
      <c r="BM693" s="24" t="s">
        <v>1242</v>
      </c>
    </row>
    <row r="694" s="1" customFormat="1" ht="25.5" customHeight="1">
      <c r="B694" s="46"/>
      <c r="C694" s="271" t="s">
        <v>1243</v>
      </c>
      <c r="D694" s="271" t="s">
        <v>189</v>
      </c>
      <c r="E694" s="272" t="s">
        <v>1244</v>
      </c>
      <c r="F694" s="273" t="s">
        <v>1245</v>
      </c>
      <c r="G694" s="274" t="s">
        <v>197</v>
      </c>
      <c r="H694" s="275">
        <v>24.48</v>
      </c>
      <c r="I694" s="276"/>
      <c r="J694" s="277">
        <f>ROUND(I694*H694,2)</f>
        <v>0</v>
      </c>
      <c r="K694" s="273" t="s">
        <v>21</v>
      </c>
      <c r="L694" s="278"/>
      <c r="M694" s="279" t="s">
        <v>21</v>
      </c>
      <c r="N694" s="280" t="s">
        <v>43</v>
      </c>
      <c r="O694" s="47"/>
      <c r="P694" s="233">
        <f>O694*H694</f>
        <v>0</v>
      </c>
      <c r="Q694" s="233">
        <v>0</v>
      </c>
      <c r="R694" s="233">
        <f>Q694*H694</f>
        <v>0</v>
      </c>
      <c r="S694" s="233">
        <v>0</v>
      </c>
      <c r="T694" s="234">
        <f>S694*H694</f>
        <v>0</v>
      </c>
      <c r="AR694" s="24" t="s">
        <v>309</v>
      </c>
      <c r="AT694" s="24" t="s">
        <v>189</v>
      </c>
      <c r="AU694" s="24" t="s">
        <v>81</v>
      </c>
      <c r="AY694" s="24" t="s">
        <v>114</v>
      </c>
      <c r="BE694" s="235">
        <f>IF(N694="základní",J694,0)</f>
        <v>0</v>
      </c>
      <c r="BF694" s="235">
        <f>IF(N694="snížená",J694,0)</f>
        <v>0</v>
      </c>
      <c r="BG694" s="235">
        <f>IF(N694="zákl. přenesená",J694,0)</f>
        <v>0</v>
      </c>
      <c r="BH694" s="235">
        <f>IF(N694="sníž. přenesená",J694,0)</f>
        <v>0</v>
      </c>
      <c r="BI694" s="235">
        <f>IF(N694="nulová",J694,0)</f>
        <v>0</v>
      </c>
      <c r="BJ694" s="24" t="s">
        <v>81</v>
      </c>
      <c r="BK694" s="235">
        <f>ROUND(I694*H694,2)</f>
        <v>0</v>
      </c>
      <c r="BL694" s="24" t="s">
        <v>220</v>
      </c>
      <c r="BM694" s="24" t="s">
        <v>1246</v>
      </c>
    </row>
    <row r="695" s="1" customFormat="1" ht="16.5" customHeight="1">
      <c r="B695" s="46"/>
      <c r="C695" s="271" t="s">
        <v>1247</v>
      </c>
      <c r="D695" s="271" t="s">
        <v>189</v>
      </c>
      <c r="E695" s="272" t="s">
        <v>1248</v>
      </c>
      <c r="F695" s="273" t="s">
        <v>1249</v>
      </c>
      <c r="G695" s="274" t="s">
        <v>197</v>
      </c>
      <c r="H695" s="275">
        <v>24.48</v>
      </c>
      <c r="I695" s="276"/>
      <c r="J695" s="277">
        <f>ROUND(I695*H695,2)</f>
        <v>0</v>
      </c>
      <c r="K695" s="273" t="s">
        <v>21</v>
      </c>
      <c r="L695" s="278"/>
      <c r="M695" s="279" t="s">
        <v>21</v>
      </c>
      <c r="N695" s="280" t="s">
        <v>43</v>
      </c>
      <c r="O695" s="47"/>
      <c r="P695" s="233">
        <f>O695*H695</f>
        <v>0</v>
      </c>
      <c r="Q695" s="233">
        <v>0</v>
      </c>
      <c r="R695" s="233">
        <f>Q695*H695</f>
        <v>0</v>
      </c>
      <c r="S695" s="233">
        <v>0</v>
      </c>
      <c r="T695" s="234">
        <f>S695*H695</f>
        <v>0</v>
      </c>
      <c r="AR695" s="24" t="s">
        <v>309</v>
      </c>
      <c r="AT695" s="24" t="s">
        <v>189</v>
      </c>
      <c r="AU695" s="24" t="s">
        <v>81</v>
      </c>
      <c r="AY695" s="24" t="s">
        <v>114</v>
      </c>
      <c r="BE695" s="235">
        <f>IF(N695="základní",J695,0)</f>
        <v>0</v>
      </c>
      <c r="BF695" s="235">
        <f>IF(N695="snížená",J695,0)</f>
        <v>0</v>
      </c>
      <c r="BG695" s="235">
        <f>IF(N695="zákl. přenesená",J695,0)</f>
        <v>0</v>
      </c>
      <c r="BH695" s="235">
        <f>IF(N695="sníž. přenesená",J695,0)</f>
        <v>0</v>
      </c>
      <c r="BI695" s="235">
        <f>IF(N695="nulová",J695,0)</f>
        <v>0</v>
      </c>
      <c r="BJ695" s="24" t="s">
        <v>81</v>
      </c>
      <c r="BK695" s="235">
        <f>ROUND(I695*H695,2)</f>
        <v>0</v>
      </c>
      <c r="BL695" s="24" t="s">
        <v>220</v>
      </c>
      <c r="BM695" s="24" t="s">
        <v>1250</v>
      </c>
    </row>
    <row r="696" s="1" customFormat="1" ht="16.5" customHeight="1">
      <c r="B696" s="46"/>
      <c r="C696" s="271" t="s">
        <v>1251</v>
      </c>
      <c r="D696" s="271" t="s">
        <v>189</v>
      </c>
      <c r="E696" s="272" t="s">
        <v>1252</v>
      </c>
      <c r="F696" s="273" t="s">
        <v>1253</v>
      </c>
      <c r="G696" s="274" t="s">
        <v>130</v>
      </c>
      <c r="H696" s="275">
        <v>11.016</v>
      </c>
      <c r="I696" s="276"/>
      <c r="J696" s="277">
        <f>ROUND(I696*H696,2)</f>
        <v>0</v>
      </c>
      <c r="K696" s="273" t="s">
        <v>21</v>
      </c>
      <c r="L696" s="278"/>
      <c r="M696" s="279" t="s">
        <v>21</v>
      </c>
      <c r="N696" s="280" t="s">
        <v>43</v>
      </c>
      <c r="O696" s="47"/>
      <c r="P696" s="233">
        <f>O696*H696</f>
        <v>0</v>
      </c>
      <c r="Q696" s="233">
        <v>0</v>
      </c>
      <c r="R696" s="233">
        <f>Q696*H696</f>
        <v>0</v>
      </c>
      <c r="S696" s="233">
        <v>0</v>
      </c>
      <c r="T696" s="234">
        <f>S696*H696</f>
        <v>0</v>
      </c>
      <c r="AR696" s="24" t="s">
        <v>309</v>
      </c>
      <c r="AT696" s="24" t="s">
        <v>189</v>
      </c>
      <c r="AU696" s="24" t="s">
        <v>81</v>
      </c>
      <c r="AY696" s="24" t="s">
        <v>114</v>
      </c>
      <c r="BE696" s="235">
        <f>IF(N696="základní",J696,0)</f>
        <v>0</v>
      </c>
      <c r="BF696" s="235">
        <f>IF(N696="snížená",J696,0)</f>
        <v>0</v>
      </c>
      <c r="BG696" s="235">
        <f>IF(N696="zákl. přenesená",J696,0)</f>
        <v>0</v>
      </c>
      <c r="BH696" s="235">
        <f>IF(N696="sníž. přenesená",J696,0)</f>
        <v>0</v>
      </c>
      <c r="BI696" s="235">
        <f>IF(N696="nulová",J696,0)</f>
        <v>0</v>
      </c>
      <c r="BJ696" s="24" t="s">
        <v>81</v>
      </c>
      <c r="BK696" s="235">
        <f>ROUND(I696*H696,2)</f>
        <v>0</v>
      </c>
      <c r="BL696" s="24" t="s">
        <v>220</v>
      </c>
      <c r="BM696" s="24" t="s">
        <v>1254</v>
      </c>
    </row>
    <row r="697" s="1" customFormat="1" ht="16.5" customHeight="1">
      <c r="B697" s="46"/>
      <c r="C697" s="271" t="s">
        <v>1255</v>
      </c>
      <c r="D697" s="271" t="s">
        <v>189</v>
      </c>
      <c r="E697" s="272" t="s">
        <v>1256</v>
      </c>
      <c r="F697" s="273" t="s">
        <v>1257</v>
      </c>
      <c r="G697" s="274" t="s">
        <v>130</v>
      </c>
      <c r="H697" s="275">
        <v>22.248000000000001</v>
      </c>
      <c r="I697" s="276"/>
      <c r="J697" s="277">
        <f>ROUND(I697*H697,2)</f>
        <v>0</v>
      </c>
      <c r="K697" s="273" t="s">
        <v>21</v>
      </c>
      <c r="L697" s="278"/>
      <c r="M697" s="279" t="s">
        <v>21</v>
      </c>
      <c r="N697" s="280" t="s">
        <v>43</v>
      </c>
      <c r="O697" s="47"/>
      <c r="P697" s="233">
        <f>O697*H697</f>
        <v>0</v>
      </c>
      <c r="Q697" s="233">
        <v>0</v>
      </c>
      <c r="R697" s="233">
        <f>Q697*H697</f>
        <v>0</v>
      </c>
      <c r="S697" s="233">
        <v>0</v>
      </c>
      <c r="T697" s="234">
        <f>S697*H697</f>
        <v>0</v>
      </c>
      <c r="AR697" s="24" t="s">
        <v>309</v>
      </c>
      <c r="AT697" s="24" t="s">
        <v>189</v>
      </c>
      <c r="AU697" s="24" t="s">
        <v>81</v>
      </c>
      <c r="AY697" s="24" t="s">
        <v>114</v>
      </c>
      <c r="BE697" s="235">
        <f>IF(N697="základní",J697,0)</f>
        <v>0</v>
      </c>
      <c r="BF697" s="235">
        <f>IF(N697="snížená",J697,0)</f>
        <v>0</v>
      </c>
      <c r="BG697" s="235">
        <f>IF(N697="zákl. přenesená",J697,0)</f>
        <v>0</v>
      </c>
      <c r="BH697" s="235">
        <f>IF(N697="sníž. přenesená",J697,0)</f>
        <v>0</v>
      </c>
      <c r="BI697" s="235">
        <f>IF(N697="nulová",J697,0)</f>
        <v>0</v>
      </c>
      <c r="BJ697" s="24" t="s">
        <v>81</v>
      </c>
      <c r="BK697" s="235">
        <f>ROUND(I697*H697,2)</f>
        <v>0</v>
      </c>
      <c r="BL697" s="24" t="s">
        <v>220</v>
      </c>
      <c r="BM697" s="24" t="s">
        <v>1258</v>
      </c>
    </row>
    <row r="698" s="1" customFormat="1" ht="25.5" customHeight="1">
      <c r="B698" s="46"/>
      <c r="C698" s="271" t="s">
        <v>1259</v>
      </c>
      <c r="D698" s="271" t="s">
        <v>189</v>
      </c>
      <c r="E698" s="272" t="s">
        <v>1260</v>
      </c>
      <c r="F698" s="273" t="s">
        <v>1261</v>
      </c>
      <c r="G698" s="274" t="s">
        <v>130</v>
      </c>
      <c r="H698" s="275">
        <v>7.9199999999999999</v>
      </c>
      <c r="I698" s="276"/>
      <c r="J698" s="277">
        <f>ROUND(I698*H698,2)</f>
        <v>0</v>
      </c>
      <c r="K698" s="273" t="s">
        <v>21</v>
      </c>
      <c r="L698" s="278"/>
      <c r="M698" s="279" t="s">
        <v>21</v>
      </c>
      <c r="N698" s="280" t="s">
        <v>43</v>
      </c>
      <c r="O698" s="47"/>
      <c r="P698" s="233">
        <f>O698*H698</f>
        <v>0</v>
      </c>
      <c r="Q698" s="233">
        <v>0</v>
      </c>
      <c r="R698" s="233">
        <f>Q698*H698</f>
        <v>0</v>
      </c>
      <c r="S698" s="233">
        <v>0</v>
      </c>
      <c r="T698" s="234">
        <f>S698*H698</f>
        <v>0</v>
      </c>
      <c r="AR698" s="24" t="s">
        <v>309</v>
      </c>
      <c r="AT698" s="24" t="s">
        <v>189</v>
      </c>
      <c r="AU698" s="24" t="s">
        <v>81</v>
      </c>
      <c r="AY698" s="24" t="s">
        <v>114</v>
      </c>
      <c r="BE698" s="235">
        <f>IF(N698="základní",J698,0)</f>
        <v>0</v>
      </c>
      <c r="BF698" s="235">
        <f>IF(N698="snížená",J698,0)</f>
        <v>0</v>
      </c>
      <c r="BG698" s="235">
        <f>IF(N698="zákl. přenesená",J698,0)</f>
        <v>0</v>
      </c>
      <c r="BH698" s="235">
        <f>IF(N698="sníž. přenesená",J698,0)</f>
        <v>0</v>
      </c>
      <c r="BI698" s="235">
        <f>IF(N698="nulová",J698,0)</f>
        <v>0</v>
      </c>
      <c r="BJ698" s="24" t="s">
        <v>81</v>
      </c>
      <c r="BK698" s="235">
        <f>ROUND(I698*H698,2)</f>
        <v>0</v>
      </c>
      <c r="BL698" s="24" t="s">
        <v>220</v>
      </c>
      <c r="BM698" s="24" t="s">
        <v>1262</v>
      </c>
    </row>
    <row r="699" s="1" customFormat="1" ht="25.5" customHeight="1">
      <c r="B699" s="46"/>
      <c r="C699" s="271" t="s">
        <v>1263</v>
      </c>
      <c r="D699" s="271" t="s">
        <v>189</v>
      </c>
      <c r="E699" s="272" t="s">
        <v>1264</v>
      </c>
      <c r="F699" s="273" t="s">
        <v>1265</v>
      </c>
      <c r="G699" s="274" t="s">
        <v>130</v>
      </c>
      <c r="H699" s="275">
        <v>7.9199999999999999</v>
      </c>
      <c r="I699" s="276"/>
      <c r="J699" s="277">
        <f>ROUND(I699*H699,2)</f>
        <v>0</v>
      </c>
      <c r="K699" s="273" t="s">
        <v>21</v>
      </c>
      <c r="L699" s="278"/>
      <c r="M699" s="279" t="s">
        <v>21</v>
      </c>
      <c r="N699" s="280" t="s">
        <v>43</v>
      </c>
      <c r="O699" s="47"/>
      <c r="P699" s="233">
        <f>O699*H699</f>
        <v>0</v>
      </c>
      <c r="Q699" s="233">
        <v>0</v>
      </c>
      <c r="R699" s="233">
        <f>Q699*H699</f>
        <v>0</v>
      </c>
      <c r="S699" s="233">
        <v>0</v>
      </c>
      <c r="T699" s="234">
        <f>S699*H699</f>
        <v>0</v>
      </c>
      <c r="AR699" s="24" t="s">
        <v>309</v>
      </c>
      <c r="AT699" s="24" t="s">
        <v>189</v>
      </c>
      <c r="AU699" s="24" t="s">
        <v>81</v>
      </c>
      <c r="AY699" s="24" t="s">
        <v>114</v>
      </c>
      <c r="BE699" s="235">
        <f>IF(N699="základní",J699,0)</f>
        <v>0</v>
      </c>
      <c r="BF699" s="235">
        <f>IF(N699="snížená",J699,0)</f>
        <v>0</v>
      </c>
      <c r="BG699" s="235">
        <f>IF(N699="zákl. přenesená",J699,0)</f>
        <v>0</v>
      </c>
      <c r="BH699" s="235">
        <f>IF(N699="sníž. přenesená",J699,0)</f>
        <v>0</v>
      </c>
      <c r="BI699" s="235">
        <f>IF(N699="nulová",J699,0)</f>
        <v>0</v>
      </c>
      <c r="BJ699" s="24" t="s">
        <v>81</v>
      </c>
      <c r="BK699" s="235">
        <f>ROUND(I699*H699,2)</f>
        <v>0</v>
      </c>
      <c r="BL699" s="24" t="s">
        <v>220</v>
      </c>
      <c r="BM699" s="24" t="s">
        <v>1266</v>
      </c>
    </row>
    <row r="700" s="1" customFormat="1" ht="16.5" customHeight="1">
      <c r="B700" s="46"/>
      <c r="C700" s="271" t="s">
        <v>1267</v>
      </c>
      <c r="D700" s="271" t="s">
        <v>189</v>
      </c>
      <c r="E700" s="272" t="s">
        <v>1268</v>
      </c>
      <c r="F700" s="273" t="s">
        <v>130</v>
      </c>
      <c r="G700" s="274" t="s">
        <v>130</v>
      </c>
      <c r="H700" s="275">
        <v>7.9199999999999999</v>
      </c>
      <c r="I700" s="276"/>
      <c r="J700" s="277">
        <f>ROUND(I700*H700,2)</f>
        <v>0</v>
      </c>
      <c r="K700" s="273" t="s">
        <v>21</v>
      </c>
      <c r="L700" s="278"/>
      <c r="M700" s="279" t="s">
        <v>21</v>
      </c>
      <c r="N700" s="280" t="s">
        <v>43</v>
      </c>
      <c r="O700" s="47"/>
      <c r="P700" s="233">
        <f>O700*H700</f>
        <v>0</v>
      </c>
      <c r="Q700" s="233">
        <v>0</v>
      </c>
      <c r="R700" s="233">
        <f>Q700*H700</f>
        <v>0</v>
      </c>
      <c r="S700" s="233">
        <v>0</v>
      </c>
      <c r="T700" s="234">
        <f>S700*H700</f>
        <v>0</v>
      </c>
      <c r="AR700" s="24" t="s">
        <v>309</v>
      </c>
      <c r="AT700" s="24" t="s">
        <v>189</v>
      </c>
      <c r="AU700" s="24" t="s">
        <v>81</v>
      </c>
      <c r="AY700" s="24" t="s">
        <v>114</v>
      </c>
      <c r="BE700" s="235">
        <f>IF(N700="základní",J700,0)</f>
        <v>0</v>
      </c>
      <c r="BF700" s="235">
        <f>IF(N700="snížená",J700,0)</f>
        <v>0</v>
      </c>
      <c r="BG700" s="235">
        <f>IF(N700="zákl. přenesená",J700,0)</f>
        <v>0</v>
      </c>
      <c r="BH700" s="235">
        <f>IF(N700="sníž. přenesená",J700,0)</f>
        <v>0</v>
      </c>
      <c r="BI700" s="235">
        <f>IF(N700="nulová",J700,0)</f>
        <v>0</v>
      </c>
      <c r="BJ700" s="24" t="s">
        <v>81</v>
      </c>
      <c r="BK700" s="235">
        <f>ROUND(I700*H700,2)</f>
        <v>0</v>
      </c>
      <c r="BL700" s="24" t="s">
        <v>220</v>
      </c>
      <c r="BM700" s="24" t="s">
        <v>1269</v>
      </c>
    </row>
    <row r="701" s="1" customFormat="1" ht="25.5" customHeight="1">
      <c r="B701" s="46"/>
      <c r="C701" s="271" t="s">
        <v>1270</v>
      </c>
      <c r="D701" s="271" t="s">
        <v>189</v>
      </c>
      <c r="E701" s="272" t="s">
        <v>1271</v>
      </c>
      <c r="F701" s="273" t="s">
        <v>1272</v>
      </c>
      <c r="G701" s="274" t="s">
        <v>130</v>
      </c>
      <c r="H701" s="275">
        <v>7.9199999999999999</v>
      </c>
      <c r="I701" s="276"/>
      <c r="J701" s="277">
        <f>ROUND(I701*H701,2)</f>
        <v>0</v>
      </c>
      <c r="K701" s="273" t="s">
        <v>21</v>
      </c>
      <c r="L701" s="278"/>
      <c r="M701" s="279" t="s">
        <v>21</v>
      </c>
      <c r="N701" s="280" t="s">
        <v>43</v>
      </c>
      <c r="O701" s="47"/>
      <c r="P701" s="233">
        <f>O701*H701</f>
        <v>0</v>
      </c>
      <c r="Q701" s="233">
        <v>0</v>
      </c>
      <c r="R701" s="233">
        <f>Q701*H701</f>
        <v>0</v>
      </c>
      <c r="S701" s="233">
        <v>0</v>
      </c>
      <c r="T701" s="234">
        <f>S701*H701</f>
        <v>0</v>
      </c>
      <c r="AR701" s="24" t="s">
        <v>309</v>
      </c>
      <c r="AT701" s="24" t="s">
        <v>189</v>
      </c>
      <c r="AU701" s="24" t="s">
        <v>81</v>
      </c>
      <c r="AY701" s="24" t="s">
        <v>114</v>
      </c>
      <c r="BE701" s="235">
        <f>IF(N701="základní",J701,0)</f>
        <v>0</v>
      </c>
      <c r="BF701" s="235">
        <f>IF(N701="snížená",J701,0)</f>
        <v>0</v>
      </c>
      <c r="BG701" s="235">
        <f>IF(N701="zákl. přenesená",J701,0)</f>
        <v>0</v>
      </c>
      <c r="BH701" s="235">
        <f>IF(N701="sníž. přenesená",J701,0)</f>
        <v>0</v>
      </c>
      <c r="BI701" s="235">
        <f>IF(N701="nulová",J701,0)</f>
        <v>0</v>
      </c>
      <c r="BJ701" s="24" t="s">
        <v>81</v>
      </c>
      <c r="BK701" s="235">
        <f>ROUND(I701*H701,2)</f>
        <v>0</v>
      </c>
      <c r="BL701" s="24" t="s">
        <v>220</v>
      </c>
      <c r="BM701" s="24" t="s">
        <v>1273</v>
      </c>
    </row>
    <row r="702" s="1" customFormat="1" ht="25.5" customHeight="1">
      <c r="B702" s="46"/>
      <c r="C702" s="271" t="s">
        <v>1274</v>
      </c>
      <c r="D702" s="271" t="s">
        <v>189</v>
      </c>
      <c r="E702" s="272" t="s">
        <v>1275</v>
      </c>
      <c r="F702" s="273" t="s">
        <v>1276</v>
      </c>
      <c r="G702" s="274" t="s">
        <v>130</v>
      </c>
      <c r="H702" s="275">
        <v>14.327999999999999</v>
      </c>
      <c r="I702" s="276"/>
      <c r="J702" s="277">
        <f>ROUND(I702*H702,2)</f>
        <v>0</v>
      </c>
      <c r="K702" s="273" t="s">
        <v>21</v>
      </c>
      <c r="L702" s="278"/>
      <c r="M702" s="279" t="s">
        <v>21</v>
      </c>
      <c r="N702" s="280" t="s">
        <v>43</v>
      </c>
      <c r="O702" s="47"/>
      <c r="P702" s="233">
        <f>O702*H702</f>
        <v>0</v>
      </c>
      <c r="Q702" s="233">
        <v>0</v>
      </c>
      <c r="R702" s="233">
        <f>Q702*H702</f>
        <v>0</v>
      </c>
      <c r="S702" s="233">
        <v>0</v>
      </c>
      <c r="T702" s="234">
        <f>S702*H702</f>
        <v>0</v>
      </c>
      <c r="AR702" s="24" t="s">
        <v>309</v>
      </c>
      <c r="AT702" s="24" t="s">
        <v>189</v>
      </c>
      <c r="AU702" s="24" t="s">
        <v>81</v>
      </c>
      <c r="AY702" s="24" t="s">
        <v>114</v>
      </c>
      <c r="BE702" s="235">
        <f>IF(N702="základní",J702,0)</f>
        <v>0</v>
      </c>
      <c r="BF702" s="235">
        <f>IF(N702="snížená",J702,0)</f>
        <v>0</v>
      </c>
      <c r="BG702" s="235">
        <f>IF(N702="zákl. přenesená",J702,0)</f>
        <v>0</v>
      </c>
      <c r="BH702" s="235">
        <f>IF(N702="sníž. přenesená",J702,0)</f>
        <v>0</v>
      </c>
      <c r="BI702" s="235">
        <f>IF(N702="nulová",J702,0)</f>
        <v>0</v>
      </c>
      <c r="BJ702" s="24" t="s">
        <v>81</v>
      </c>
      <c r="BK702" s="235">
        <f>ROUND(I702*H702,2)</f>
        <v>0</v>
      </c>
      <c r="BL702" s="24" t="s">
        <v>220</v>
      </c>
      <c r="BM702" s="24" t="s">
        <v>1277</v>
      </c>
    </row>
    <row r="703" s="1" customFormat="1" ht="25.5" customHeight="1">
      <c r="B703" s="46"/>
      <c r="C703" s="271" t="s">
        <v>1278</v>
      </c>
      <c r="D703" s="271" t="s">
        <v>189</v>
      </c>
      <c r="E703" s="272" t="s">
        <v>1279</v>
      </c>
      <c r="F703" s="273" t="s">
        <v>1280</v>
      </c>
      <c r="G703" s="274" t="s">
        <v>130</v>
      </c>
      <c r="H703" s="275">
        <v>6.3360000000000003</v>
      </c>
      <c r="I703" s="276"/>
      <c r="J703" s="277">
        <f>ROUND(I703*H703,2)</f>
        <v>0</v>
      </c>
      <c r="K703" s="273" t="s">
        <v>21</v>
      </c>
      <c r="L703" s="278"/>
      <c r="M703" s="279" t="s">
        <v>21</v>
      </c>
      <c r="N703" s="280" t="s">
        <v>43</v>
      </c>
      <c r="O703" s="47"/>
      <c r="P703" s="233">
        <f>O703*H703</f>
        <v>0</v>
      </c>
      <c r="Q703" s="233">
        <v>0</v>
      </c>
      <c r="R703" s="233">
        <f>Q703*H703</f>
        <v>0</v>
      </c>
      <c r="S703" s="233">
        <v>0</v>
      </c>
      <c r="T703" s="234">
        <f>S703*H703</f>
        <v>0</v>
      </c>
      <c r="AR703" s="24" t="s">
        <v>309</v>
      </c>
      <c r="AT703" s="24" t="s">
        <v>189</v>
      </c>
      <c r="AU703" s="24" t="s">
        <v>81</v>
      </c>
      <c r="AY703" s="24" t="s">
        <v>114</v>
      </c>
      <c r="BE703" s="235">
        <f>IF(N703="základní",J703,0)</f>
        <v>0</v>
      </c>
      <c r="BF703" s="235">
        <f>IF(N703="snížená",J703,0)</f>
        <v>0</v>
      </c>
      <c r="BG703" s="235">
        <f>IF(N703="zákl. přenesená",J703,0)</f>
        <v>0</v>
      </c>
      <c r="BH703" s="235">
        <f>IF(N703="sníž. přenesená",J703,0)</f>
        <v>0</v>
      </c>
      <c r="BI703" s="235">
        <f>IF(N703="nulová",J703,0)</f>
        <v>0</v>
      </c>
      <c r="BJ703" s="24" t="s">
        <v>81</v>
      </c>
      <c r="BK703" s="235">
        <f>ROUND(I703*H703,2)</f>
        <v>0</v>
      </c>
      <c r="BL703" s="24" t="s">
        <v>220</v>
      </c>
      <c r="BM703" s="24" t="s">
        <v>1281</v>
      </c>
    </row>
    <row r="704" s="1" customFormat="1" ht="16.5" customHeight="1">
      <c r="B704" s="46"/>
      <c r="C704" s="271" t="s">
        <v>1282</v>
      </c>
      <c r="D704" s="271" t="s">
        <v>189</v>
      </c>
      <c r="E704" s="272" t="s">
        <v>1283</v>
      </c>
      <c r="F704" s="273" t="s">
        <v>1284</v>
      </c>
      <c r="G704" s="274" t="s">
        <v>130</v>
      </c>
      <c r="H704" s="275">
        <v>7.9199999999999999</v>
      </c>
      <c r="I704" s="276"/>
      <c r="J704" s="277">
        <f>ROUND(I704*H704,2)</f>
        <v>0</v>
      </c>
      <c r="K704" s="273" t="s">
        <v>21</v>
      </c>
      <c r="L704" s="278"/>
      <c r="M704" s="279" t="s">
        <v>21</v>
      </c>
      <c r="N704" s="280" t="s">
        <v>43</v>
      </c>
      <c r="O704" s="47"/>
      <c r="P704" s="233">
        <f>O704*H704</f>
        <v>0</v>
      </c>
      <c r="Q704" s="233">
        <v>0</v>
      </c>
      <c r="R704" s="233">
        <f>Q704*H704</f>
        <v>0</v>
      </c>
      <c r="S704" s="233">
        <v>0</v>
      </c>
      <c r="T704" s="234">
        <f>S704*H704</f>
        <v>0</v>
      </c>
      <c r="AR704" s="24" t="s">
        <v>309</v>
      </c>
      <c r="AT704" s="24" t="s">
        <v>189</v>
      </c>
      <c r="AU704" s="24" t="s">
        <v>81</v>
      </c>
      <c r="AY704" s="24" t="s">
        <v>114</v>
      </c>
      <c r="BE704" s="235">
        <f>IF(N704="základní",J704,0)</f>
        <v>0</v>
      </c>
      <c r="BF704" s="235">
        <f>IF(N704="snížená",J704,0)</f>
        <v>0</v>
      </c>
      <c r="BG704" s="235">
        <f>IF(N704="zákl. přenesená",J704,0)</f>
        <v>0</v>
      </c>
      <c r="BH704" s="235">
        <f>IF(N704="sníž. přenesená",J704,0)</f>
        <v>0</v>
      </c>
      <c r="BI704" s="235">
        <f>IF(N704="nulová",J704,0)</f>
        <v>0</v>
      </c>
      <c r="BJ704" s="24" t="s">
        <v>81</v>
      </c>
      <c r="BK704" s="235">
        <f>ROUND(I704*H704,2)</f>
        <v>0</v>
      </c>
      <c r="BL704" s="24" t="s">
        <v>220</v>
      </c>
      <c r="BM704" s="24" t="s">
        <v>1285</v>
      </c>
    </row>
    <row r="705" s="1" customFormat="1" ht="25.5" customHeight="1">
      <c r="B705" s="46"/>
      <c r="C705" s="271" t="s">
        <v>1286</v>
      </c>
      <c r="D705" s="271" t="s">
        <v>189</v>
      </c>
      <c r="E705" s="272" t="s">
        <v>1287</v>
      </c>
      <c r="F705" s="273" t="s">
        <v>1288</v>
      </c>
      <c r="G705" s="274" t="s">
        <v>130</v>
      </c>
      <c r="H705" s="275">
        <v>1.5840000000000001</v>
      </c>
      <c r="I705" s="276"/>
      <c r="J705" s="277">
        <f>ROUND(I705*H705,2)</f>
        <v>0</v>
      </c>
      <c r="K705" s="273" t="s">
        <v>21</v>
      </c>
      <c r="L705" s="278"/>
      <c r="M705" s="279" t="s">
        <v>21</v>
      </c>
      <c r="N705" s="280" t="s">
        <v>43</v>
      </c>
      <c r="O705" s="47"/>
      <c r="P705" s="233">
        <f>O705*H705</f>
        <v>0</v>
      </c>
      <c r="Q705" s="233">
        <v>0</v>
      </c>
      <c r="R705" s="233">
        <f>Q705*H705</f>
        <v>0</v>
      </c>
      <c r="S705" s="233">
        <v>0</v>
      </c>
      <c r="T705" s="234">
        <f>S705*H705</f>
        <v>0</v>
      </c>
      <c r="AR705" s="24" t="s">
        <v>309</v>
      </c>
      <c r="AT705" s="24" t="s">
        <v>189</v>
      </c>
      <c r="AU705" s="24" t="s">
        <v>81</v>
      </c>
      <c r="AY705" s="24" t="s">
        <v>114</v>
      </c>
      <c r="BE705" s="235">
        <f>IF(N705="základní",J705,0)</f>
        <v>0</v>
      </c>
      <c r="BF705" s="235">
        <f>IF(N705="snížená",J705,0)</f>
        <v>0</v>
      </c>
      <c r="BG705" s="235">
        <f>IF(N705="zákl. přenesená",J705,0)</f>
        <v>0</v>
      </c>
      <c r="BH705" s="235">
        <f>IF(N705="sníž. přenesená",J705,0)</f>
        <v>0</v>
      </c>
      <c r="BI705" s="235">
        <f>IF(N705="nulová",J705,0)</f>
        <v>0</v>
      </c>
      <c r="BJ705" s="24" t="s">
        <v>81</v>
      </c>
      <c r="BK705" s="235">
        <f>ROUND(I705*H705,2)</f>
        <v>0</v>
      </c>
      <c r="BL705" s="24" t="s">
        <v>220</v>
      </c>
      <c r="BM705" s="24" t="s">
        <v>1289</v>
      </c>
    </row>
    <row r="706" s="1" customFormat="1" ht="16.5" customHeight="1">
      <c r="B706" s="46"/>
      <c r="C706" s="271" t="s">
        <v>1290</v>
      </c>
      <c r="D706" s="271" t="s">
        <v>189</v>
      </c>
      <c r="E706" s="272" t="s">
        <v>1291</v>
      </c>
      <c r="F706" s="273" t="s">
        <v>1292</v>
      </c>
      <c r="G706" s="274" t="s">
        <v>491</v>
      </c>
      <c r="H706" s="275">
        <v>2</v>
      </c>
      <c r="I706" s="276"/>
      <c r="J706" s="277">
        <f>ROUND(I706*H706,2)</f>
        <v>0</v>
      </c>
      <c r="K706" s="273" t="s">
        <v>21</v>
      </c>
      <c r="L706" s="278"/>
      <c r="M706" s="279" t="s">
        <v>21</v>
      </c>
      <c r="N706" s="280" t="s">
        <v>43</v>
      </c>
      <c r="O706" s="47"/>
      <c r="P706" s="233">
        <f>O706*H706</f>
        <v>0</v>
      </c>
      <c r="Q706" s="233">
        <v>0</v>
      </c>
      <c r="R706" s="233">
        <f>Q706*H706</f>
        <v>0</v>
      </c>
      <c r="S706" s="233">
        <v>0</v>
      </c>
      <c r="T706" s="234">
        <f>S706*H706</f>
        <v>0</v>
      </c>
      <c r="AR706" s="24" t="s">
        <v>309</v>
      </c>
      <c r="AT706" s="24" t="s">
        <v>189</v>
      </c>
      <c r="AU706" s="24" t="s">
        <v>81</v>
      </c>
      <c r="AY706" s="24" t="s">
        <v>114</v>
      </c>
      <c r="BE706" s="235">
        <f>IF(N706="základní",J706,0)</f>
        <v>0</v>
      </c>
      <c r="BF706" s="235">
        <f>IF(N706="snížená",J706,0)</f>
        <v>0</v>
      </c>
      <c r="BG706" s="235">
        <f>IF(N706="zákl. přenesená",J706,0)</f>
        <v>0</v>
      </c>
      <c r="BH706" s="235">
        <f>IF(N706="sníž. přenesená",J706,0)</f>
        <v>0</v>
      </c>
      <c r="BI706" s="235">
        <f>IF(N706="nulová",J706,0)</f>
        <v>0</v>
      </c>
      <c r="BJ706" s="24" t="s">
        <v>81</v>
      </c>
      <c r="BK706" s="235">
        <f>ROUND(I706*H706,2)</f>
        <v>0</v>
      </c>
      <c r="BL706" s="24" t="s">
        <v>220</v>
      </c>
      <c r="BM706" s="24" t="s">
        <v>1293</v>
      </c>
    </row>
    <row r="707" s="1" customFormat="1" ht="16.5" customHeight="1">
      <c r="B707" s="46"/>
      <c r="C707" s="271" t="s">
        <v>1294</v>
      </c>
      <c r="D707" s="271" t="s">
        <v>189</v>
      </c>
      <c r="E707" s="272" t="s">
        <v>1295</v>
      </c>
      <c r="F707" s="273" t="s">
        <v>1296</v>
      </c>
      <c r="G707" s="274" t="s">
        <v>284</v>
      </c>
      <c r="H707" s="275">
        <v>130</v>
      </c>
      <c r="I707" s="276"/>
      <c r="J707" s="277">
        <f>ROUND(I707*H707,2)</f>
        <v>0</v>
      </c>
      <c r="K707" s="273" t="s">
        <v>21</v>
      </c>
      <c r="L707" s="278"/>
      <c r="M707" s="279" t="s">
        <v>21</v>
      </c>
      <c r="N707" s="280" t="s">
        <v>43</v>
      </c>
      <c r="O707" s="47"/>
      <c r="P707" s="233">
        <f>O707*H707</f>
        <v>0</v>
      </c>
      <c r="Q707" s="233">
        <v>0</v>
      </c>
      <c r="R707" s="233">
        <f>Q707*H707</f>
        <v>0</v>
      </c>
      <c r="S707" s="233">
        <v>0</v>
      </c>
      <c r="T707" s="234">
        <f>S707*H707</f>
        <v>0</v>
      </c>
      <c r="AR707" s="24" t="s">
        <v>309</v>
      </c>
      <c r="AT707" s="24" t="s">
        <v>189</v>
      </c>
      <c r="AU707" s="24" t="s">
        <v>81</v>
      </c>
      <c r="AY707" s="24" t="s">
        <v>114</v>
      </c>
      <c r="BE707" s="235">
        <f>IF(N707="základní",J707,0)</f>
        <v>0</v>
      </c>
      <c r="BF707" s="235">
        <f>IF(N707="snížená",J707,0)</f>
        <v>0</v>
      </c>
      <c r="BG707" s="235">
        <f>IF(N707="zákl. přenesená",J707,0)</f>
        <v>0</v>
      </c>
      <c r="BH707" s="235">
        <f>IF(N707="sníž. přenesená",J707,0)</f>
        <v>0</v>
      </c>
      <c r="BI707" s="235">
        <f>IF(N707="nulová",J707,0)</f>
        <v>0</v>
      </c>
      <c r="BJ707" s="24" t="s">
        <v>81</v>
      </c>
      <c r="BK707" s="235">
        <f>ROUND(I707*H707,2)</f>
        <v>0</v>
      </c>
      <c r="BL707" s="24" t="s">
        <v>220</v>
      </c>
      <c r="BM707" s="24" t="s">
        <v>1297</v>
      </c>
    </row>
    <row r="708" s="1" customFormat="1" ht="16.5" customHeight="1">
      <c r="B708" s="46"/>
      <c r="C708" s="271" t="s">
        <v>1298</v>
      </c>
      <c r="D708" s="271" t="s">
        <v>189</v>
      </c>
      <c r="E708" s="272" t="s">
        <v>1299</v>
      </c>
      <c r="F708" s="273" t="s">
        <v>1300</v>
      </c>
      <c r="G708" s="274" t="s">
        <v>284</v>
      </c>
      <c r="H708" s="275">
        <v>35</v>
      </c>
      <c r="I708" s="276"/>
      <c r="J708" s="277">
        <f>ROUND(I708*H708,2)</f>
        <v>0</v>
      </c>
      <c r="K708" s="273" t="s">
        <v>21</v>
      </c>
      <c r="L708" s="278"/>
      <c r="M708" s="279" t="s">
        <v>21</v>
      </c>
      <c r="N708" s="280" t="s">
        <v>43</v>
      </c>
      <c r="O708" s="47"/>
      <c r="P708" s="233">
        <f>O708*H708</f>
        <v>0</v>
      </c>
      <c r="Q708" s="233">
        <v>0</v>
      </c>
      <c r="R708" s="233">
        <f>Q708*H708</f>
        <v>0</v>
      </c>
      <c r="S708" s="233">
        <v>0</v>
      </c>
      <c r="T708" s="234">
        <f>S708*H708</f>
        <v>0</v>
      </c>
      <c r="AR708" s="24" t="s">
        <v>309</v>
      </c>
      <c r="AT708" s="24" t="s">
        <v>189</v>
      </c>
      <c r="AU708" s="24" t="s">
        <v>81</v>
      </c>
      <c r="AY708" s="24" t="s">
        <v>114</v>
      </c>
      <c r="BE708" s="235">
        <f>IF(N708="základní",J708,0)</f>
        <v>0</v>
      </c>
      <c r="BF708" s="235">
        <f>IF(N708="snížená",J708,0)</f>
        <v>0</v>
      </c>
      <c r="BG708" s="235">
        <f>IF(N708="zákl. přenesená",J708,0)</f>
        <v>0</v>
      </c>
      <c r="BH708" s="235">
        <f>IF(N708="sníž. přenesená",J708,0)</f>
        <v>0</v>
      </c>
      <c r="BI708" s="235">
        <f>IF(N708="nulová",J708,0)</f>
        <v>0</v>
      </c>
      <c r="BJ708" s="24" t="s">
        <v>81</v>
      </c>
      <c r="BK708" s="235">
        <f>ROUND(I708*H708,2)</f>
        <v>0</v>
      </c>
      <c r="BL708" s="24" t="s">
        <v>220</v>
      </c>
      <c r="BM708" s="24" t="s">
        <v>1301</v>
      </c>
    </row>
    <row r="709" s="1" customFormat="1" ht="16.5" customHeight="1">
      <c r="B709" s="46"/>
      <c r="C709" s="271" t="s">
        <v>1302</v>
      </c>
      <c r="D709" s="271" t="s">
        <v>189</v>
      </c>
      <c r="E709" s="272" t="s">
        <v>1303</v>
      </c>
      <c r="F709" s="273" t="s">
        <v>1304</v>
      </c>
      <c r="G709" s="274" t="s">
        <v>1305</v>
      </c>
      <c r="H709" s="275">
        <v>16</v>
      </c>
      <c r="I709" s="276"/>
      <c r="J709" s="277">
        <f>ROUND(I709*H709,2)</f>
        <v>0</v>
      </c>
      <c r="K709" s="273" t="s">
        <v>21</v>
      </c>
      <c r="L709" s="278"/>
      <c r="M709" s="279" t="s">
        <v>21</v>
      </c>
      <c r="N709" s="280" t="s">
        <v>43</v>
      </c>
      <c r="O709" s="47"/>
      <c r="P709" s="233">
        <f>O709*H709</f>
        <v>0</v>
      </c>
      <c r="Q709" s="233">
        <v>0</v>
      </c>
      <c r="R709" s="233">
        <f>Q709*H709</f>
        <v>0</v>
      </c>
      <c r="S709" s="233">
        <v>0</v>
      </c>
      <c r="T709" s="234">
        <f>S709*H709</f>
        <v>0</v>
      </c>
      <c r="AR709" s="24" t="s">
        <v>309</v>
      </c>
      <c r="AT709" s="24" t="s">
        <v>189</v>
      </c>
      <c r="AU709" s="24" t="s">
        <v>81</v>
      </c>
      <c r="AY709" s="24" t="s">
        <v>114</v>
      </c>
      <c r="BE709" s="235">
        <f>IF(N709="základní",J709,0)</f>
        <v>0</v>
      </c>
      <c r="BF709" s="235">
        <f>IF(N709="snížená",J709,0)</f>
        <v>0</v>
      </c>
      <c r="BG709" s="235">
        <f>IF(N709="zákl. přenesená",J709,0)</f>
        <v>0</v>
      </c>
      <c r="BH709" s="235">
        <f>IF(N709="sníž. přenesená",J709,0)</f>
        <v>0</v>
      </c>
      <c r="BI709" s="235">
        <f>IF(N709="nulová",J709,0)</f>
        <v>0</v>
      </c>
      <c r="BJ709" s="24" t="s">
        <v>81</v>
      </c>
      <c r="BK709" s="235">
        <f>ROUND(I709*H709,2)</f>
        <v>0</v>
      </c>
      <c r="BL709" s="24" t="s">
        <v>220</v>
      </c>
      <c r="BM709" s="24" t="s">
        <v>1306</v>
      </c>
    </row>
    <row r="710" s="1" customFormat="1" ht="16.5" customHeight="1">
      <c r="B710" s="46"/>
      <c r="C710" s="271" t="s">
        <v>1307</v>
      </c>
      <c r="D710" s="271" t="s">
        <v>189</v>
      </c>
      <c r="E710" s="272" t="s">
        <v>1308</v>
      </c>
      <c r="F710" s="273" t="s">
        <v>1309</v>
      </c>
      <c r="G710" s="274" t="s">
        <v>284</v>
      </c>
      <c r="H710" s="275">
        <v>27</v>
      </c>
      <c r="I710" s="276"/>
      <c r="J710" s="277">
        <f>ROUND(I710*H710,2)</f>
        <v>0</v>
      </c>
      <c r="K710" s="273" t="s">
        <v>21</v>
      </c>
      <c r="L710" s="278"/>
      <c r="M710" s="279" t="s">
        <v>21</v>
      </c>
      <c r="N710" s="280" t="s">
        <v>43</v>
      </c>
      <c r="O710" s="47"/>
      <c r="P710" s="233">
        <f>O710*H710</f>
        <v>0</v>
      </c>
      <c r="Q710" s="233">
        <v>0</v>
      </c>
      <c r="R710" s="233">
        <f>Q710*H710</f>
        <v>0</v>
      </c>
      <c r="S710" s="233">
        <v>0</v>
      </c>
      <c r="T710" s="234">
        <f>S710*H710</f>
        <v>0</v>
      </c>
      <c r="AR710" s="24" t="s">
        <v>309</v>
      </c>
      <c r="AT710" s="24" t="s">
        <v>189</v>
      </c>
      <c r="AU710" s="24" t="s">
        <v>81</v>
      </c>
      <c r="AY710" s="24" t="s">
        <v>114</v>
      </c>
      <c r="BE710" s="235">
        <f>IF(N710="základní",J710,0)</f>
        <v>0</v>
      </c>
      <c r="BF710" s="235">
        <f>IF(N710="snížená",J710,0)</f>
        <v>0</v>
      </c>
      <c r="BG710" s="235">
        <f>IF(N710="zákl. přenesená",J710,0)</f>
        <v>0</v>
      </c>
      <c r="BH710" s="235">
        <f>IF(N710="sníž. přenesená",J710,0)</f>
        <v>0</v>
      </c>
      <c r="BI710" s="235">
        <f>IF(N710="nulová",J710,0)</f>
        <v>0</v>
      </c>
      <c r="BJ710" s="24" t="s">
        <v>81</v>
      </c>
      <c r="BK710" s="235">
        <f>ROUND(I710*H710,2)</f>
        <v>0</v>
      </c>
      <c r="BL710" s="24" t="s">
        <v>220</v>
      </c>
      <c r="BM710" s="24" t="s">
        <v>1310</v>
      </c>
    </row>
    <row r="711" s="1" customFormat="1" ht="25.5" customHeight="1">
      <c r="B711" s="46"/>
      <c r="C711" s="271" t="s">
        <v>1311</v>
      </c>
      <c r="D711" s="271" t="s">
        <v>189</v>
      </c>
      <c r="E711" s="272" t="s">
        <v>1312</v>
      </c>
      <c r="F711" s="273" t="s">
        <v>1313</v>
      </c>
      <c r="G711" s="274" t="s">
        <v>491</v>
      </c>
      <c r="H711" s="275">
        <v>2</v>
      </c>
      <c r="I711" s="276"/>
      <c r="J711" s="277">
        <f>ROUND(I711*H711,2)</f>
        <v>0</v>
      </c>
      <c r="K711" s="273" t="s">
        <v>21</v>
      </c>
      <c r="L711" s="278"/>
      <c r="M711" s="279" t="s">
        <v>21</v>
      </c>
      <c r="N711" s="280" t="s">
        <v>43</v>
      </c>
      <c r="O711" s="47"/>
      <c r="P711" s="233">
        <f>O711*H711</f>
        <v>0</v>
      </c>
      <c r="Q711" s="233">
        <v>0</v>
      </c>
      <c r="R711" s="233">
        <f>Q711*H711</f>
        <v>0</v>
      </c>
      <c r="S711" s="233">
        <v>0</v>
      </c>
      <c r="T711" s="234">
        <f>S711*H711</f>
        <v>0</v>
      </c>
      <c r="AR711" s="24" t="s">
        <v>309</v>
      </c>
      <c r="AT711" s="24" t="s">
        <v>189</v>
      </c>
      <c r="AU711" s="24" t="s">
        <v>81</v>
      </c>
      <c r="AY711" s="24" t="s">
        <v>114</v>
      </c>
      <c r="BE711" s="235">
        <f>IF(N711="základní",J711,0)</f>
        <v>0</v>
      </c>
      <c r="BF711" s="235">
        <f>IF(N711="snížená",J711,0)</f>
        <v>0</v>
      </c>
      <c r="BG711" s="235">
        <f>IF(N711="zákl. přenesená",J711,0)</f>
        <v>0</v>
      </c>
      <c r="BH711" s="235">
        <f>IF(N711="sníž. přenesená",J711,0)</f>
        <v>0</v>
      </c>
      <c r="BI711" s="235">
        <f>IF(N711="nulová",J711,0)</f>
        <v>0</v>
      </c>
      <c r="BJ711" s="24" t="s">
        <v>81</v>
      </c>
      <c r="BK711" s="235">
        <f>ROUND(I711*H711,2)</f>
        <v>0</v>
      </c>
      <c r="BL711" s="24" t="s">
        <v>220</v>
      </c>
      <c r="BM711" s="24" t="s">
        <v>1314</v>
      </c>
    </row>
    <row r="712" s="1" customFormat="1" ht="25.5" customHeight="1">
      <c r="B712" s="46"/>
      <c r="C712" s="271" t="s">
        <v>1315</v>
      </c>
      <c r="D712" s="271" t="s">
        <v>189</v>
      </c>
      <c r="E712" s="272" t="s">
        <v>1316</v>
      </c>
      <c r="F712" s="273" t="s">
        <v>1317</v>
      </c>
      <c r="G712" s="274" t="s">
        <v>284</v>
      </c>
      <c r="H712" s="275">
        <v>22</v>
      </c>
      <c r="I712" s="276"/>
      <c r="J712" s="277">
        <f>ROUND(I712*H712,2)</f>
        <v>0</v>
      </c>
      <c r="K712" s="273" t="s">
        <v>21</v>
      </c>
      <c r="L712" s="278"/>
      <c r="M712" s="279" t="s">
        <v>21</v>
      </c>
      <c r="N712" s="280" t="s">
        <v>43</v>
      </c>
      <c r="O712" s="47"/>
      <c r="P712" s="233">
        <f>O712*H712</f>
        <v>0</v>
      </c>
      <c r="Q712" s="233">
        <v>0</v>
      </c>
      <c r="R712" s="233">
        <f>Q712*H712</f>
        <v>0</v>
      </c>
      <c r="S712" s="233">
        <v>0</v>
      </c>
      <c r="T712" s="234">
        <f>S712*H712</f>
        <v>0</v>
      </c>
      <c r="AR712" s="24" t="s">
        <v>309</v>
      </c>
      <c r="AT712" s="24" t="s">
        <v>189</v>
      </c>
      <c r="AU712" s="24" t="s">
        <v>81</v>
      </c>
      <c r="AY712" s="24" t="s">
        <v>114</v>
      </c>
      <c r="BE712" s="235">
        <f>IF(N712="základní",J712,0)</f>
        <v>0</v>
      </c>
      <c r="BF712" s="235">
        <f>IF(N712="snížená",J712,0)</f>
        <v>0</v>
      </c>
      <c r="BG712" s="235">
        <f>IF(N712="zákl. přenesená",J712,0)</f>
        <v>0</v>
      </c>
      <c r="BH712" s="235">
        <f>IF(N712="sníž. přenesená",J712,0)</f>
        <v>0</v>
      </c>
      <c r="BI712" s="235">
        <f>IF(N712="nulová",J712,0)</f>
        <v>0</v>
      </c>
      <c r="BJ712" s="24" t="s">
        <v>81</v>
      </c>
      <c r="BK712" s="235">
        <f>ROUND(I712*H712,2)</f>
        <v>0</v>
      </c>
      <c r="BL712" s="24" t="s">
        <v>220</v>
      </c>
      <c r="BM712" s="24" t="s">
        <v>1318</v>
      </c>
    </row>
    <row r="713" s="1" customFormat="1" ht="16.5" customHeight="1">
      <c r="B713" s="46"/>
      <c r="C713" s="271" t="s">
        <v>1319</v>
      </c>
      <c r="D713" s="271" t="s">
        <v>189</v>
      </c>
      <c r="E713" s="272" t="s">
        <v>1320</v>
      </c>
      <c r="F713" s="273" t="s">
        <v>1321</v>
      </c>
      <c r="G713" s="274" t="s">
        <v>284</v>
      </c>
      <c r="H713" s="275">
        <v>13</v>
      </c>
      <c r="I713" s="276"/>
      <c r="J713" s="277">
        <f>ROUND(I713*H713,2)</f>
        <v>0</v>
      </c>
      <c r="K713" s="273" t="s">
        <v>21</v>
      </c>
      <c r="L713" s="278"/>
      <c r="M713" s="279" t="s">
        <v>21</v>
      </c>
      <c r="N713" s="280" t="s">
        <v>43</v>
      </c>
      <c r="O713" s="47"/>
      <c r="P713" s="233">
        <f>O713*H713</f>
        <v>0</v>
      </c>
      <c r="Q713" s="233">
        <v>0</v>
      </c>
      <c r="R713" s="233">
        <f>Q713*H713</f>
        <v>0</v>
      </c>
      <c r="S713" s="233">
        <v>0</v>
      </c>
      <c r="T713" s="234">
        <f>S713*H713</f>
        <v>0</v>
      </c>
      <c r="AR713" s="24" t="s">
        <v>309</v>
      </c>
      <c r="AT713" s="24" t="s">
        <v>189</v>
      </c>
      <c r="AU713" s="24" t="s">
        <v>81</v>
      </c>
      <c r="AY713" s="24" t="s">
        <v>114</v>
      </c>
      <c r="BE713" s="235">
        <f>IF(N713="základní",J713,0)</f>
        <v>0</v>
      </c>
      <c r="BF713" s="235">
        <f>IF(N713="snížená",J713,0)</f>
        <v>0</v>
      </c>
      <c r="BG713" s="235">
        <f>IF(N713="zákl. přenesená",J713,0)</f>
        <v>0</v>
      </c>
      <c r="BH713" s="235">
        <f>IF(N713="sníž. přenesená",J713,0)</f>
        <v>0</v>
      </c>
      <c r="BI713" s="235">
        <f>IF(N713="nulová",J713,0)</f>
        <v>0</v>
      </c>
      <c r="BJ713" s="24" t="s">
        <v>81</v>
      </c>
      <c r="BK713" s="235">
        <f>ROUND(I713*H713,2)</f>
        <v>0</v>
      </c>
      <c r="BL713" s="24" t="s">
        <v>220</v>
      </c>
      <c r="BM713" s="24" t="s">
        <v>1322</v>
      </c>
    </row>
    <row r="714" s="1" customFormat="1" ht="16.5" customHeight="1">
      <c r="B714" s="46"/>
      <c r="C714" s="271" t="s">
        <v>1323</v>
      </c>
      <c r="D714" s="271" t="s">
        <v>189</v>
      </c>
      <c r="E714" s="272" t="s">
        <v>1324</v>
      </c>
      <c r="F714" s="273" t="s">
        <v>1325</v>
      </c>
      <c r="G714" s="274" t="s">
        <v>284</v>
      </c>
      <c r="H714" s="275">
        <v>3</v>
      </c>
      <c r="I714" s="276"/>
      <c r="J714" s="277">
        <f>ROUND(I714*H714,2)</f>
        <v>0</v>
      </c>
      <c r="K714" s="273" t="s">
        <v>21</v>
      </c>
      <c r="L714" s="278"/>
      <c r="M714" s="279" t="s">
        <v>21</v>
      </c>
      <c r="N714" s="280" t="s">
        <v>43</v>
      </c>
      <c r="O714" s="47"/>
      <c r="P714" s="233">
        <f>O714*H714</f>
        <v>0</v>
      </c>
      <c r="Q714" s="233">
        <v>0</v>
      </c>
      <c r="R714" s="233">
        <f>Q714*H714</f>
        <v>0</v>
      </c>
      <c r="S714" s="233">
        <v>0</v>
      </c>
      <c r="T714" s="234">
        <f>S714*H714</f>
        <v>0</v>
      </c>
      <c r="AR714" s="24" t="s">
        <v>309</v>
      </c>
      <c r="AT714" s="24" t="s">
        <v>189</v>
      </c>
      <c r="AU714" s="24" t="s">
        <v>81</v>
      </c>
      <c r="AY714" s="24" t="s">
        <v>114</v>
      </c>
      <c r="BE714" s="235">
        <f>IF(N714="základní",J714,0)</f>
        <v>0</v>
      </c>
      <c r="BF714" s="235">
        <f>IF(N714="snížená",J714,0)</f>
        <v>0</v>
      </c>
      <c r="BG714" s="235">
        <f>IF(N714="zákl. přenesená",J714,0)</f>
        <v>0</v>
      </c>
      <c r="BH714" s="235">
        <f>IF(N714="sníž. přenesená",J714,0)</f>
        <v>0</v>
      </c>
      <c r="BI714" s="235">
        <f>IF(N714="nulová",J714,0)</f>
        <v>0</v>
      </c>
      <c r="BJ714" s="24" t="s">
        <v>81</v>
      </c>
      <c r="BK714" s="235">
        <f>ROUND(I714*H714,2)</f>
        <v>0</v>
      </c>
      <c r="BL714" s="24" t="s">
        <v>220</v>
      </c>
      <c r="BM714" s="24" t="s">
        <v>1326</v>
      </c>
    </row>
    <row r="715" s="1" customFormat="1" ht="25.5" customHeight="1">
      <c r="B715" s="46"/>
      <c r="C715" s="271" t="s">
        <v>1327</v>
      </c>
      <c r="D715" s="271" t="s">
        <v>189</v>
      </c>
      <c r="E715" s="272" t="s">
        <v>1328</v>
      </c>
      <c r="F715" s="273" t="s">
        <v>1329</v>
      </c>
      <c r="G715" s="274" t="s">
        <v>284</v>
      </c>
      <c r="H715" s="275">
        <v>28</v>
      </c>
      <c r="I715" s="276"/>
      <c r="J715" s="277">
        <f>ROUND(I715*H715,2)</f>
        <v>0</v>
      </c>
      <c r="K715" s="273" t="s">
        <v>21</v>
      </c>
      <c r="L715" s="278"/>
      <c r="M715" s="279" t="s">
        <v>21</v>
      </c>
      <c r="N715" s="280" t="s">
        <v>43</v>
      </c>
      <c r="O715" s="47"/>
      <c r="P715" s="233">
        <f>O715*H715</f>
        <v>0</v>
      </c>
      <c r="Q715" s="233">
        <v>0</v>
      </c>
      <c r="R715" s="233">
        <f>Q715*H715</f>
        <v>0</v>
      </c>
      <c r="S715" s="233">
        <v>0</v>
      </c>
      <c r="T715" s="234">
        <f>S715*H715</f>
        <v>0</v>
      </c>
      <c r="AR715" s="24" t="s">
        <v>309</v>
      </c>
      <c r="AT715" s="24" t="s">
        <v>189</v>
      </c>
      <c r="AU715" s="24" t="s">
        <v>81</v>
      </c>
      <c r="AY715" s="24" t="s">
        <v>114</v>
      </c>
      <c r="BE715" s="235">
        <f>IF(N715="základní",J715,0)</f>
        <v>0</v>
      </c>
      <c r="BF715" s="235">
        <f>IF(N715="snížená",J715,0)</f>
        <v>0</v>
      </c>
      <c r="BG715" s="235">
        <f>IF(N715="zákl. přenesená",J715,0)</f>
        <v>0</v>
      </c>
      <c r="BH715" s="235">
        <f>IF(N715="sníž. přenesená",J715,0)</f>
        <v>0</v>
      </c>
      <c r="BI715" s="235">
        <f>IF(N715="nulová",J715,0)</f>
        <v>0</v>
      </c>
      <c r="BJ715" s="24" t="s">
        <v>81</v>
      </c>
      <c r="BK715" s="235">
        <f>ROUND(I715*H715,2)</f>
        <v>0</v>
      </c>
      <c r="BL715" s="24" t="s">
        <v>220</v>
      </c>
      <c r="BM715" s="24" t="s">
        <v>1330</v>
      </c>
    </row>
    <row r="716" s="1" customFormat="1" ht="25.5" customHeight="1">
      <c r="B716" s="46"/>
      <c r="C716" s="271" t="s">
        <v>1331</v>
      </c>
      <c r="D716" s="271" t="s">
        <v>189</v>
      </c>
      <c r="E716" s="272" t="s">
        <v>1332</v>
      </c>
      <c r="F716" s="273" t="s">
        <v>1333</v>
      </c>
      <c r="G716" s="274" t="s">
        <v>284</v>
      </c>
      <c r="H716" s="275">
        <v>37.5</v>
      </c>
      <c r="I716" s="276"/>
      <c r="J716" s="277">
        <f>ROUND(I716*H716,2)</f>
        <v>0</v>
      </c>
      <c r="K716" s="273" t="s">
        <v>21</v>
      </c>
      <c r="L716" s="278"/>
      <c r="M716" s="279" t="s">
        <v>21</v>
      </c>
      <c r="N716" s="280" t="s">
        <v>43</v>
      </c>
      <c r="O716" s="47"/>
      <c r="P716" s="233">
        <f>O716*H716</f>
        <v>0</v>
      </c>
      <c r="Q716" s="233">
        <v>0</v>
      </c>
      <c r="R716" s="233">
        <f>Q716*H716</f>
        <v>0</v>
      </c>
      <c r="S716" s="233">
        <v>0</v>
      </c>
      <c r="T716" s="234">
        <f>S716*H716</f>
        <v>0</v>
      </c>
      <c r="AR716" s="24" t="s">
        <v>309</v>
      </c>
      <c r="AT716" s="24" t="s">
        <v>189</v>
      </c>
      <c r="AU716" s="24" t="s">
        <v>81</v>
      </c>
      <c r="AY716" s="24" t="s">
        <v>114</v>
      </c>
      <c r="BE716" s="235">
        <f>IF(N716="základní",J716,0)</f>
        <v>0</v>
      </c>
      <c r="BF716" s="235">
        <f>IF(N716="snížená",J716,0)</f>
        <v>0</v>
      </c>
      <c r="BG716" s="235">
        <f>IF(N716="zákl. přenesená",J716,0)</f>
        <v>0</v>
      </c>
      <c r="BH716" s="235">
        <f>IF(N716="sníž. přenesená",J716,0)</f>
        <v>0</v>
      </c>
      <c r="BI716" s="235">
        <f>IF(N716="nulová",J716,0)</f>
        <v>0</v>
      </c>
      <c r="BJ716" s="24" t="s">
        <v>81</v>
      </c>
      <c r="BK716" s="235">
        <f>ROUND(I716*H716,2)</f>
        <v>0</v>
      </c>
      <c r="BL716" s="24" t="s">
        <v>220</v>
      </c>
      <c r="BM716" s="24" t="s">
        <v>1334</v>
      </c>
    </row>
    <row r="717" s="1" customFormat="1" ht="25.5" customHeight="1">
      <c r="B717" s="46"/>
      <c r="C717" s="271" t="s">
        <v>1335</v>
      </c>
      <c r="D717" s="271" t="s">
        <v>189</v>
      </c>
      <c r="E717" s="272" t="s">
        <v>1336</v>
      </c>
      <c r="F717" s="273" t="s">
        <v>1337</v>
      </c>
      <c r="G717" s="274" t="s">
        <v>284</v>
      </c>
      <c r="H717" s="275">
        <v>5</v>
      </c>
      <c r="I717" s="276"/>
      <c r="J717" s="277">
        <f>ROUND(I717*H717,2)</f>
        <v>0</v>
      </c>
      <c r="K717" s="273" t="s">
        <v>21</v>
      </c>
      <c r="L717" s="278"/>
      <c r="M717" s="279" t="s">
        <v>21</v>
      </c>
      <c r="N717" s="280" t="s">
        <v>43</v>
      </c>
      <c r="O717" s="47"/>
      <c r="P717" s="233">
        <f>O717*H717</f>
        <v>0</v>
      </c>
      <c r="Q717" s="233">
        <v>0</v>
      </c>
      <c r="R717" s="233">
        <f>Q717*H717</f>
        <v>0</v>
      </c>
      <c r="S717" s="233">
        <v>0</v>
      </c>
      <c r="T717" s="234">
        <f>S717*H717</f>
        <v>0</v>
      </c>
      <c r="AR717" s="24" t="s">
        <v>309</v>
      </c>
      <c r="AT717" s="24" t="s">
        <v>189</v>
      </c>
      <c r="AU717" s="24" t="s">
        <v>81</v>
      </c>
      <c r="AY717" s="24" t="s">
        <v>114</v>
      </c>
      <c r="BE717" s="235">
        <f>IF(N717="základní",J717,0)</f>
        <v>0</v>
      </c>
      <c r="BF717" s="235">
        <f>IF(N717="snížená",J717,0)</f>
        <v>0</v>
      </c>
      <c r="BG717" s="235">
        <f>IF(N717="zákl. přenesená",J717,0)</f>
        <v>0</v>
      </c>
      <c r="BH717" s="235">
        <f>IF(N717="sníž. přenesená",J717,0)</f>
        <v>0</v>
      </c>
      <c r="BI717" s="235">
        <f>IF(N717="nulová",J717,0)</f>
        <v>0</v>
      </c>
      <c r="BJ717" s="24" t="s">
        <v>81</v>
      </c>
      <c r="BK717" s="235">
        <f>ROUND(I717*H717,2)</f>
        <v>0</v>
      </c>
      <c r="BL717" s="24" t="s">
        <v>220</v>
      </c>
      <c r="BM717" s="24" t="s">
        <v>1338</v>
      </c>
    </row>
    <row r="718" s="1" customFormat="1" ht="25.5" customHeight="1">
      <c r="B718" s="46"/>
      <c r="C718" s="271" t="s">
        <v>1339</v>
      </c>
      <c r="D718" s="271" t="s">
        <v>189</v>
      </c>
      <c r="E718" s="272" t="s">
        <v>1340</v>
      </c>
      <c r="F718" s="273" t="s">
        <v>1341</v>
      </c>
      <c r="G718" s="274" t="s">
        <v>284</v>
      </c>
      <c r="H718" s="275">
        <v>30</v>
      </c>
      <c r="I718" s="276"/>
      <c r="J718" s="277">
        <f>ROUND(I718*H718,2)</f>
        <v>0</v>
      </c>
      <c r="K718" s="273" t="s">
        <v>21</v>
      </c>
      <c r="L718" s="278"/>
      <c r="M718" s="279" t="s">
        <v>21</v>
      </c>
      <c r="N718" s="280" t="s">
        <v>43</v>
      </c>
      <c r="O718" s="47"/>
      <c r="P718" s="233">
        <f>O718*H718</f>
        <v>0</v>
      </c>
      <c r="Q718" s="233">
        <v>0</v>
      </c>
      <c r="R718" s="233">
        <f>Q718*H718</f>
        <v>0</v>
      </c>
      <c r="S718" s="233">
        <v>0</v>
      </c>
      <c r="T718" s="234">
        <f>S718*H718</f>
        <v>0</v>
      </c>
      <c r="AR718" s="24" t="s">
        <v>309</v>
      </c>
      <c r="AT718" s="24" t="s">
        <v>189</v>
      </c>
      <c r="AU718" s="24" t="s">
        <v>81</v>
      </c>
      <c r="AY718" s="24" t="s">
        <v>114</v>
      </c>
      <c r="BE718" s="235">
        <f>IF(N718="základní",J718,0)</f>
        <v>0</v>
      </c>
      <c r="BF718" s="235">
        <f>IF(N718="snížená",J718,0)</f>
        <v>0</v>
      </c>
      <c r="BG718" s="235">
        <f>IF(N718="zákl. přenesená",J718,0)</f>
        <v>0</v>
      </c>
      <c r="BH718" s="235">
        <f>IF(N718="sníž. přenesená",J718,0)</f>
        <v>0</v>
      </c>
      <c r="BI718" s="235">
        <f>IF(N718="nulová",J718,0)</f>
        <v>0</v>
      </c>
      <c r="BJ718" s="24" t="s">
        <v>81</v>
      </c>
      <c r="BK718" s="235">
        <f>ROUND(I718*H718,2)</f>
        <v>0</v>
      </c>
      <c r="BL718" s="24" t="s">
        <v>220</v>
      </c>
      <c r="BM718" s="24" t="s">
        <v>1342</v>
      </c>
    </row>
    <row r="719" s="1" customFormat="1" ht="38.25" customHeight="1">
      <c r="B719" s="46"/>
      <c r="C719" s="271" t="s">
        <v>1343</v>
      </c>
      <c r="D719" s="271" t="s">
        <v>189</v>
      </c>
      <c r="E719" s="272" t="s">
        <v>1344</v>
      </c>
      <c r="F719" s="273" t="s">
        <v>1345</v>
      </c>
      <c r="G719" s="274" t="s">
        <v>284</v>
      </c>
      <c r="H719" s="275">
        <v>29.5</v>
      </c>
      <c r="I719" s="276"/>
      <c r="J719" s="277">
        <f>ROUND(I719*H719,2)</f>
        <v>0</v>
      </c>
      <c r="K719" s="273" t="s">
        <v>21</v>
      </c>
      <c r="L719" s="278"/>
      <c r="M719" s="279" t="s">
        <v>21</v>
      </c>
      <c r="N719" s="280" t="s">
        <v>43</v>
      </c>
      <c r="O719" s="47"/>
      <c r="P719" s="233">
        <f>O719*H719</f>
        <v>0</v>
      </c>
      <c r="Q719" s="233">
        <v>0</v>
      </c>
      <c r="R719" s="233">
        <f>Q719*H719</f>
        <v>0</v>
      </c>
      <c r="S719" s="233">
        <v>0</v>
      </c>
      <c r="T719" s="234">
        <f>S719*H719</f>
        <v>0</v>
      </c>
      <c r="AR719" s="24" t="s">
        <v>309</v>
      </c>
      <c r="AT719" s="24" t="s">
        <v>189</v>
      </c>
      <c r="AU719" s="24" t="s">
        <v>81</v>
      </c>
      <c r="AY719" s="24" t="s">
        <v>114</v>
      </c>
      <c r="BE719" s="235">
        <f>IF(N719="základní",J719,0)</f>
        <v>0</v>
      </c>
      <c r="BF719" s="235">
        <f>IF(N719="snížená",J719,0)</f>
        <v>0</v>
      </c>
      <c r="BG719" s="235">
        <f>IF(N719="zákl. přenesená",J719,0)</f>
        <v>0</v>
      </c>
      <c r="BH719" s="235">
        <f>IF(N719="sníž. přenesená",J719,0)</f>
        <v>0</v>
      </c>
      <c r="BI719" s="235">
        <f>IF(N719="nulová",J719,0)</f>
        <v>0</v>
      </c>
      <c r="BJ719" s="24" t="s">
        <v>81</v>
      </c>
      <c r="BK719" s="235">
        <f>ROUND(I719*H719,2)</f>
        <v>0</v>
      </c>
      <c r="BL719" s="24" t="s">
        <v>220</v>
      </c>
      <c r="BM719" s="24" t="s">
        <v>1346</v>
      </c>
    </row>
    <row r="720" s="1" customFormat="1" ht="16.5" customHeight="1">
      <c r="B720" s="46"/>
      <c r="C720" s="271" t="s">
        <v>1347</v>
      </c>
      <c r="D720" s="271" t="s">
        <v>189</v>
      </c>
      <c r="E720" s="272" t="s">
        <v>1348</v>
      </c>
      <c r="F720" s="273" t="s">
        <v>1349</v>
      </c>
      <c r="G720" s="274" t="s">
        <v>491</v>
      </c>
      <c r="H720" s="275">
        <v>4</v>
      </c>
      <c r="I720" s="276"/>
      <c r="J720" s="277">
        <f>ROUND(I720*H720,2)</f>
        <v>0</v>
      </c>
      <c r="K720" s="273" t="s">
        <v>21</v>
      </c>
      <c r="L720" s="278"/>
      <c r="M720" s="279" t="s">
        <v>21</v>
      </c>
      <c r="N720" s="280" t="s">
        <v>43</v>
      </c>
      <c r="O720" s="47"/>
      <c r="P720" s="233">
        <f>O720*H720</f>
        <v>0</v>
      </c>
      <c r="Q720" s="233">
        <v>0</v>
      </c>
      <c r="R720" s="233">
        <f>Q720*H720</f>
        <v>0</v>
      </c>
      <c r="S720" s="233">
        <v>0</v>
      </c>
      <c r="T720" s="234">
        <f>S720*H720</f>
        <v>0</v>
      </c>
      <c r="AR720" s="24" t="s">
        <v>309</v>
      </c>
      <c r="AT720" s="24" t="s">
        <v>189</v>
      </c>
      <c r="AU720" s="24" t="s">
        <v>81</v>
      </c>
      <c r="AY720" s="24" t="s">
        <v>114</v>
      </c>
      <c r="BE720" s="235">
        <f>IF(N720="základní",J720,0)</f>
        <v>0</v>
      </c>
      <c r="BF720" s="235">
        <f>IF(N720="snížená",J720,0)</f>
        <v>0</v>
      </c>
      <c r="BG720" s="235">
        <f>IF(N720="zákl. přenesená",J720,0)</f>
        <v>0</v>
      </c>
      <c r="BH720" s="235">
        <f>IF(N720="sníž. přenesená",J720,0)</f>
        <v>0</v>
      </c>
      <c r="BI720" s="235">
        <f>IF(N720="nulová",J720,0)</f>
        <v>0</v>
      </c>
      <c r="BJ720" s="24" t="s">
        <v>81</v>
      </c>
      <c r="BK720" s="235">
        <f>ROUND(I720*H720,2)</f>
        <v>0</v>
      </c>
      <c r="BL720" s="24" t="s">
        <v>220</v>
      </c>
      <c r="BM720" s="24" t="s">
        <v>1350</v>
      </c>
    </row>
    <row r="721" s="1" customFormat="1" ht="16.5" customHeight="1">
      <c r="B721" s="46"/>
      <c r="C721" s="271" t="s">
        <v>1351</v>
      </c>
      <c r="D721" s="271" t="s">
        <v>189</v>
      </c>
      <c r="E721" s="272" t="s">
        <v>1352</v>
      </c>
      <c r="F721" s="273" t="s">
        <v>1353</v>
      </c>
      <c r="G721" s="274" t="s">
        <v>491</v>
      </c>
      <c r="H721" s="275">
        <v>18</v>
      </c>
      <c r="I721" s="276"/>
      <c r="J721" s="277">
        <f>ROUND(I721*H721,2)</f>
        <v>0</v>
      </c>
      <c r="K721" s="273" t="s">
        <v>21</v>
      </c>
      <c r="L721" s="278"/>
      <c r="M721" s="279" t="s">
        <v>21</v>
      </c>
      <c r="N721" s="280" t="s">
        <v>43</v>
      </c>
      <c r="O721" s="47"/>
      <c r="P721" s="233">
        <f>O721*H721</f>
        <v>0</v>
      </c>
      <c r="Q721" s="233">
        <v>0</v>
      </c>
      <c r="R721" s="233">
        <f>Q721*H721</f>
        <v>0</v>
      </c>
      <c r="S721" s="233">
        <v>0</v>
      </c>
      <c r="T721" s="234">
        <f>S721*H721</f>
        <v>0</v>
      </c>
      <c r="AR721" s="24" t="s">
        <v>309</v>
      </c>
      <c r="AT721" s="24" t="s">
        <v>189</v>
      </c>
      <c r="AU721" s="24" t="s">
        <v>81</v>
      </c>
      <c r="AY721" s="24" t="s">
        <v>114</v>
      </c>
      <c r="BE721" s="235">
        <f>IF(N721="základní",J721,0)</f>
        <v>0</v>
      </c>
      <c r="BF721" s="235">
        <f>IF(N721="snížená",J721,0)</f>
        <v>0</v>
      </c>
      <c r="BG721" s="235">
        <f>IF(N721="zákl. přenesená",J721,0)</f>
        <v>0</v>
      </c>
      <c r="BH721" s="235">
        <f>IF(N721="sníž. přenesená",J721,0)</f>
        <v>0</v>
      </c>
      <c r="BI721" s="235">
        <f>IF(N721="nulová",J721,0)</f>
        <v>0</v>
      </c>
      <c r="BJ721" s="24" t="s">
        <v>81</v>
      </c>
      <c r="BK721" s="235">
        <f>ROUND(I721*H721,2)</f>
        <v>0</v>
      </c>
      <c r="BL721" s="24" t="s">
        <v>220</v>
      </c>
      <c r="BM721" s="24" t="s">
        <v>1354</v>
      </c>
    </row>
    <row r="722" s="1" customFormat="1" ht="16.5" customHeight="1">
      <c r="B722" s="46"/>
      <c r="C722" s="271" t="s">
        <v>1355</v>
      </c>
      <c r="D722" s="271" t="s">
        <v>189</v>
      </c>
      <c r="E722" s="272" t="s">
        <v>1356</v>
      </c>
      <c r="F722" s="273" t="s">
        <v>1357</v>
      </c>
      <c r="G722" s="274" t="s">
        <v>491</v>
      </c>
      <c r="H722" s="275">
        <v>16</v>
      </c>
      <c r="I722" s="276"/>
      <c r="J722" s="277">
        <f>ROUND(I722*H722,2)</f>
        <v>0</v>
      </c>
      <c r="K722" s="273" t="s">
        <v>21</v>
      </c>
      <c r="L722" s="278"/>
      <c r="M722" s="279" t="s">
        <v>21</v>
      </c>
      <c r="N722" s="280" t="s">
        <v>43</v>
      </c>
      <c r="O722" s="47"/>
      <c r="P722" s="233">
        <f>O722*H722</f>
        <v>0</v>
      </c>
      <c r="Q722" s="233">
        <v>0</v>
      </c>
      <c r="R722" s="233">
        <f>Q722*H722</f>
        <v>0</v>
      </c>
      <c r="S722" s="233">
        <v>0</v>
      </c>
      <c r="T722" s="234">
        <f>S722*H722</f>
        <v>0</v>
      </c>
      <c r="AR722" s="24" t="s">
        <v>309</v>
      </c>
      <c r="AT722" s="24" t="s">
        <v>189</v>
      </c>
      <c r="AU722" s="24" t="s">
        <v>81</v>
      </c>
      <c r="AY722" s="24" t="s">
        <v>114</v>
      </c>
      <c r="BE722" s="235">
        <f>IF(N722="základní",J722,0)</f>
        <v>0</v>
      </c>
      <c r="BF722" s="235">
        <f>IF(N722="snížená",J722,0)</f>
        <v>0</v>
      </c>
      <c r="BG722" s="235">
        <f>IF(N722="zákl. přenesená",J722,0)</f>
        <v>0</v>
      </c>
      <c r="BH722" s="235">
        <f>IF(N722="sníž. přenesená",J722,0)</f>
        <v>0</v>
      </c>
      <c r="BI722" s="235">
        <f>IF(N722="nulová",J722,0)</f>
        <v>0</v>
      </c>
      <c r="BJ722" s="24" t="s">
        <v>81</v>
      </c>
      <c r="BK722" s="235">
        <f>ROUND(I722*H722,2)</f>
        <v>0</v>
      </c>
      <c r="BL722" s="24" t="s">
        <v>220</v>
      </c>
      <c r="BM722" s="24" t="s">
        <v>1358</v>
      </c>
    </row>
    <row r="723" s="1" customFormat="1" ht="16.5" customHeight="1">
      <c r="B723" s="46"/>
      <c r="C723" s="271" t="s">
        <v>1359</v>
      </c>
      <c r="D723" s="271" t="s">
        <v>189</v>
      </c>
      <c r="E723" s="272" t="s">
        <v>1360</v>
      </c>
      <c r="F723" s="273" t="s">
        <v>1361</v>
      </c>
      <c r="G723" s="274" t="s">
        <v>491</v>
      </c>
      <c r="H723" s="275">
        <v>9</v>
      </c>
      <c r="I723" s="276"/>
      <c r="J723" s="277">
        <f>ROUND(I723*H723,2)</f>
        <v>0</v>
      </c>
      <c r="K723" s="273" t="s">
        <v>21</v>
      </c>
      <c r="L723" s="278"/>
      <c r="M723" s="279" t="s">
        <v>21</v>
      </c>
      <c r="N723" s="280" t="s">
        <v>43</v>
      </c>
      <c r="O723" s="47"/>
      <c r="P723" s="233">
        <f>O723*H723</f>
        <v>0</v>
      </c>
      <c r="Q723" s="233">
        <v>0</v>
      </c>
      <c r="R723" s="233">
        <f>Q723*H723</f>
        <v>0</v>
      </c>
      <c r="S723" s="233">
        <v>0</v>
      </c>
      <c r="T723" s="234">
        <f>S723*H723</f>
        <v>0</v>
      </c>
      <c r="AR723" s="24" t="s">
        <v>309</v>
      </c>
      <c r="AT723" s="24" t="s">
        <v>189</v>
      </c>
      <c r="AU723" s="24" t="s">
        <v>81</v>
      </c>
      <c r="AY723" s="24" t="s">
        <v>114</v>
      </c>
      <c r="BE723" s="235">
        <f>IF(N723="základní",J723,0)</f>
        <v>0</v>
      </c>
      <c r="BF723" s="235">
        <f>IF(N723="snížená",J723,0)</f>
        <v>0</v>
      </c>
      <c r="BG723" s="235">
        <f>IF(N723="zákl. přenesená",J723,0)</f>
        <v>0</v>
      </c>
      <c r="BH723" s="235">
        <f>IF(N723="sníž. přenesená",J723,0)</f>
        <v>0</v>
      </c>
      <c r="BI723" s="235">
        <f>IF(N723="nulová",J723,0)</f>
        <v>0</v>
      </c>
      <c r="BJ723" s="24" t="s">
        <v>81</v>
      </c>
      <c r="BK723" s="235">
        <f>ROUND(I723*H723,2)</f>
        <v>0</v>
      </c>
      <c r="BL723" s="24" t="s">
        <v>220</v>
      </c>
      <c r="BM723" s="24" t="s">
        <v>1362</v>
      </c>
    </row>
    <row r="724" s="1" customFormat="1" ht="38.25" customHeight="1">
      <c r="B724" s="46"/>
      <c r="C724" s="271" t="s">
        <v>1363</v>
      </c>
      <c r="D724" s="271" t="s">
        <v>189</v>
      </c>
      <c r="E724" s="272" t="s">
        <v>1364</v>
      </c>
      <c r="F724" s="273" t="s">
        <v>1365</v>
      </c>
      <c r="G724" s="274" t="s">
        <v>491</v>
      </c>
      <c r="H724" s="275">
        <v>1</v>
      </c>
      <c r="I724" s="276"/>
      <c r="J724" s="277">
        <f>ROUND(I724*H724,2)</f>
        <v>0</v>
      </c>
      <c r="K724" s="273" t="s">
        <v>21</v>
      </c>
      <c r="L724" s="278"/>
      <c r="M724" s="279" t="s">
        <v>21</v>
      </c>
      <c r="N724" s="280" t="s">
        <v>43</v>
      </c>
      <c r="O724" s="47"/>
      <c r="P724" s="233">
        <f>O724*H724</f>
        <v>0</v>
      </c>
      <c r="Q724" s="233">
        <v>0</v>
      </c>
      <c r="R724" s="233">
        <f>Q724*H724</f>
        <v>0</v>
      </c>
      <c r="S724" s="233">
        <v>0</v>
      </c>
      <c r="T724" s="234">
        <f>S724*H724</f>
        <v>0</v>
      </c>
      <c r="AR724" s="24" t="s">
        <v>309</v>
      </c>
      <c r="AT724" s="24" t="s">
        <v>189</v>
      </c>
      <c r="AU724" s="24" t="s">
        <v>81</v>
      </c>
      <c r="AY724" s="24" t="s">
        <v>114</v>
      </c>
      <c r="BE724" s="235">
        <f>IF(N724="základní",J724,0)</f>
        <v>0</v>
      </c>
      <c r="BF724" s="235">
        <f>IF(N724="snížená",J724,0)</f>
        <v>0</v>
      </c>
      <c r="BG724" s="235">
        <f>IF(N724="zákl. přenesená",J724,0)</f>
        <v>0</v>
      </c>
      <c r="BH724" s="235">
        <f>IF(N724="sníž. přenesená",J724,0)</f>
        <v>0</v>
      </c>
      <c r="BI724" s="235">
        <f>IF(N724="nulová",J724,0)</f>
        <v>0</v>
      </c>
      <c r="BJ724" s="24" t="s">
        <v>81</v>
      </c>
      <c r="BK724" s="235">
        <f>ROUND(I724*H724,2)</f>
        <v>0</v>
      </c>
      <c r="BL724" s="24" t="s">
        <v>220</v>
      </c>
      <c r="BM724" s="24" t="s">
        <v>1366</v>
      </c>
    </row>
    <row r="725" s="1" customFormat="1" ht="16.5" customHeight="1">
      <c r="B725" s="46"/>
      <c r="C725" s="271" t="s">
        <v>1367</v>
      </c>
      <c r="D725" s="271" t="s">
        <v>189</v>
      </c>
      <c r="E725" s="272" t="s">
        <v>1368</v>
      </c>
      <c r="F725" s="273" t="s">
        <v>1369</v>
      </c>
      <c r="G725" s="274" t="s">
        <v>491</v>
      </c>
      <c r="H725" s="275">
        <v>2</v>
      </c>
      <c r="I725" s="276"/>
      <c r="J725" s="277">
        <f>ROUND(I725*H725,2)</f>
        <v>0</v>
      </c>
      <c r="K725" s="273" t="s">
        <v>21</v>
      </c>
      <c r="L725" s="278"/>
      <c r="M725" s="279" t="s">
        <v>21</v>
      </c>
      <c r="N725" s="280" t="s">
        <v>43</v>
      </c>
      <c r="O725" s="47"/>
      <c r="P725" s="233">
        <f>O725*H725</f>
        <v>0</v>
      </c>
      <c r="Q725" s="233">
        <v>0</v>
      </c>
      <c r="R725" s="233">
        <f>Q725*H725</f>
        <v>0</v>
      </c>
      <c r="S725" s="233">
        <v>0</v>
      </c>
      <c r="T725" s="234">
        <f>S725*H725</f>
        <v>0</v>
      </c>
      <c r="AR725" s="24" t="s">
        <v>309</v>
      </c>
      <c r="AT725" s="24" t="s">
        <v>189</v>
      </c>
      <c r="AU725" s="24" t="s">
        <v>81</v>
      </c>
      <c r="AY725" s="24" t="s">
        <v>114</v>
      </c>
      <c r="BE725" s="235">
        <f>IF(N725="základní",J725,0)</f>
        <v>0</v>
      </c>
      <c r="BF725" s="235">
        <f>IF(N725="snížená",J725,0)</f>
        <v>0</v>
      </c>
      <c r="BG725" s="235">
        <f>IF(N725="zákl. přenesená",J725,0)</f>
        <v>0</v>
      </c>
      <c r="BH725" s="235">
        <f>IF(N725="sníž. přenesená",J725,0)</f>
        <v>0</v>
      </c>
      <c r="BI725" s="235">
        <f>IF(N725="nulová",J725,0)</f>
        <v>0</v>
      </c>
      <c r="BJ725" s="24" t="s">
        <v>81</v>
      </c>
      <c r="BK725" s="235">
        <f>ROUND(I725*H725,2)</f>
        <v>0</v>
      </c>
      <c r="BL725" s="24" t="s">
        <v>220</v>
      </c>
      <c r="BM725" s="24" t="s">
        <v>1370</v>
      </c>
    </row>
    <row r="726" s="1" customFormat="1" ht="16.5" customHeight="1">
      <c r="B726" s="46"/>
      <c r="C726" s="271" t="s">
        <v>1371</v>
      </c>
      <c r="D726" s="271" t="s">
        <v>189</v>
      </c>
      <c r="E726" s="272" t="s">
        <v>1372</v>
      </c>
      <c r="F726" s="273" t="s">
        <v>1373</v>
      </c>
      <c r="G726" s="274" t="s">
        <v>284</v>
      </c>
      <c r="H726" s="275">
        <v>122.5</v>
      </c>
      <c r="I726" s="276"/>
      <c r="J726" s="277">
        <f>ROUND(I726*H726,2)</f>
        <v>0</v>
      </c>
      <c r="K726" s="273" t="s">
        <v>21</v>
      </c>
      <c r="L726" s="278"/>
      <c r="M726" s="279" t="s">
        <v>21</v>
      </c>
      <c r="N726" s="280" t="s">
        <v>43</v>
      </c>
      <c r="O726" s="47"/>
      <c r="P726" s="233">
        <f>O726*H726</f>
        <v>0</v>
      </c>
      <c r="Q726" s="233">
        <v>0</v>
      </c>
      <c r="R726" s="233">
        <f>Q726*H726</f>
        <v>0</v>
      </c>
      <c r="S726" s="233">
        <v>0</v>
      </c>
      <c r="T726" s="234">
        <f>S726*H726</f>
        <v>0</v>
      </c>
      <c r="AR726" s="24" t="s">
        <v>309</v>
      </c>
      <c r="AT726" s="24" t="s">
        <v>189</v>
      </c>
      <c r="AU726" s="24" t="s">
        <v>81</v>
      </c>
      <c r="AY726" s="24" t="s">
        <v>114</v>
      </c>
      <c r="BE726" s="235">
        <f>IF(N726="základní",J726,0)</f>
        <v>0</v>
      </c>
      <c r="BF726" s="235">
        <f>IF(N726="snížená",J726,0)</f>
        <v>0</v>
      </c>
      <c r="BG726" s="235">
        <f>IF(N726="zákl. přenesená",J726,0)</f>
        <v>0</v>
      </c>
      <c r="BH726" s="235">
        <f>IF(N726="sníž. přenesená",J726,0)</f>
        <v>0</v>
      </c>
      <c r="BI726" s="235">
        <f>IF(N726="nulová",J726,0)</f>
        <v>0</v>
      </c>
      <c r="BJ726" s="24" t="s">
        <v>81</v>
      </c>
      <c r="BK726" s="235">
        <f>ROUND(I726*H726,2)</f>
        <v>0</v>
      </c>
      <c r="BL726" s="24" t="s">
        <v>220</v>
      </c>
      <c r="BM726" s="24" t="s">
        <v>1374</v>
      </c>
    </row>
    <row r="727" s="1" customFormat="1" ht="25.5" customHeight="1">
      <c r="B727" s="46"/>
      <c r="C727" s="271" t="s">
        <v>1375</v>
      </c>
      <c r="D727" s="271" t="s">
        <v>189</v>
      </c>
      <c r="E727" s="272" t="s">
        <v>1376</v>
      </c>
      <c r="F727" s="273" t="s">
        <v>1377</v>
      </c>
      <c r="G727" s="274" t="s">
        <v>171</v>
      </c>
      <c r="H727" s="275">
        <v>0.436</v>
      </c>
      <c r="I727" s="276"/>
      <c r="J727" s="277">
        <f>ROUND(I727*H727,2)</f>
        <v>0</v>
      </c>
      <c r="K727" s="273" t="s">
        <v>21</v>
      </c>
      <c r="L727" s="278"/>
      <c r="M727" s="279" t="s">
        <v>21</v>
      </c>
      <c r="N727" s="280" t="s">
        <v>43</v>
      </c>
      <c r="O727" s="47"/>
      <c r="P727" s="233">
        <f>O727*H727</f>
        <v>0</v>
      </c>
      <c r="Q727" s="233">
        <v>0</v>
      </c>
      <c r="R727" s="233">
        <f>Q727*H727</f>
        <v>0</v>
      </c>
      <c r="S727" s="233">
        <v>0</v>
      </c>
      <c r="T727" s="234">
        <f>S727*H727</f>
        <v>0</v>
      </c>
      <c r="AR727" s="24" t="s">
        <v>309</v>
      </c>
      <c r="AT727" s="24" t="s">
        <v>189</v>
      </c>
      <c r="AU727" s="24" t="s">
        <v>81</v>
      </c>
      <c r="AY727" s="24" t="s">
        <v>114</v>
      </c>
      <c r="BE727" s="235">
        <f>IF(N727="základní",J727,0)</f>
        <v>0</v>
      </c>
      <c r="BF727" s="235">
        <f>IF(N727="snížená",J727,0)</f>
        <v>0</v>
      </c>
      <c r="BG727" s="235">
        <f>IF(N727="zákl. přenesená",J727,0)</f>
        <v>0</v>
      </c>
      <c r="BH727" s="235">
        <f>IF(N727="sníž. přenesená",J727,0)</f>
        <v>0</v>
      </c>
      <c r="BI727" s="235">
        <f>IF(N727="nulová",J727,0)</f>
        <v>0</v>
      </c>
      <c r="BJ727" s="24" t="s">
        <v>81</v>
      </c>
      <c r="BK727" s="235">
        <f>ROUND(I727*H727,2)</f>
        <v>0</v>
      </c>
      <c r="BL727" s="24" t="s">
        <v>220</v>
      </c>
      <c r="BM727" s="24" t="s">
        <v>1378</v>
      </c>
    </row>
    <row r="728" s="1" customFormat="1" ht="16.5" customHeight="1">
      <c r="B728" s="46"/>
      <c r="C728" s="271" t="s">
        <v>1379</v>
      </c>
      <c r="D728" s="271" t="s">
        <v>189</v>
      </c>
      <c r="E728" s="272" t="s">
        <v>1380</v>
      </c>
      <c r="F728" s="273" t="s">
        <v>1381</v>
      </c>
      <c r="G728" s="274" t="s">
        <v>491</v>
      </c>
      <c r="H728" s="275">
        <v>1</v>
      </c>
      <c r="I728" s="276"/>
      <c r="J728" s="277">
        <f>ROUND(I728*H728,2)</f>
        <v>0</v>
      </c>
      <c r="K728" s="273" t="s">
        <v>21</v>
      </c>
      <c r="L728" s="278"/>
      <c r="M728" s="279" t="s">
        <v>21</v>
      </c>
      <c r="N728" s="280" t="s">
        <v>43</v>
      </c>
      <c r="O728" s="47"/>
      <c r="P728" s="233">
        <f>O728*H728</f>
        <v>0</v>
      </c>
      <c r="Q728" s="233">
        <v>0</v>
      </c>
      <c r="R728" s="233">
        <f>Q728*H728</f>
        <v>0</v>
      </c>
      <c r="S728" s="233">
        <v>0</v>
      </c>
      <c r="T728" s="234">
        <f>S728*H728</f>
        <v>0</v>
      </c>
      <c r="AR728" s="24" t="s">
        <v>309</v>
      </c>
      <c r="AT728" s="24" t="s">
        <v>189</v>
      </c>
      <c r="AU728" s="24" t="s">
        <v>81</v>
      </c>
      <c r="AY728" s="24" t="s">
        <v>114</v>
      </c>
      <c r="BE728" s="235">
        <f>IF(N728="základní",J728,0)</f>
        <v>0</v>
      </c>
      <c r="BF728" s="235">
        <f>IF(N728="snížená",J728,0)</f>
        <v>0</v>
      </c>
      <c r="BG728" s="235">
        <f>IF(N728="zákl. přenesená",J728,0)</f>
        <v>0</v>
      </c>
      <c r="BH728" s="235">
        <f>IF(N728="sníž. přenesená",J728,0)</f>
        <v>0</v>
      </c>
      <c r="BI728" s="235">
        <f>IF(N728="nulová",J728,0)</f>
        <v>0</v>
      </c>
      <c r="BJ728" s="24" t="s">
        <v>81</v>
      </c>
      <c r="BK728" s="235">
        <f>ROUND(I728*H728,2)</f>
        <v>0</v>
      </c>
      <c r="BL728" s="24" t="s">
        <v>220</v>
      </c>
      <c r="BM728" s="24" t="s">
        <v>1382</v>
      </c>
    </row>
    <row r="729" s="1" customFormat="1" ht="38.25" customHeight="1">
      <c r="B729" s="46"/>
      <c r="C729" s="271" t="s">
        <v>1383</v>
      </c>
      <c r="D729" s="271" t="s">
        <v>189</v>
      </c>
      <c r="E729" s="272" t="s">
        <v>1384</v>
      </c>
      <c r="F729" s="273" t="s">
        <v>1385</v>
      </c>
      <c r="G729" s="274" t="s">
        <v>491</v>
      </c>
      <c r="H729" s="275">
        <v>368</v>
      </c>
      <c r="I729" s="276"/>
      <c r="J729" s="277">
        <f>ROUND(I729*H729,2)</f>
        <v>0</v>
      </c>
      <c r="K729" s="273" t="s">
        <v>21</v>
      </c>
      <c r="L729" s="278"/>
      <c r="M729" s="279" t="s">
        <v>21</v>
      </c>
      <c r="N729" s="280" t="s">
        <v>43</v>
      </c>
      <c r="O729" s="47"/>
      <c r="P729" s="233">
        <f>O729*H729</f>
        <v>0</v>
      </c>
      <c r="Q729" s="233">
        <v>0</v>
      </c>
      <c r="R729" s="233">
        <f>Q729*H729</f>
        <v>0</v>
      </c>
      <c r="S729" s="233">
        <v>0</v>
      </c>
      <c r="T729" s="234">
        <f>S729*H729</f>
        <v>0</v>
      </c>
      <c r="AR729" s="24" t="s">
        <v>309</v>
      </c>
      <c r="AT729" s="24" t="s">
        <v>189</v>
      </c>
      <c r="AU729" s="24" t="s">
        <v>81</v>
      </c>
      <c r="AY729" s="24" t="s">
        <v>114</v>
      </c>
      <c r="BE729" s="235">
        <f>IF(N729="základní",J729,0)</f>
        <v>0</v>
      </c>
      <c r="BF729" s="235">
        <f>IF(N729="snížená",J729,0)</f>
        <v>0</v>
      </c>
      <c r="BG729" s="235">
        <f>IF(N729="zákl. přenesená",J729,0)</f>
        <v>0</v>
      </c>
      <c r="BH729" s="235">
        <f>IF(N729="sníž. přenesená",J729,0)</f>
        <v>0</v>
      </c>
      <c r="BI729" s="235">
        <f>IF(N729="nulová",J729,0)</f>
        <v>0</v>
      </c>
      <c r="BJ729" s="24" t="s">
        <v>81</v>
      </c>
      <c r="BK729" s="235">
        <f>ROUND(I729*H729,2)</f>
        <v>0</v>
      </c>
      <c r="BL729" s="24" t="s">
        <v>220</v>
      </c>
      <c r="BM729" s="24" t="s">
        <v>1386</v>
      </c>
    </row>
    <row r="730" s="1" customFormat="1" ht="25.5" customHeight="1">
      <c r="B730" s="46"/>
      <c r="C730" s="271" t="s">
        <v>1387</v>
      </c>
      <c r="D730" s="271" t="s">
        <v>189</v>
      </c>
      <c r="E730" s="272" t="s">
        <v>1388</v>
      </c>
      <c r="F730" s="273" t="s">
        <v>1389</v>
      </c>
      <c r="G730" s="274" t="s">
        <v>491</v>
      </c>
      <c r="H730" s="275">
        <v>1</v>
      </c>
      <c r="I730" s="276"/>
      <c r="J730" s="277">
        <f>ROUND(I730*H730,2)</f>
        <v>0</v>
      </c>
      <c r="K730" s="273" t="s">
        <v>21</v>
      </c>
      <c r="L730" s="278"/>
      <c r="M730" s="279" t="s">
        <v>21</v>
      </c>
      <c r="N730" s="280" t="s">
        <v>43</v>
      </c>
      <c r="O730" s="47"/>
      <c r="P730" s="233">
        <f>O730*H730</f>
        <v>0</v>
      </c>
      <c r="Q730" s="233">
        <v>0</v>
      </c>
      <c r="R730" s="233">
        <f>Q730*H730</f>
        <v>0</v>
      </c>
      <c r="S730" s="233">
        <v>0</v>
      </c>
      <c r="T730" s="234">
        <f>S730*H730</f>
        <v>0</v>
      </c>
      <c r="AR730" s="24" t="s">
        <v>309</v>
      </c>
      <c r="AT730" s="24" t="s">
        <v>189</v>
      </c>
      <c r="AU730" s="24" t="s">
        <v>81</v>
      </c>
      <c r="AY730" s="24" t="s">
        <v>114</v>
      </c>
      <c r="BE730" s="235">
        <f>IF(N730="základní",J730,0)</f>
        <v>0</v>
      </c>
      <c r="BF730" s="235">
        <f>IF(N730="snížená",J730,0)</f>
        <v>0</v>
      </c>
      <c r="BG730" s="235">
        <f>IF(N730="zákl. přenesená",J730,0)</f>
        <v>0</v>
      </c>
      <c r="BH730" s="235">
        <f>IF(N730="sníž. přenesená",J730,0)</f>
        <v>0</v>
      </c>
      <c r="BI730" s="235">
        <f>IF(N730="nulová",J730,0)</f>
        <v>0</v>
      </c>
      <c r="BJ730" s="24" t="s">
        <v>81</v>
      </c>
      <c r="BK730" s="235">
        <f>ROUND(I730*H730,2)</f>
        <v>0</v>
      </c>
      <c r="BL730" s="24" t="s">
        <v>220</v>
      </c>
      <c r="BM730" s="24" t="s">
        <v>1390</v>
      </c>
    </row>
    <row r="731" s="1" customFormat="1" ht="16.5" customHeight="1">
      <c r="B731" s="46"/>
      <c r="C731" s="271" t="s">
        <v>1391</v>
      </c>
      <c r="D731" s="271" t="s">
        <v>189</v>
      </c>
      <c r="E731" s="272" t="s">
        <v>1392</v>
      </c>
      <c r="F731" s="273" t="s">
        <v>1393</v>
      </c>
      <c r="G731" s="274" t="s">
        <v>171</v>
      </c>
      <c r="H731" s="275">
        <v>0.39400000000000002</v>
      </c>
      <c r="I731" s="276"/>
      <c r="J731" s="277">
        <f>ROUND(I731*H731,2)</f>
        <v>0</v>
      </c>
      <c r="K731" s="273" t="s">
        <v>21</v>
      </c>
      <c r="L731" s="278"/>
      <c r="M731" s="279" t="s">
        <v>21</v>
      </c>
      <c r="N731" s="280" t="s">
        <v>43</v>
      </c>
      <c r="O731" s="47"/>
      <c r="P731" s="233">
        <f>O731*H731</f>
        <v>0</v>
      </c>
      <c r="Q731" s="233">
        <v>0</v>
      </c>
      <c r="R731" s="233">
        <f>Q731*H731</f>
        <v>0</v>
      </c>
      <c r="S731" s="233">
        <v>0</v>
      </c>
      <c r="T731" s="234">
        <f>S731*H731</f>
        <v>0</v>
      </c>
      <c r="AR731" s="24" t="s">
        <v>309</v>
      </c>
      <c r="AT731" s="24" t="s">
        <v>189</v>
      </c>
      <c r="AU731" s="24" t="s">
        <v>81</v>
      </c>
      <c r="AY731" s="24" t="s">
        <v>114</v>
      </c>
      <c r="BE731" s="235">
        <f>IF(N731="základní",J731,0)</f>
        <v>0</v>
      </c>
      <c r="BF731" s="235">
        <f>IF(N731="snížená",J731,0)</f>
        <v>0</v>
      </c>
      <c r="BG731" s="235">
        <f>IF(N731="zákl. přenesená",J731,0)</f>
        <v>0</v>
      </c>
      <c r="BH731" s="235">
        <f>IF(N731="sníž. přenesená",J731,0)</f>
        <v>0</v>
      </c>
      <c r="BI731" s="235">
        <f>IF(N731="nulová",J731,0)</f>
        <v>0</v>
      </c>
      <c r="BJ731" s="24" t="s">
        <v>81</v>
      </c>
      <c r="BK731" s="235">
        <f>ROUND(I731*H731,2)</f>
        <v>0</v>
      </c>
      <c r="BL731" s="24" t="s">
        <v>220</v>
      </c>
      <c r="BM731" s="24" t="s">
        <v>1394</v>
      </c>
    </row>
    <row r="732" s="1" customFormat="1" ht="16.5" customHeight="1">
      <c r="B732" s="46"/>
      <c r="C732" s="271" t="s">
        <v>1395</v>
      </c>
      <c r="D732" s="271" t="s">
        <v>189</v>
      </c>
      <c r="E732" s="272" t="s">
        <v>1396</v>
      </c>
      <c r="F732" s="273" t="s">
        <v>1397</v>
      </c>
      <c r="G732" s="274" t="s">
        <v>284</v>
      </c>
      <c r="H732" s="275">
        <v>70</v>
      </c>
      <c r="I732" s="276"/>
      <c r="J732" s="277">
        <f>ROUND(I732*H732,2)</f>
        <v>0</v>
      </c>
      <c r="K732" s="273" t="s">
        <v>21</v>
      </c>
      <c r="L732" s="278"/>
      <c r="M732" s="279" t="s">
        <v>21</v>
      </c>
      <c r="N732" s="280" t="s">
        <v>43</v>
      </c>
      <c r="O732" s="47"/>
      <c r="P732" s="233">
        <f>O732*H732</f>
        <v>0</v>
      </c>
      <c r="Q732" s="233">
        <v>0</v>
      </c>
      <c r="R732" s="233">
        <f>Q732*H732</f>
        <v>0</v>
      </c>
      <c r="S732" s="233">
        <v>0</v>
      </c>
      <c r="T732" s="234">
        <f>S732*H732</f>
        <v>0</v>
      </c>
      <c r="AR732" s="24" t="s">
        <v>309</v>
      </c>
      <c r="AT732" s="24" t="s">
        <v>189</v>
      </c>
      <c r="AU732" s="24" t="s">
        <v>81</v>
      </c>
      <c r="AY732" s="24" t="s">
        <v>114</v>
      </c>
      <c r="BE732" s="235">
        <f>IF(N732="základní",J732,0)</f>
        <v>0</v>
      </c>
      <c r="BF732" s="235">
        <f>IF(N732="snížená",J732,0)</f>
        <v>0</v>
      </c>
      <c r="BG732" s="235">
        <f>IF(N732="zákl. přenesená",J732,0)</f>
        <v>0</v>
      </c>
      <c r="BH732" s="235">
        <f>IF(N732="sníž. přenesená",J732,0)</f>
        <v>0</v>
      </c>
      <c r="BI732" s="235">
        <f>IF(N732="nulová",J732,0)</f>
        <v>0</v>
      </c>
      <c r="BJ732" s="24" t="s">
        <v>81</v>
      </c>
      <c r="BK732" s="235">
        <f>ROUND(I732*H732,2)</f>
        <v>0</v>
      </c>
      <c r="BL732" s="24" t="s">
        <v>220</v>
      </c>
      <c r="BM732" s="24" t="s">
        <v>1398</v>
      </c>
    </row>
    <row r="733" s="1" customFormat="1" ht="16.5" customHeight="1">
      <c r="B733" s="46"/>
      <c r="C733" s="271" t="s">
        <v>1399</v>
      </c>
      <c r="D733" s="271" t="s">
        <v>189</v>
      </c>
      <c r="E733" s="272" t="s">
        <v>1400</v>
      </c>
      <c r="F733" s="273" t="s">
        <v>1401</v>
      </c>
      <c r="G733" s="274" t="s">
        <v>284</v>
      </c>
      <c r="H733" s="275">
        <v>20</v>
      </c>
      <c r="I733" s="276"/>
      <c r="J733" s="277">
        <f>ROUND(I733*H733,2)</f>
        <v>0</v>
      </c>
      <c r="K733" s="273" t="s">
        <v>21</v>
      </c>
      <c r="L733" s="278"/>
      <c r="M733" s="279" t="s">
        <v>21</v>
      </c>
      <c r="N733" s="280" t="s">
        <v>43</v>
      </c>
      <c r="O733" s="47"/>
      <c r="P733" s="233">
        <f>O733*H733</f>
        <v>0</v>
      </c>
      <c r="Q733" s="233">
        <v>0</v>
      </c>
      <c r="R733" s="233">
        <f>Q733*H733</f>
        <v>0</v>
      </c>
      <c r="S733" s="233">
        <v>0</v>
      </c>
      <c r="T733" s="234">
        <f>S733*H733</f>
        <v>0</v>
      </c>
      <c r="AR733" s="24" t="s">
        <v>309</v>
      </c>
      <c r="AT733" s="24" t="s">
        <v>189</v>
      </c>
      <c r="AU733" s="24" t="s">
        <v>81</v>
      </c>
      <c r="AY733" s="24" t="s">
        <v>114</v>
      </c>
      <c r="BE733" s="235">
        <f>IF(N733="základní",J733,0)</f>
        <v>0</v>
      </c>
      <c r="BF733" s="235">
        <f>IF(N733="snížená",J733,0)</f>
        <v>0</v>
      </c>
      <c r="BG733" s="235">
        <f>IF(N733="zákl. přenesená",J733,0)</f>
        <v>0</v>
      </c>
      <c r="BH733" s="235">
        <f>IF(N733="sníž. přenesená",J733,0)</f>
        <v>0</v>
      </c>
      <c r="BI733" s="235">
        <f>IF(N733="nulová",J733,0)</f>
        <v>0</v>
      </c>
      <c r="BJ733" s="24" t="s">
        <v>81</v>
      </c>
      <c r="BK733" s="235">
        <f>ROUND(I733*H733,2)</f>
        <v>0</v>
      </c>
      <c r="BL733" s="24" t="s">
        <v>220</v>
      </c>
      <c r="BM733" s="24" t="s">
        <v>1402</v>
      </c>
    </row>
    <row r="734" s="1" customFormat="1" ht="16.5" customHeight="1">
      <c r="B734" s="46"/>
      <c r="C734" s="271" t="s">
        <v>1403</v>
      </c>
      <c r="D734" s="271" t="s">
        <v>189</v>
      </c>
      <c r="E734" s="272" t="s">
        <v>1404</v>
      </c>
      <c r="F734" s="273" t="s">
        <v>1405</v>
      </c>
      <c r="G734" s="274" t="s">
        <v>491</v>
      </c>
      <c r="H734" s="275">
        <v>1</v>
      </c>
      <c r="I734" s="276"/>
      <c r="J734" s="277">
        <f>ROUND(I734*H734,2)</f>
        <v>0</v>
      </c>
      <c r="K734" s="273" t="s">
        <v>21</v>
      </c>
      <c r="L734" s="278"/>
      <c r="M734" s="279" t="s">
        <v>21</v>
      </c>
      <c r="N734" s="280" t="s">
        <v>43</v>
      </c>
      <c r="O734" s="47"/>
      <c r="P734" s="233">
        <f>O734*H734</f>
        <v>0</v>
      </c>
      <c r="Q734" s="233">
        <v>0</v>
      </c>
      <c r="R734" s="233">
        <f>Q734*H734</f>
        <v>0</v>
      </c>
      <c r="S734" s="233">
        <v>0</v>
      </c>
      <c r="T734" s="234">
        <f>S734*H734</f>
        <v>0</v>
      </c>
      <c r="AR734" s="24" t="s">
        <v>309</v>
      </c>
      <c r="AT734" s="24" t="s">
        <v>189</v>
      </c>
      <c r="AU734" s="24" t="s">
        <v>81</v>
      </c>
      <c r="AY734" s="24" t="s">
        <v>114</v>
      </c>
      <c r="BE734" s="235">
        <f>IF(N734="základní",J734,0)</f>
        <v>0</v>
      </c>
      <c r="BF734" s="235">
        <f>IF(N734="snížená",J734,0)</f>
        <v>0</v>
      </c>
      <c r="BG734" s="235">
        <f>IF(N734="zákl. přenesená",J734,0)</f>
        <v>0</v>
      </c>
      <c r="BH734" s="235">
        <f>IF(N734="sníž. přenesená",J734,0)</f>
        <v>0</v>
      </c>
      <c r="BI734" s="235">
        <f>IF(N734="nulová",J734,0)</f>
        <v>0</v>
      </c>
      <c r="BJ734" s="24" t="s">
        <v>81</v>
      </c>
      <c r="BK734" s="235">
        <f>ROUND(I734*H734,2)</f>
        <v>0</v>
      </c>
      <c r="BL734" s="24" t="s">
        <v>220</v>
      </c>
      <c r="BM734" s="24" t="s">
        <v>1406</v>
      </c>
    </row>
    <row r="735" s="1" customFormat="1" ht="16.5" customHeight="1">
      <c r="B735" s="46"/>
      <c r="C735" s="271" t="s">
        <v>1407</v>
      </c>
      <c r="D735" s="271" t="s">
        <v>189</v>
      </c>
      <c r="E735" s="272" t="s">
        <v>1404</v>
      </c>
      <c r="F735" s="273" t="s">
        <v>1405</v>
      </c>
      <c r="G735" s="274" t="s">
        <v>491</v>
      </c>
      <c r="H735" s="275">
        <v>1</v>
      </c>
      <c r="I735" s="276"/>
      <c r="J735" s="277">
        <f>ROUND(I735*H735,2)</f>
        <v>0</v>
      </c>
      <c r="K735" s="273" t="s">
        <v>21</v>
      </c>
      <c r="L735" s="278"/>
      <c r="M735" s="279" t="s">
        <v>21</v>
      </c>
      <c r="N735" s="280" t="s">
        <v>43</v>
      </c>
      <c r="O735" s="47"/>
      <c r="P735" s="233">
        <f>O735*H735</f>
        <v>0</v>
      </c>
      <c r="Q735" s="233">
        <v>0</v>
      </c>
      <c r="R735" s="233">
        <f>Q735*H735</f>
        <v>0</v>
      </c>
      <c r="S735" s="233">
        <v>0</v>
      </c>
      <c r="T735" s="234">
        <f>S735*H735</f>
        <v>0</v>
      </c>
      <c r="AR735" s="24" t="s">
        <v>309</v>
      </c>
      <c r="AT735" s="24" t="s">
        <v>189</v>
      </c>
      <c r="AU735" s="24" t="s">
        <v>81</v>
      </c>
      <c r="AY735" s="24" t="s">
        <v>114</v>
      </c>
      <c r="BE735" s="235">
        <f>IF(N735="základní",J735,0)</f>
        <v>0</v>
      </c>
      <c r="BF735" s="235">
        <f>IF(N735="snížená",J735,0)</f>
        <v>0</v>
      </c>
      <c r="BG735" s="235">
        <f>IF(N735="zákl. přenesená",J735,0)</f>
        <v>0</v>
      </c>
      <c r="BH735" s="235">
        <f>IF(N735="sníž. přenesená",J735,0)</f>
        <v>0</v>
      </c>
      <c r="BI735" s="235">
        <f>IF(N735="nulová",J735,0)</f>
        <v>0</v>
      </c>
      <c r="BJ735" s="24" t="s">
        <v>81</v>
      </c>
      <c r="BK735" s="235">
        <f>ROUND(I735*H735,2)</f>
        <v>0</v>
      </c>
      <c r="BL735" s="24" t="s">
        <v>220</v>
      </c>
      <c r="BM735" s="24" t="s">
        <v>1408</v>
      </c>
    </row>
    <row r="736" s="1" customFormat="1" ht="38.25" customHeight="1">
      <c r="B736" s="46"/>
      <c r="C736" s="271" t="s">
        <v>1409</v>
      </c>
      <c r="D736" s="271" t="s">
        <v>189</v>
      </c>
      <c r="E736" s="272" t="s">
        <v>1410</v>
      </c>
      <c r="F736" s="273" t="s">
        <v>1411</v>
      </c>
      <c r="G736" s="274" t="s">
        <v>284</v>
      </c>
      <c r="H736" s="275">
        <v>30.5</v>
      </c>
      <c r="I736" s="276"/>
      <c r="J736" s="277">
        <f>ROUND(I736*H736,2)</f>
        <v>0</v>
      </c>
      <c r="K736" s="273" t="s">
        <v>21</v>
      </c>
      <c r="L736" s="278"/>
      <c r="M736" s="279" t="s">
        <v>21</v>
      </c>
      <c r="N736" s="280" t="s">
        <v>43</v>
      </c>
      <c r="O736" s="47"/>
      <c r="P736" s="233">
        <f>O736*H736</f>
        <v>0</v>
      </c>
      <c r="Q736" s="233">
        <v>0</v>
      </c>
      <c r="R736" s="233">
        <f>Q736*H736</f>
        <v>0</v>
      </c>
      <c r="S736" s="233">
        <v>0</v>
      </c>
      <c r="T736" s="234">
        <f>S736*H736</f>
        <v>0</v>
      </c>
      <c r="AR736" s="24" t="s">
        <v>309</v>
      </c>
      <c r="AT736" s="24" t="s">
        <v>189</v>
      </c>
      <c r="AU736" s="24" t="s">
        <v>81</v>
      </c>
      <c r="AY736" s="24" t="s">
        <v>114</v>
      </c>
      <c r="BE736" s="235">
        <f>IF(N736="základní",J736,0)</f>
        <v>0</v>
      </c>
      <c r="BF736" s="235">
        <f>IF(N736="snížená",J736,0)</f>
        <v>0</v>
      </c>
      <c r="BG736" s="235">
        <f>IF(N736="zákl. přenesená",J736,0)</f>
        <v>0</v>
      </c>
      <c r="BH736" s="235">
        <f>IF(N736="sníž. přenesená",J736,0)</f>
        <v>0</v>
      </c>
      <c r="BI736" s="235">
        <f>IF(N736="nulová",J736,0)</f>
        <v>0</v>
      </c>
      <c r="BJ736" s="24" t="s">
        <v>81</v>
      </c>
      <c r="BK736" s="235">
        <f>ROUND(I736*H736,2)</f>
        <v>0</v>
      </c>
      <c r="BL736" s="24" t="s">
        <v>220</v>
      </c>
      <c r="BM736" s="24" t="s">
        <v>1412</v>
      </c>
    </row>
    <row r="737" s="1" customFormat="1" ht="38.25" customHeight="1">
      <c r="B737" s="46"/>
      <c r="C737" s="271" t="s">
        <v>1413</v>
      </c>
      <c r="D737" s="271" t="s">
        <v>189</v>
      </c>
      <c r="E737" s="272" t="s">
        <v>1414</v>
      </c>
      <c r="F737" s="273" t="s">
        <v>1415</v>
      </c>
      <c r="G737" s="274" t="s">
        <v>284</v>
      </c>
      <c r="H737" s="275">
        <v>127</v>
      </c>
      <c r="I737" s="276"/>
      <c r="J737" s="277">
        <f>ROUND(I737*H737,2)</f>
        <v>0</v>
      </c>
      <c r="K737" s="273" t="s">
        <v>21</v>
      </c>
      <c r="L737" s="278"/>
      <c r="M737" s="279" t="s">
        <v>21</v>
      </c>
      <c r="N737" s="280" t="s">
        <v>43</v>
      </c>
      <c r="O737" s="47"/>
      <c r="P737" s="233">
        <f>O737*H737</f>
        <v>0</v>
      </c>
      <c r="Q737" s="233">
        <v>0</v>
      </c>
      <c r="R737" s="233">
        <f>Q737*H737</f>
        <v>0</v>
      </c>
      <c r="S737" s="233">
        <v>0</v>
      </c>
      <c r="T737" s="234">
        <f>S737*H737</f>
        <v>0</v>
      </c>
      <c r="AR737" s="24" t="s">
        <v>309</v>
      </c>
      <c r="AT737" s="24" t="s">
        <v>189</v>
      </c>
      <c r="AU737" s="24" t="s">
        <v>81</v>
      </c>
      <c r="AY737" s="24" t="s">
        <v>114</v>
      </c>
      <c r="BE737" s="235">
        <f>IF(N737="základní",J737,0)</f>
        <v>0</v>
      </c>
      <c r="BF737" s="235">
        <f>IF(N737="snížená",J737,0)</f>
        <v>0</v>
      </c>
      <c r="BG737" s="235">
        <f>IF(N737="zákl. přenesená",J737,0)</f>
        <v>0</v>
      </c>
      <c r="BH737" s="235">
        <f>IF(N737="sníž. přenesená",J737,0)</f>
        <v>0</v>
      </c>
      <c r="BI737" s="235">
        <f>IF(N737="nulová",J737,0)</f>
        <v>0</v>
      </c>
      <c r="BJ737" s="24" t="s">
        <v>81</v>
      </c>
      <c r="BK737" s="235">
        <f>ROUND(I737*H737,2)</f>
        <v>0</v>
      </c>
      <c r="BL737" s="24" t="s">
        <v>220</v>
      </c>
      <c r="BM737" s="24" t="s">
        <v>1416</v>
      </c>
    </row>
    <row r="738" s="1" customFormat="1" ht="38.25" customHeight="1">
      <c r="B738" s="46"/>
      <c r="C738" s="271" t="s">
        <v>1417</v>
      </c>
      <c r="D738" s="271" t="s">
        <v>189</v>
      </c>
      <c r="E738" s="272" t="s">
        <v>1418</v>
      </c>
      <c r="F738" s="273" t="s">
        <v>1419</v>
      </c>
      <c r="G738" s="274" t="s">
        <v>284</v>
      </c>
      <c r="H738" s="275">
        <v>69.5</v>
      </c>
      <c r="I738" s="276"/>
      <c r="J738" s="277">
        <f>ROUND(I738*H738,2)</f>
        <v>0</v>
      </c>
      <c r="K738" s="273" t="s">
        <v>21</v>
      </c>
      <c r="L738" s="278"/>
      <c r="M738" s="279" t="s">
        <v>21</v>
      </c>
      <c r="N738" s="280" t="s">
        <v>43</v>
      </c>
      <c r="O738" s="47"/>
      <c r="P738" s="233">
        <f>O738*H738</f>
        <v>0</v>
      </c>
      <c r="Q738" s="233">
        <v>0</v>
      </c>
      <c r="R738" s="233">
        <f>Q738*H738</f>
        <v>0</v>
      </c>
      <c r="S738" s="233">
        <v>0</v>
      </c>
      <c r="T738" s="234">
        <f>S738*H738</f>
        <v>0</v>
      </c>
      <c r="AR738" s="24" t="s">
        <v>309</v>
      </c>
      <c r="AT738" s="24" t="s">
        <v>189</v>
      </c>
      <c r="AU738" s="24" t="s">
        <v>81</v>
      </c>
      <c r="AY738" s="24" t="s">
        <v>114</v>
      </c>
      <c r="BE738" s="235">
        <f>IF(N738="základní",J738,0)</f>
        <v>0</v>
      </c>
      <c r="BF738" s="235">
        <f>IF(N738="snížená",J738,0)</f>
        <v>0</v>
      </c>
      <c r="BG738" s="235">
        <f>IF(N738="zákl. přenesená",J738,0)</f>
        <v>0</v>
      </c>
      <c r="BH738" s="235">
        <f>IF(N738="sníž. přenesená",J738,0)</f>
        <v>0</v>
      </c>
      <c r="BI738" s="235">
        <f>IF(N738="nulová",J738,0)</f>
        <v>0</v>
      </c>
      <c r="BJ738" s="24" t="s">
        <v>81</v>
      </c>
      <c r="BK738" s="235">
        <f>ROUND(I738*H738,2)</f>
        <v>0</v>
      </c>
      <c r="BL738" s="24" t="s">
        <v>220</v>
      </c>
      <c r="BM738" s="24" t="s">
        <v>1420</v>
      </c>
    </row>
    <row r="739" s="1" customFormat="1" ht="38.25" customHeight="1">
      <c r="B739" s="46"/>
      <c r="C739" s="271" t="s">
        <v>1421</v>
      </c>
      <c r="D739" s="271" t="s">
        <v>189</v>
      </c>
      <c r="E739" s="272" t="s">
        <v>1422</v>
      </c>
      <c r="F739" s="273" t="s">
        <v>1423</v>
      </c>
      <c r="G739" s="274" t="s">
        <v>284</v>
      </c>
      <c r="H739" s="275">
        <v>36.5</v>
      </c>
      <c r="I739" s="276"/>
      <c r="J739" s="277">
        <f>ROUND(I739*H739,2)</f>
        <v>0</v>
      </c>
      <c r="K739" s="273" t="s">
        <v>21</v>
      </c>
      <c r="L739" s="278"/>
      <c r="M739" s="279" t="s">
        <v>21</v>
      </c>
      <c r="N739" s="280" t="s">
        <v>43</v>
      </c>
      <c r="O739" s="47"/>
      <c r="P739" s="233">
        <f>O739*H739</f>
        <v>0</v>
      </c>
      <c r="Q739" s="233">
        <v>0</v>
      </c>
      <c r="R739" s="233">
        <f>Q739*H739</f>
        <v>0</v>
      </c>
      <c r="S739" s="233">
        <v>0</v>
      </c>
      <c r="T739" s="234">
        <f>S739*H739</f>
        <v>0</v>
      </c>
      <c r="AR739" s="24" t="s">
        <v>309</v>
      </c>
      <c r="AT739" s="24" t="s">
        <v>189</v>
      </c>
      <c r="AU739" s="24" t="s">
        <v>81</v>
      </c>
      <c r="AY739" s="24" t="s">
        <v>114</v>
      </c>
      <c r="BE739" s="235">
        <f>IF(N739="základní",J739,0)</f>
        <v>0</v>
      </c>
      <c r="BF739" s="235">
        <f>IF(N739="snížená",J739,0)</f>
        <v>0</v>
      </c>
      <c r="BG739" s="235">
        <f>IF(N739="zákl. přenesená",J739,0)</f>
        <v>0</v>
      </c>
      <c r="BH739" s="235">
        <f>IF(N739="sníž. přenesená",J739,0)</f>
        <v>0</v>
      </c>
      <c r="BI739" s="235">
        <f>IF(N739="nulová",J739,0)</f>
        <v>0</v>
      </c>
      <c r="BJ739" s="24" t="s">
        <v>81</v>
      </c>
      <c r="BK739" s="235">
        <f>ROUND(I739*H739,2)</f>
        <v>0</v>
      </c>
      <c r="BL739" s="24" t="s">
        <v>220</v>
      </c>
      <c r="BM739" s="24" t="s">
        <v>1424</v>
      </c>
    </row>
    <row r="740" s="1" customFormat="1" ht="38.25" customHeight="1">
      <c r="B740" s="46"/>
      <c r="C740" s="271" t="s">
        <v>1425</v>
      </c>
      <c r="D740" s="271" t="s">
        <v>189</v>
      </c>
      <c r="E740" s="272" t="s">
        <v>1426</v>
      </c>
      <c r="F740" s="273" t="s">
        <v>1427</v>
      </c>
      <c r="G740" s="274" t="s">
        <v>284</v>
      </c>
      <c r="H740" s="275">
        <v>13</v>
      </c>
      <c r="I740" s="276"/>
      <c r="J740" s="277">
        <f>ROUND(I740*H740,2)</f>
        <v>0</v>
      </c>
      <c r="K740" s="273" t="s">
        <v>21</v>
      </c>
      <c r="L740" s="278"/>
      <c r="M740" s="279" t="s">
        <v>21</v>
      </c>
      <c r="N740" s="280" t="s">
        <v>43</v>
      </c>
      <c r="O740" s="47"/>
      <c r="P740" s="233">
        <f>O740*H740</f>
        <v>0</v>
      </c>
      <c r="Q740" s="233">
        <v>0</v>
      </c>
      <c r="R740" s="233">
        <f>Q740*H740</f>
        <v>0</v>
      </c>
      <c r="S740" s="233">
        <v>0</v>
      </c>
      <c r="T740" s="234">
        <f>S740*H740</f>
        <v>0</v>
      </c>
      <c r="AR740" s="24" t="s">
        <v>309</v>
      </c>
      <c r="AT740" s="24" t="s">
        <v>189</v>
      </c>
      <c r="AU740" s="24" t="s">
        <v>81</v>
      </c>
      <c r="AY740" s="24" t="s">
        <v>114</v>
      </c>
      <c r="BE740" s="235">
        <f>IF(N740="základní",J740,0)</f>
        <v>0</v>
      </c>
      <c r="BF740" s="235">
        <f>IF(N740="snížená",J740,0)</f>
        <v>0</v>
      </c>
      <c r="BG740" s="235">
        <f>IF(N740="zákl. přenesená",J740,0)</f>
        <v>0</v>
      </c>
      <c r="BH740" s="235">
        <f>IF(N740="sníž. přenesená",J740,0)</f>
        <v>0</v>
      </c>
      <c r="BI740" s="235">
        <f>IF(N740="nulová",J740,0)</f>
        <v>0</v>
      </c>
      <c r="BJ740" s="24" t="s">
        <v>81</v>
      </c>
      <c r="BK740" s="235">
        <f>ROUND(I740*H740,2)</f>
        <v>0</v>
      </c>
      <c r="BL740" s="24" t="s">
        <v>220</v>
      </c>
      <c r="BM740" s="24" t="s">
        <v>1428</v>
      </c>
    </row>
    <row r="741" s="1" customFormat="1" ht="25.5" customHeight="1">
      <c r="B741" s="46"/>
      <c r="C741" s="271" t="s">
        <v>1429</v>
      </c>
      <c r="D741" s="271" t="s">
        <v>189</v>
      </c>
      <c r="E741" s="272" t="s">
        <v>1430</v>
      </c>
      <c r="F741" s="273" t="s">
        <v>1431</v>
      </c>
      <c r="G741" s="274" t="s">
        <v>284</v>
      </c>
      <c r="H741" s="275">
        <v>30.5</v>
      </c>
      <c r="I741" s="276"/>
      <c r="J741" s="277">
        <f>ROUND(I741*H741,2)</f>
        <v>0</v>
      </c>
      <c r="K741" s="273" t="s">
        <v>21</v>
      </c>
      <c r="L741" s="278"/>
      <c r="M741" s="279" t="s">
        <v>21</v>
      </c>
      <c r="N741" s="280" t="s">
        <v>43</v>
      </c>
      <c r="O741" s="47"/>
      <c r="P741" s="233">
        <f>O741*H741</f>
        <v>0</v>
      </c>
      <c r="Q741" s="233">
        <v>0</v>
      </c>
      <c r="R741" s="233">
        <f>Q741*H741</f>
        <v>0</v>
      </c>
      <c r="S741" s="233">
        <v>0</v>
      </c>
      <c r="T741" s="234">
        <f>S741*H741</f>
        <v>0</v>
      </c>
      <c r="AR741" s="24" t="s">
        <v>309</v>
      </c>
      <c r="AT741" s="24" t="s">
        <v>189</v>
      </c>
      <c r="AU741" s="24" t="s">
        <v>81</v>
      </c>
      <c r="AY741" s="24" t="s">
        <v>114</v>
      </c>
      <c r="BE741" s="235">
        <f>IF(N741="základní",J741,0)</f>
        <v>0</v>
      </c>
      <c r="BF741" s="235">
        <f>IF(N741="snížená",J741,0)</f>
        <v>0</v>
      </c>
      <c r="BG741" s="235">
        <f>IF(N741="zákl. přenesená",J741,0)</f>
        <v>0</v>
      </c>
      <c r="BH741" s="235">
        <f>IF(N741="sníž. přenesená",J741,0)</f>
        <v>0</v>
      </c>
      <c r="BI741" s="235">
        <f>IF(N741="nulová",J741,0)</f>
        <v>0</v>
      </c>
      <c r="BJ741" s="24" t="s">
        <v>81</v>
      </c>
      <c r="BK741" s="235">
        <f>ROUND(I741*H741,2)</f>
        <v>0</v>
      </c>
      <c r="BL741" s="24" t="s">
        <v>220</v>
      </c>
      <c r="BM741" s="24" t="s">
        <v>1432</v>
      </c>
    </row>
    <row r="742" s="1" customFormat="1" ht="25.5" customHeight="1">
      <c r="B742" s="46"/>
      <c r="C742" s="271" t="s">
        <v>1433</v>
      </c>
      <c r="D742" s="271" t="s">
        <v>189</v>
      </c>
      <c r="E742" s="272" t="s">
        <v>1434</v>
      </c>
      <c r="F742" s="273" t="s">
        <v>1435</v>
      </c>
      <c r="G742" s="274" t="s">
        <v>284</v>
      </c>
      <c r="H742" s="275">
        <v>71</v>
      </c>
      <c r="I742" s="276"/>
      <c r="J742" s="277">
        <f>ROUND(I742*H742,2)</f>
        <v>0</v>
      </c>
      <c r="K742" s="273" t="s">
        <v>21</v>
      </c>
      <c r="L742" s="278"/>
      <c r="M742" s="279" t="s">
        <v>21</v>
      </c>
      <c r="N742" s="280" t="s">
        <v>43</v>
      </c>
      <c r="O742" s="47"/>
      <c r="P742" s="233">
        <f>O742*H742</f>
        <v>0</v>
      </c>
      <c r="Q742" s="233">
        <v>0</v>
      </c>
      <c r="R742" s="233">
        <f>Q742*H742</f>
        <v>0</v>
      </c>
      <c r="S742" s="233">
        <v>0</v>
      </c>
      <c r="T742" s="234">
        <f>S742*H742</f>
        <v>0</v>
      </c>
      <c r="AR742" s="24" t="s">
        <v>309</v>
      </c>
      <c r="AT742" s="24" t="s">
        <v>189</v>
      </c>
      <c r="AU742" s="24" t="s">
        <v>81</v>
      </c>
      <c r="AY742" s="24" t="s">
        <v>114</v>
      </c>
      <c r="BE742" s="235">
        <f>IF(N742="základní",J742,0)</f>
        <v>0</v>
      </c>
      <c r="BF742" s="235">
        <f>IF(N742="snížená",J742,0)</f>
        <v>0</v>
      </c>
      <c r="BG742" s="235">
        <f>IF(N742="zákl. přenesená",J742,0)</f>
        <v>0</v>
      </c>
      <c r="BH742" s="235">
        <f>IF(N742="sníž. přenesená",J742,0)</f>
        <v>0</v>
      </c>
      <c r="BI742" s="235">
        <f>IF(N742="nulová",J742,0)</f>
        <v>0</v>
      </c>
      <c r="BJ742" s="24" t="s">
        <v>81</v>
      </c>
      <c r="BK742" s="235">
        <f>ROUND(I742*H742,2)</f>
        <v>0</v>
      </c>
      <c r="BL742" s="24" t="s">
        <v>220</v>
      </c>
      <c r="BM742" s="24" t="s">
        <v>1436</v>
      </c>
    </row>
    <row r="743" s="1" customFormat="1" ht="25.5" customHeight="1">
      <c r="B743" s="46"/>
      <c r="C743" s="271" t="s">
        <v>1437</v>
      </c>
      <c r="D743" s="271" t="s">
        <v>189</v>
      </c>
      <c r="E743" s="272" t="s">
        <v>1438</v>
      </c>
      <c r="F743" s="273" t="s">
        <v>1439</v>
      </c>
      <c r="G743" s="274" t="s">
        <v>284</v>
      </c>
      <c r="H743" s="275">
        <v>19.5</v>
      </c>
      <c r="I743" s="276"/>
      <c r="J743" s="277">
        <f>ROUND(I743*H743,2)</f>
        <v>0</v>
      </c>
      <c r="K743" s="273" t="s">
        <v>21</v>
      </c>
      <c r="L743" s="278"/>
      <c r="M743" s="279" t="s">
        <v>21</v>
      </c>
      <c r="N743" s="280" t="s">
        <v>43</v>
      </c>
      <c r="O743" s="47"/>
      <c r="P743" s="233">
        <f>O743*H743</f>
        <v>0</v>
      </c>
      <c r="Q743" s="233">
        <v>0</v>
      </c>
      <c r="R743" s="233">
        <f>Q743*H743</f>
        <v>0</v>
      </c>
      <c r="S743" s="233">
        <v>0</v>
      </c>
      <c r="T743" s="234">
        <f>S743*H743</f>
        <v>0</v>
      </c>
      <c r="AR743" s="24" t="s">
        <v>309</v>
      </c>
      <c r="AT743" s="24" t="s">
        <v>189</v>
      </c>
      <c r="AU743" s="24" t="s">
        <v>81</v>
      </c>
      <c r="AY743" s="24" t="s">
        <v>114</v>
      </c>
      <c r="BE743" s="235">
        <f>IF(N743="základní",J743,0)</f>
        <v>0</v>
      </c>
      <c r="BF743" s="235">
        <f>IF(N743="snížená",J743,0)</f>
        <v>0</v>
      </c>
      <c r="BG743" s="235">
        <f>IF(N743="zákl. přenesená",J743,0)</f>
        <v>0</v>
      </c>
      <c r="BH743" s="235">
        <f>IF(N743="sníž. přenesená",J743,0)</f>
        <v>0</v>
      </c>
      <c r="BI743" s="235">
        <f>IF(N743="nulová",J743,0)</f>
        <v>0</v>
      </c>
      <c r="BJ743" s="24" t="s">
        <v>81</v>
      </c>
      <c r="BK743" s="235">
        <f>ROUND(I743*H743,2)</f>
        <v>0</v>
      </c>
      <c r="BL743" s="24" t="s">
        <v>220</v>
      </c>
      <c r="BM743" s="24" t="s">
        <v>1440</v>
      </c>
    </row>
    <row r="744" s="1" customFormat="1" ht="25.5" customHeight="1">
      <c r="B744" s="46"/>
      <c r="C744" s="271" t="s">
        <v>1441</v>
      </c>
      <c r="D744" s="271" t="s">
        <v>189</v>
      </c>
      <c r="E744" s="272" t="s">
        <v>1442</v>
      </c>
      <c r="F744" s="273" t="s">
        <v>1443</v>
      </c>
      <c r="G744" s="274" t="s">
        <v>284</v>
      </c>
      <c r="H744" s="275">
        <v>20</v>
      </c>
      <c r="I744" s="276"/>
      <c r="J744" s="277">
        <f>ROUND(I744*H744,2)</f>
        <v>0</v>
      </c>
      <c r="K744" s="273" t="s">
        <v>21</v>
      </c>
      <c r="L744" s="278"/>
      <c r="M744" s="279" t="s">
        <v>21</v>
      </c>
      <c r="N744" s="280" t="s">
        <v>43</v>
      </c>
      <c r="O744" s="47"/>
      <c r="P744" s="233">
        <f>O744*H744</f>
        <v>0</v>
      </c>
      <c r="Q744" s="233">
        <v>0</v>
      </c>
      <c r="R744" s="233">
        <f>Q744*H744</f>
        <v>0</v>
      </c>
      <c r="S744" s="233">
        <v>0</v>
      </c>
      <c r="T744" s="234">
        <f>S744*H744</f>
        <v>0</v>
      </c>
      <c r="AR744" s="24" t="s">
        <v>309</v>
      </c>
      <c r="AT744" s="24" t="s">
        <v>189</v>
      </c>
      <c r="AU744" s="24" t="s">
        <v>81</v>
      </c>
      <c r="AY744" s="24" t="s">
        <v>114</v>
      </c>
      <c r="BE744" s="235">
        <f>IF(N744="základní",J744,0)</f>
        <v>0</v>
      </c>
      <c r="BF744" s="235">
        <f>IF(N744="snížená",J744,0)</f>
        <v>0</v>
      </c>
      <c r="BG744" s="235">
        <f>IF(N744="zákl. přenesená",J744,0)</f>
        <v>0</v>
      </c>
      <c r="BH744" s="235">
        <f>IF(N744="sníž. přenesená",J744,0)</f>
        <v>0</v>
      </c>
      <c r="BI744" s="235">
        <f>IF(N744="nulová",J744,0)</f>
        <v>0</v>
      </c>
      <c r="BJ744" s="24" t="s">
        <v>81</v>
      </c>
      <c r="BK744" s="235">
        <f>ROUND(I744*H744,2)</f>
        <v>0</v>
      </c>
      <c r="BL744" s="24" t="s">
        <v>220</v>
      </c>
      <c r="BM744" s="24" t="s">
        <v>1444</v>
      </c>
    </row>
    <row r="745" s="1" customFormat="1" ht="25.5" customHeight="1">
      <c r="B745" s="46"/>
      <c r="C745" s="271" t="s">
        <v>1445</v>
      </c>
      <c r="D745" s="271" t="s">
        <v>189</v>
      </c>
      <c r="E745" s="272" t="s">
        <v>1446</v>
      </c>
      <c r="F745" s="273" t="s">
        <v>1447</v>
      </c>
      <c r="G745" s="274" t="s">
        <v>284</v>
      </c>
      <c r="H745" s="275">
        <v>5</v>
      </c>
      <c r="I745" s="276"/>
      <c r="J745" s="277">
        <f>ROUND(I745*H745,2)</f>
        <v>0</v>
      </c>
      <c r="K745" s="273" t="s">
        <v>21</v>
      </c>
      <c r="L745" s="278"/>
      <c r="M745" s="279" t="s">
        <v>21</v>
      </c>
      <c r="N745" s="280" t="s">
        <v>43</v>
      </c>
      <c r="O745" s="47"/>
      <c r="P745" s="233">
        <f>O745*H745</f>
        <v>0</v>
      </c>
      <c r="Q745" s="233">
        <v>0</v>
      </c>
      <c r="R745" s="233">
        <f>Q745*H745</f>
        <v>0</v>
      </c>
      <c r="S745" s="233">
        <v>0</v>
      </c>
      <c r="T745" s="234">
        <f>S745*H745</f>
        <v>0</v>
      </c>
      <c r="AR745" s="24" t="s">
        <v>309</v>
      </c>
      <c r="AT745" s="24" t="s">
        <v>189</v>
      </c>
      <c r="AU745" s="24" t="s">
        <v>81</v>
      </c>
      <c r="AY745" s="24" t="s">
        <v>114</v>
      </c>
      <c r="BE745" s="235">
        <f>IF(N745="základní",J745,0)</f>
        <v>0</v>
      </c>
      <c r="BF745" s="235">
        <f>IF(N745="snížená",J745,0)</f>
        <v>0</v>
      </c>
      <c r="BG745" s="235">
        <f>IF(N745="zákl. přenesená",J745,0)</f>
        <v>0</v>
      </c>
      <c r="BH745" s="235">
        <f>IF(N745="sníž. přenesená",J745,0)</f>
        <v>0</v>
      </c>
      <c r="BI745" s="235">
        <f>IF(N745="nulová",J745,0)</f>
        <v>0</v>
      </c>
      <c r="BJ745" s="24" t="s">
        <v>81</v>
      </c>
      <c r="BK745" s="235">
        <f>ROUND(I745*H745,2)</f>
        <v>0</v>
      </c>
      <c r="BL745" s="24" t="s">
        <v>220</v>
      </c>
      <c r="BM745" s="24" t="s">
        <v>1448</v>
      </c>
    </row>
    <row r="746" s="1" customFormat="1" ht="25.5" customHeight="1">
      <c r="B746" s="46"/>
      <c r="C746" s="271" t="s">
        <v>1449</v>
      </c>
      <c r="D746" s="271" t="s">
        <v>189</v>
      </c>
      <c r="E746" s="272" t="s">
        <v>1450</v>
      </c>
      <c r="F746" s="273" t="s">
        <v>1451</v>
      </c>
      <c r="G746" s="274" t="s">
        <v>284</v>
      </c>
      <c r="H746" s="275">
        <v>56</v>
      </c>
      <c r="I746" s="276"/>
      <c r="J746" s="277">
        <f>ROUND(I746*H746,2)</f>
        <v>0</v>
      </c>
      <c r="K746" s="273" t="s">
        <v>21</v>
      </c>
      <c r="L746" s="278"/>
      <c r="M746" s="279" t="s">
        <v>21</v>
      </c>
      <c r="N746" s="280" t="s">
        <v>43</v>
      </c>
      <c r="O746" s="47"/>
      <c r="P746" s="233">
        <f>O746*H746</f>
        <v>0</v>
      </c>
      <c r="Q746" s="233">
        <v>0</v>
      </c>
      <c r="R746" s="233">
        <f>Q746*H746</f>
        <v>0</v>
      </c>
      <c r="S746" s="233">
        <v>0</v>
      </c>
      <c r="T746" s="234">
        <f>S746*H746</f>
        <v>0</v>
      </c>
      <c r="AR746" s="24" t="s">
        <v>309</v>
      </c>
      <c r="AT746" s="24" t="s">
        <v>189</v>
      </c>
      <c r="AU746" s="24" t="s">
        <v>81</v>
      </c>
      <c r="AY746" s="24" t="s">
        <v>114</v>
      </c>
      <c r="BE746" s="235">
        <f>IF(N746="základní",J746,0)</f>
        <v>0</v>
      </c>
      <c r="BF746" s="235">
        <f>IF(N746="snížená",J746,0)</f>
        <v>0</v>
      </c>
      <c r="BG746" s="235">
        <f>IF(N746="zákl. přenesená",J746,0)</f>
        <v>0</v>
      </c>
      <c r="BH746" s="235">
        <f>IF(N746="sníž. přenesená",J746,0)</f>
        <v>0</v>
      </c>
      <c r="BI746" s="235">
        <f>IF(N746="nulová",J746,0)</f>
        <v>0</v>
      </c>
      <c r="BJ746" s="24" t="s">
        <v>81</v>
      </c>
      <c r="BK746" s="235">
        <f>ROUND(I746*H746,2)</f>
        <v>0</v>
      </c>
      <c r="BL746" s="24" t="s">
        <v>220</v>
      </c>
      <c r="BM746" s="24" t="s">
        <v>1452</v>
      </c>
    </row>
    <row r="747" s="1" customFormat="1" ht="25.5" customHeight="1">
      <c r="B747" s="46"/>
      <c r="C747" s="271" t="s">
        <v>1453</v>
      </c>
      <c r="D747" s="271" t="s">
        <v>189</v>
      </c>
      <c r="E747" s="272" t="s">
        <v>1454</v>
      </c>
      <c r="F747" s="273" t="s">
        <v>1455</v>
      </c>
      <c r="G747" s="274" t="s">
        <v>284</v>
      </c>
      <c r="H747" s="275">
        <v>50</v>
      </c>
      <c r="I747" s="276"/>
      <c r="J747" s="277">
        <f>ROUND(I747*H747,2)</f>
        <v>0</v>
      </c>
      <c r="K747" s="273" t="s">
        <v>21</v>
      </c>
      <c r="L747" s="278"/>
      <c r="M747" s="279" t="s">
        <v>21</v>
      </c>
      <c r="N747" s="280" t="s">
        <v>43</v>
      </c>
      <c r="O747" s="47"/>
      <c r="P747" s="233">
        <f>O747*H747</f>
        <v>0</v>
      </c>
      <c r="Q747" s="233">
        <v>0</v>
      </c>
      <c r="R747" s="233">
        <f>Q747*H747</f>
        <v>0</v>
      </c>
      <c r="S747" s="233">
        <v>0</v>
      </c>
      <c r="T747" s="234">
        <f>S747*H747</f>
        <v>0</v>
      </c>
      <c r="AR747" s="24" t="s">
        <v>309</v>
      </c>
      <c r="AT747" s="24" t="s">
        <v>189</v>
      </c>
      <c r="AU747" s="24" t="s">
        <v>81</v>
      </c>
      <c r="AY747" s="24" t="s">
        <v>114</v>
      </c>
      <c r="BE747" s="235">
        <f>IF(N747="základní",J747,0)</f>
        <v>0</v>
      </c>
      <c r="BF747" s="235">
        <f>IF(N747="snížená",J747,0)</f>
        <v>0</v>
      </c>
      <c r="BG747" s="235">
        <f>IF(N747="zákl. přenesená",J747,0)</f>
        <v>0</v>
      </c>
      <c r="BH747" s="235">
        <f>IF(N747="sníž. přenesená",J747,0)</f>
        <v>0</v>
      </c>
      <c r="BI747" s="235">
        <f>IF(N747="nulová",J747,0)</f>
        <v>0</v>
      </c>
      <c r="BJ747" s="24" t="s">
        <v>81</v>
      </c>
      <c r="BK747" s="235">
        <f>ROUND(I747*H747,2)</f>
        <v>0</v>
      </c>
      <c r="BL747" s="24" t="s">
        <v>220</v>
      </c>
      <c r="BM747" s="24" t="s">
        <v>1456</v>
      </c>
    </row>
    <row r="748" s="1" customFormat="1" ht="25.5" customHeight="1">
      <c r="B748" s="46"/>
      <c r="C748" s="271" t="s">
        <v>1457</v>
      </c>
      <c r="D748" s="271" t="s">
        <v>189</v>
      </c>
      <c r="E748" s="272" t="s">
        <v>1458</v>
      </c>
      <c r="F748" s="273" t="s">
        <v>1459</v>
      </c>
      <c r="G748" s="274" t="s">
        <v>284</v>
      </c>
      <c r="H748" s="275">
        <v>16.5</v>
      </c>
      <c r="I748" s="276"/>
      <c r="J748" s="277">
        <f>ROUND(I748*H748,2)</f>
        <v>0</v>
      </c>
      <c r="K748" s="273" t="s">
        <v>21</v>
      </c>
      <c r="L748" s="278"/>
      <c r="M748" s="279" t="s">
        <v>21</v>
      </c>
      <c r="N748" s="280" t="s">
        <v>43</v>
      </c>
      <c r="O748" s="47"/>
      <c r="P748" s="233">
        <f>O748*H748</f>
        <v>0</v>
      </c>
      <c r="Q748" s="233">
        <v>0</v>
      </c>
      <c r="R748" s="233">
        <f>Q748*H748</f>
        <v>0</v>
      </c>
      <c r="S748" s="233">
        <v>0</v>
      </c>
      <c r="T748" s="234">
        <f>S748*H748</f>
        <v>0</v>
      </c>
      <c r="AR748" s="24" t="s">
        <v>309</v>
      </c>
      <c r="AT748" s="24" t="s">
        <v>189</v>
      </c>
      <c r="AU748" s="24" t="s">
        <v>81</v>
      </c>
      <c r="AY748" s="24" t="s">
        <v>114</v>
      </c>
      <c r="BE748" s="235">
        <f>IF(N748="základní",J748,0)</f>
        <v>0</v>
      </c>
      <c r="BF748" s="235">
        <f>IF(N748="snížená",J748,0)</f>
        <v>0</v>
      </c>
      <c r="BG748" s="235">
        <f>IF(N748="zákl. přenesená",J748,0)</f>
        <v>0</v>
      </c>
      <c r="BH748" s="235">
        <f>IF(N748="sníž. přenesená",J748,0)</f>
        <v>0</v>
      </c>
      <c r="BI748" s="235">
        <f>IF(N748="nulová",J748,0)</f>
        <v>0</v>
      </c>
      <c r="BJ748" s="24" t="s">
        <v>81</v>
      </c>
      <c r="BK748" s="235">
        <f>ROUND(I748*H748,2)</f>
        <v>0</v>
      </c>
      <c r="BL748" s="24" t="s">
        <v>220</v>
      </c>
      <c r="BM748" s="24" t="s">
        <v>1460</v>
      </c>
    </row>
    <row r="749" s="1" customFormat="1" ht="25.5" customHeight="1">
      <c r="B749" s="46"/>
      <c r="C749" s="271" t="s">
        <v>1461</v>
      </c>
      <c r="D749" s="271" t="s">
        <v>189</v>
      </c>
      <c r="E749" s="272" t="s">
        <v>1462</v>
      </c>
      <c r="F749" s="273" t="s">
        <v>1463</v>
      </c>
      <c r="G749" s="274" t="s">
        <v>284</v>
      </c>
      <c r="H749" s="275">
        <v>8</v>
      </c>
      <c r="I749" s="276"/>
      <c r="J749" s="277">
        <f>ROUND(I749*H749,2)</f>
        <v>0</v>
      </c>
      <c r="K749" s="273" t="s">
        <v>21</v>
      </c>
      <c r="L749" s="278"/>
      <c r="M749" s="279" t="s">
        <v>21</v>
      </c>
      <c r="N749" s="280" t="s">
        <v>43</v>
      </c>
      <c r="O749" s="47"/>
      <c r="P749" s="233">
        <f>O749*H749</f>
        <v>0</v>
      </c>
      <c r="Q749" s="233">
        <v>0</v>
      </c>
      <c r="R749" s="233">
        <f>Q749*H749</f>
        <v>0</v>
      </c>
      <c r="S749" s="233">
        <v>0</v>
      </c>
      <c r="T749" s="234">
        <f>S749*H749</f>
        <v>0</v>
      </c>
      <c r="AR749" s="24" t="s">
        <v>309</v>
      </c>
      <c r="AT749" s="24" t="s">
        <v>189</v>
      </c>
      <c r="AU749" s="24" t="s">
        <v>81</v>
      </c>
      <c r="AY749" s="24" t="s">
        <v>114</v>
      </c>
      <c r="BE749" s="235">
        <f>IF(N749="základní",J749,0)</f>
        <v>0</v>
      </c>
      <c r="BF749" s="235">
        <f>IF(N749="snížená",J749,0)</f>
        <v>0</v>
      </c>
      <c r="BG749" s="235">
        <f>IF(N749="zákl. přenesená",J749,0)</f>
        <v>0</v>
      </c>
      <c r="BH749" s="235">
        <f>IF(N749="sníž. přenesená",J749,0)</f>
        <v>0</v>
      </c>
      <c r="BI749" s="235">
        <f>IF(N749="nulová",J749,0)</f>
        <v>0</v>
      </c>
      <c r="BJ749" s="24" t="s">
        <v>81</v>
      </c>
      <c r="BK749" s="235">
        <f>ROUND(I749*H749,2)</f>
        <v>0</v>
      </c>
      <c r="BL749" s="24" t="s">
        <v>220</v>
      </c>
      <c r="BM749" s="24" t="s">
        <v>1464</v>
      </c>
    </row>
    <row r="750" s="1" customFormat="1" ht="16.5" customHeight="1">
      <c r="B750" s="46"/>
      <c r="C750" s="271" t="s">
        <v>1465</v>
      </c>
      <c r="D750" s="271" t="s">
        <v>189</v>
      </c>
      <c r="E750" s="272" t="s">
        <v>1466</v>
      </c>
      <c r="F750" s="273" t="s">
        <v>1467</v>
      </c>
      <c r="G750" s="274" t="s">
        <v>284</v>
      </c>
      <c r="H750" s="275">
        <v>90</v>
      </c>
      <c r="I750" s="276"/>
      <c r="J750" s="277">
        <f>ROUND(I750*H750,2)</f>
        <v>0</v>
      </c>
      <c r="K750" s="273" t="s">
        <v>21</v>
      </c>
      <c r="L750" s="278"/>
      <c r="M750" s="279" t="s">
        <v>21</v>
      </c>
      <c r="N750" s="280" t="s">
        <v>43</v>
      </c>
      <c r="O750" s="47"/>
      <c r="P750" s="233">
        <f>O750*H750</f>
        <v>0</v>
      </c>
      <c r="Q750" s="233">
        <v>0</v>
      </c>
      <c r="R750" s="233">
        <f>Q750*H750</f>
        <v>0</v>
      </c>
      <c r="S750" s="233">
        <v>0</v>
      </c>
      <c r="T750" s="234">
        <f>S750*H750</f>
        <v>0</v>
      </c>
      <c r="AR750" s="24" t="s">
        <v>309</v>
      </c>
      <c r="AT750" s="24" t="s">
        <v>189</v>
      </c>
      <c r="AU750" s="24" t="s">
        <v>81</v>
      </c>
      <c r="AY750" s="24" t="s">
        <v>114</v>
      </c>
      <c r="BE750" s="235">
        <f>IF(N750="základní",J750,0)</f>
        <v>0</v>
      </c>
      <c r="BF750" s="235">
        <f>IF(N750="snížená",J750,0)</f>
        <v>0</v>
      </c>
      <c r="BG750" s="235">
        <f>IF(N750="zákl. přenesená",J750,0)</f>
        <v>0</v>
      </c>
      <c r="BH750" s="235">
        <f>IF(N750="sníž. přenesená",J750,0)</f>
        <v>0</v>
      </c>
      <c r="BI750" s="235">
        <f>IF(N750="nulová",J750,0)</f>
        <v>0</v>
      </c>
      <c r="BJ750" s="24" t="s">
        <v>81</v>
      </c>
      <c r="BK750" s="235">
        <f>ROUND(I750*H750,2)</f>
        <v>0</v>
      </c>
      <c r="BL750" s="24" t="s">
        <v>220</v>
      </c>
      <c r="BM750" s="24" t="s">
        <v>1468</v>
      </c>
    </row>
    <row r="751" s="1" customFormat="1" ht="16.5" customHeight="1">
      <c r="B751" s="46"/>
      <c r="C751" s="271" t="s">
        <v>1469</v>
      </c>
      <c r="D751" s="271" t="s">
        <v>189</v>
      </c>
      <c r="E751" s="272" t="s">
        <v>1470</v>
      </c>
      <c r="F751" s="273" t="s">
        <v>1471</v>
      </c>
      <c r="G751" s="274" t="s">
        <v>491</v>
      </c>
      <c r="H751" s="275">
        <v>67</v>
      </c>
      <c r="I751" s="276"/>
      <c r="J751" s="277">
        <f>ROUND(I751*H751,2)</f>
        <v>0</v>
      </c>
      <c r="K751" s="273" t="s">
        <v>21</v>
      </c>
      <c r="L751" s="278"/>
      <c r="M751" s="279" t="s">
        <v>21</v>
      </c>
      <c r="N751" s="280" t="s">
        <v>43</v>
      </c>
      <c r="O751" s="47"/>
      <c r="P751" s="233">
        <f>O751*H751</f>
        <v>0</v>
      </c>
      <c r="Q751" s="233">
        <v>0</v>
      </c>
      <c r="R751" s="233">
        <f>Q751*H751</f>
        <v>0</v>
      </c>
      <c r="S751" s="233">
        <v>0</v>
      </c>
      <c r="T751" s="234">
        <f>S751*H751</f>
        <v>0</v>
      </c>
      <c r="AR751" s="24" t="s">
        <v>309</v>
      </c>
      <c r="AT751" s="24" t="s">
        <v>189</v>
      </c>
      <c r="AU751" s="24" t="s">
        <v>81</v>
      </c>
      <c r="AY751" s="24" t="s">
        <v>114</v>
      </c>
      <c r="BE751" s="235">
        <f>IF(N751="základní",J751,0)</f>
        <v>0</v>
      </c>
      <c r="BF751" s="235">
        <f>IF(N751="snížená",J751,0)</f>
        <v>0</v>
      </c>
      <c r="BG751" s="235">
        <f>IF(N751="zákl. přenesená",J751,0)</f>
        <v>0</v>
      </c>
      <c r="BH751" s="235">
        <f>IF(N751="sníž. přenesená",J751,0)</f>
        <v>0</v>
      </c>
      <c r="BI751" s="235">
        <f>IF(N751="nulová",J751,0)</f>
        <v>0</v>
      </c>
      <c r="BJ751" s="24" t="s">
        <v>81</v>
      </c>
      <c r="BK751" s="235">
        <f>ROUND(I751*H751,2)</f>
        <v>0</v>
      </c>
      <c r="BL751" s="24" t="s">
        <v>220</v>
      </c>
      <c r="BM751" s="24" t="s">
        <v>1472</v>
      </c>
    </row>
    <row r="752" s="1" customFormat="1" ht="16.5" customHeight="1">
      <c r="B752" s="46"/>
      <c r="C752" s="271" t="s">
        <v>1473</v>
      </c>
      <c r="D752" s="271" t="s">
        <v>189</v>
      </c>
      <c r="E752" s="272" t="s">
        <v>1474</v>
      </c>
      <c r="F752" s="273" t="s">
        <v>1475</v>
      </c>
      <c r="G752" s="274" t="s">
        <v>491</v>
      </c>
      <c r="H752" s="275">
        <v>4</v>
      </c>
      <c r="I752" s="276"/>
      <c r="J752" s="277">
        <f>ROUND(I752*H752,2)</f>
        <v>0</v>
      </c>
      <c r="K752" s="273" t="s">
        <v>21</v>
      </c>
      <c r="L752" s="278"/>
      <c r="M752" s="279" t="s">
        <v>21</v>
      </c>
      <c r="N752" s="280" t="s">
        <v>43</v>
      </c>
      <c r="O752" s="47"/>
      <c r="P752" s="233">
        <f>O752*H752</f>
        <v>0</v>
      </c>
      <c r="Q752" s="233">
        <v>0</v>
      </c>
      <c r="R752" s="233">
        <f>Q752*H752</f>
        <v>0</v>
      </c>
      <c r="S752" s="233">
        <v>0</v>
      </c>
      <c r="T752" s="234">
        <f>S752*H752</f>
        <v>0</v>
      </c>
      <c r="AR752" s="24" t="s">
        <v>309</v>
      </c>
      <c r="AT752" s="24" t="s">
        <v>189</v>
      </c>
      <c r="AU752" s="24" t="s">
        <v>81</v>
      </c>
      <c r="AY752" s="24" t="s">
        <v>114</v>
      </c>
      <c r="BE752" s="235">
        <f>IF(N752="základní",J752,0)</f>
        <v>0</v>
      </c>
      <c r="BF752" s="235">
        <f>IF(N752="snížená",J752,0)</f>
        <v>0</v>
      </c>
      <c r="BG752" s="235">
        <f>IF(N752="zákl. přenesená",J752,0)</f>
        <v>0</v>
      </c>
      <c r="BH752" s="235">
        <f>IF(N752="sníž. přenesená",J752,0)</f>
        <v>0</v>
      </c>
      <c r="BI752" s="235">
        <f>IF(N752="nulová",J752,0)</f>
        <v>0</v>
      </c>
      <c r="BJ752" s="24" t="s">
        <v>81</v>
      </c>
      <c r="BK752" s="235">
        <f>ROUND(I752*H752,2)</f>
        <v>0</v>
      </c>
      <c r="BL752" s="24" t="s">
        <v>220</v>
      </c>
      <c r="BM752" s="24" t="s">
        <v>1476</v>
      </c>
    </row>
    <row r="753" s="1" customFormat="1" ht="16.5" customHeight="1">
      <c r="B753" s="46"/>
      <c r="C753" s="271" t="s">
        <v>1477</v>
      </c>
      <c r="D753" s="271" t="s">
        <v>189</v>
      </c>
      <c r="E753" s="272" t="s">
        <v>1478</v>
      </c>
      <c r="F753" s="273" t="s">
        <v>1479</v>
      </c>
      <c r="G753" s="274" t="s">
        <v>491</v>
      </c>
      <c r="H753" s="275">
        <v>3</v>
      </c>
      <c r="I753" s="276"/>
      <c r="J753" s="277">
        <f>ROUND(I753*H753,2)</f>
        <v>0</v>
      </c>
      <c r="K753" s="273" t="s">
        <v>21</v>
      </c>
      <c r="L753" s="278"/>
      <c r="M753" s="279" t="s">
        <v>21</v>
      </c>
      <c r="N753" s="280" t="s">
        <v>43</v>
      </c>
      <c r="O753" s="47"/>
      <c r="P753" s="233">
        <f>O753*H753</f>
        <v>0</v>
      </c>
      <c r="Q753" s="233">
        <v>0</v>
      </c>
      <c r="R753" s="233">
        <f>Q753*H753</f>
        <v>0</v>
      </c>
      <c r="S753" s="233">
        <v>0</v>
      </c>
      <c r="T753" s="234">
        <f>S753*H753</f>
        <v>0</v>
      </c>
      <c r="AR753" s="24" t="s">
        <v>309</v>
      </c>
      <c r="AT753" s="24" t="s">
        <v>189</v>
      </c>
      <c r="AU753" s="24" t="s">
        <v>81</v>
      </c>
      <c r="AY753" s="24" t="s">
        <v>114</v>
      </c>
      <c r="BE753" s="235">
        <f>IF(N753="základní",J753,0)</f>
        <v>0</v>
      </c>
      <c r="BF753" s="235">
        <f>IF(N753="snížená",J753,0)</f>
        <v>0</v>
      </c>
      <c r="BG753" s="235">
        <f>IF(N753="zákl. přenesená",J753,0)</f>
        <v>0</v>
      </c>
      <c r="BH753" s="235">
        <f>IF(N753="sníž. přenesená",J753,0)</f>
        <v>0</v>
      </c>
      <c r="BI753" s="235">
        <f>IF(N753="nulová",J753,0)</f>
        <v>0</v>
      </c>
      <c r="BJ753" s="24" t="s">
        <v>81</v>
      </c>
      <c r="BK753" s="235">
        <f>ROUND(I753*H753,2)</f>
        <v>0</v>
      </c>
      <c r="BL753" s="24" t="s">
        <v>220</v>
      </c>
      <c r="BM753" s="24" t="s">
        <v>1480</v>
      </c>
    </row>
    <row r="754" s="1" customFormat="1" ht="25.5" customHeight="1">
      <c r="B754" s="46"/>
      <c r="C754" s="271" t="s">
        <v>1481</v>
      </c>
      <c r="D754" s="271" t="s">
        <v>189</v>
      </c>
      <c r="E754" s="272" t="s">
        <v>1482</v>
      </c>
      <c r="F754" s="273" t="s">
        <v>1483</v>
      </c>
      <c r="G754" s="274" t="s">
        <v>491</v>
      </c>
      <c r="H754" s="275">
        <v>1</v>
      </c>
      <c r="I754" s="276"/>
      <c r="J754" s="277">
        <f>ROUND(I754*H754,2)</f>
        <v>0</v>
      </c>
      <c r="K754" s="273" t="s">
        <v>21</v>
      </c>
      <c r="L754" s="278"/>
      <c r="M754" s="279" t="s">
        <v>21</v>
      </c>
      <c r="N754" s="280" t="s">
        <v>43</v>
      </c>
      <c r="O754" s="47"/>
      <c r="P754" s="233">
        <f>O754*H754</f>
        <v>0</v>
      </c>
      <c r="Q754" s="233">
        <v>0</v>
      </c>
      <c r="R754" s="233">
        <f>Q754*H754</f>
        <v>0</v>
      </c>
      <c r="S754" s="233">
        <v>0</v>
      </c>
      <c r="T754" s="234">
        <f>S754*H754</f>
        <v>0</v>
      </c>
      <c r="AR754" s="24" t="s">
        <v>309</v>
      </c>
      <c r="AT754" s="24" t="s">
        <v>189</v>
      </c>
      <c r="AU754" s="24" t="s">
        <v>81</v>
      </c>
      <c r="AY754" s="24" t="s">
        <v>114</v>
      </c>
      <c r="BE754" s="235">
        <f>IF(N754="základní",J754,0)</f>
        <v>0</v>
      </c>
      <c r="BF754" s="235">
        <f>IF(N754="snížená",J754,0)</f>
        <v>0</v>
      </c>
      <c r="BG754" s="235">
        <f>IF(N754="zákl. přenesená",J754,0)</f>
        <v>0</v>
      </c>
      <c r="BH754" s="235">
        <f>IF(N754="sníž. přenesená",J754,0)</f>
        <v>0</v>
      </c>
      <c r="BI754" s="235">
        <f>IF(N754="nulová",J754,0)</f>
        <v>0</v>
      </c>
      <c r="BJ754" s="24" t="s">
        <v>81</v>
      </c>
      <c r="BK754" s="235">
        <f>ROUND(I754*H754,2)</f>
        <v>0</v>
      </c>
      <c r="BL754" s="24" t="s">
        <v>220</v>
      </c>
      <c r="BM754" s="24" t="s">
        <v>1484</v>
      </c>
    </row>
    <row r="755" s="1" customFormat="1" ht="25.5" customHeight="1">
      <c r="B755" s="46"/>
      <c r="C755" s="271" t="s">
        <v>1485</v>
      </c>
      <c r="D755" s="271" t="s">
        <v>189</v>
      </c>
      <c r="E755" s="272" t="s">
        <v>1486</v>
      </c>
      <c r="F755" s="273" t="s">
        <v>1487</v>
      </c>
      <c r="G755" s="274" t="s">
        <v>491</v>
      </c>
      <c r="H755" s="275">
        <v>10</v>
      </c>
      <c r="I755" s="276"/>
      <c r="J755" s="277">
        <f>ROUND(I755*H755,2)</f>
        <v>0</v>
      </c>
      <c r="K755" s="273" t="s">
        <v>21</v>
      </c>
      <c r="L755" s="278"/>
      <c r="M755" s="279" t="s">
        <v>21</v>
      </c>
      <c r="N755" s="280" t="s">
        <v>43</v>
      </c>
      <c r="O755" s="47"/>
      <c r="P755" s="233">
        <f>O755*H755</f>
        <v>0</v>
      </c>
      <c r="Q755" s="233">
        <v>0</v>
      </c>
      <c r="R755" s="233">
        <f>Q755*H755</f>
        <v>0</v>
      </c>
      <c r="S755" s="233">
        <v>0</v>
      </c>
      <c r="T755" s="234">
        <f>S755*H755</f>
        <v>0</v>
      </c>
      <c r="AR755" s="24" t="s">
        <v>309</v>
      </c>
      <c r="AT755" s="24" t="s">
        <v>189</v>
      </c>
      <c r="AU755" s="24" t="s">
        <v>81</v>
      </c>
      <c r="AY755" s="24" t="s">
        <v>114</v>
      </c>
      <c r="BE755" s="235">
        <f>IF(N755="základní",J755,0)</f>
        <v>0</v>
      </c>
      <c r="BF755" s="235">
        <f>IF(N755="snížená",J755,0)</f>
        <v>0</v>
      </c>
      <c r="BG755" s="235">
        <f>IF(N755="zákl. přenesená",J755,0)</f>
        <v>0</v>
      </c>
      <c r="BH755" s="235">
        <f>IF(N755="sníž. přenesená",J755,0)</f>
        <v>0</v>
      </c>
      <c r="BI755" s="235">
        <f>IF(N755="nulová",J755,0)</f>
        <v>0</v>
      </c>
      <c r="BJ755" s="24" t="s">
        <v>81</v>
      </c>
      <c r="BK755" s="235">
        <f>ROUND(I755*H755,2)</f>
        <v>0</v>
      </c>
      <c r="BL755" s="24" t="s">
        <v>220</v>
      </c>
      <c r="BM755" s="24" t="s">
        <v>1488</v>
      </c>
    </row>
    <row r="756" s="1" customFormat="1" ht="25.5" customHeight="1">
      <c r="B756" s="46"/>
      <c r="C756" s="271" t="s">
        <v>1489</v>
      </c>
      <c r="D756" s="271" t="s">
        <v>189</v>
      </c>
      <c r="E756" s="272" t="s">
        <v>1490</v>
      </c>
      <c r="F756" s="273" t="s">
        <v>1491</v>
      </c>
      <c r="G756" s="274" t="s">
        <v>491</v>
      </c>
      <c r="H756" s="275">
        <v>1</v>
      </c>
      <c r="I756" s="276"/>
      <c r="J756" s="277">
        <f>ROUND(I756*H756,2)</f>
        <v>0</v>
      </c>
      <c r="K756" s="273" t="s">
        <v>21</v>
      </c>
      <c r="L756" s="278"/>
      <c r="M756" s="279" t="s">
        <v>21</v>
      </c>
      <c r="N756" s="280" t="s">
        <v>43</v>
      </c>
      <c r="O756" s="47"/>
      <c r="P756" s="233">
        <f>O756*H756</f>
        <v>0</v>
      </c>
      <c r="Q756" s="233">
        <v>0</v>
      </c>
      <c r="R756" s="233">
        <f>Q756*H756</f>
        <v>0</v>
      </c>
      <c r="S756" s="233">
        <v>0</v>
      </c>
      <c r="T756" s="234">
        <f>S756*H756</f>
        <v>0</v>
      </c>
      <c r="AR756" s="24" t="s">
        <v>309</v>
      </c>
      <c r="AT756" s="24" t="s">
        <v>189</v>
      </c>
      <c r="AU756" s="24" t="s">
        <v>81</v>
      </c>
      <c r="AY756" s="24" t="s">
        <v>114</v>
      </c>
      <c r="BE756" s="235">
        <f>IF(N756="základní",J756,0)</f>
        <v>0</v>
      </c>
      <c r="BF756" s="235">
        <f>IF(N756="snížená",J756,0)</f>
        <v>0</v>
      </c>
      <c r="BG756" s="235">
        <f>IF(N756="zákl. přenesená",J756,0)</f>
        <v>0</v>
      </c>
      <c r="BH756" s="235">
        <f>IF(N756="sníž. přenesená",J756,0)</f>
        <v>0</v>
      </c>
      <c r="BI756" s="235">
        <f>IF(N756="nulová",J756,0)</f>
        <v>0</v>
      </c>
      <c r="BJ756" s="24" t="s">
        <v>81</v>
      </c>
      <c r="BK756" s="235">
        <f>ROUND(I756*H756,2)</f>
        <v>0</v>
      </c>
      <c r="BL756" s="24" t="s">
        <v>220</v>
      </c>
      <c r="BM756" s="24" t="s">
        <v>1492</v>
      </c>
    </row>
    <row r="757" s="1" customFormat="1" ht="25.5" customHeight="1">
      <c r="B757" s="46"/>
      <c r="C757" s="271" t="s">
        <v>1493</v>
      </c>
      <c r="D757" s="271" t="s">
        <v>189</v>
      </c>
      <c r="E757" s="272" t="s">
        <v>1494</v>
      </c>
      <c r="F757" s="273" t="s">
        <v>1495</v>
      </c>
      <c r="G757" s="274" t="s">
        <v>491</v>
      </c>
      <c r="H757" s="275">
        <v>16</v>
      </c>
      <c r="I757" s="276"/>
      <c r="J757" s="277">
        <f>ROUND(I757*H757,2)</f>
        <v>0</v>
      </c>
      <c r="K757" s="273" t="s">
        <v>21</v>
      </c>
      <c r="L757" s="278"/>
      <c r="M757" s="279" t="s">
        <v>21</v>
      </c>
      <c r="N757" s="280" t="s">
        <v>43</v>
      </c>
      <c r="O757" s="47"/>
      <c r="P757" s="233">
        <f>O757*H757</f>
        <v>0</v>
      </c>
      <c r="Q757" s="233">
        <v>0</v>
      </c>
      <c r="R757" s="233">
        <f>Q757*H757</f>
        <v>0</v>
      </c>
      <c r="S757" s="233">
        <v>0</v>
      </c>
      <c r="T757" s="234">
        <f>S757*H757</f>
        <v>0</v>
      </c>
      <c r="AR757" s="24" t="s">
        <v>309</v>
      </c>
      <c r="AT757" s="24" t="s">
        <v>189</v>
      </c>
      <c r="AU757" s="24" t="s">
        <v>81</v>
      </c>
      <c r="AY757" s="24" t="s">
        <v>114</v>
      </c>
      <c r="BE757" s="235">
        <f>IF(N757="základní",J757,0)</f>
        <v>0</v>
      </c>
      <c r="BF757" s="235">
        <f>IF(N757="snížená",J757,0)</f>
        <v>0</v>
      </c>
      <c r="BG757" s="235">
        <f>IF(N757="zákl. přenesená",J757,0)</f>
        <v>0</v>
      </c>
      <c r="BH757" s="235">
        <f>IF(N757="sníž. přenesená",J757,0)</f>
        <v>0</v>
      </c>
      <c r="BI757" s="235">
        <f>IF(N757="nulová",J757,0)</f>
        <v>0</v>
      </c>
      <c r="BJ757" s="24" t="s">
        <v>81</v>
      </c>
      <c r="BK757" s="235">
        <f>ROUND(I757*H757,2)</f>
        <v>0</v>
      </c>
      <c r="BL757" s="24" t="s">
        <v>220</v>
      </c>
      <c r="BM757" s="24" t="s">
        <v>1496</v>
      </c>
    </row>
    <row r="758" s="1" customFormat="1" ht="25.5" customHeight="1">
      <c r="B758" s="46"/>
      <c r="C758" s="271" t="s">
        <v>1497</v>
      </c>
      <c r="D758" s="271" t="s">
        <v>189</v>
      </c>
      <c r="E758" s="272" t="s">
        <v>1498</v>
      </c>
      <c r="F758" s="273" t="s">
        <v>1499</v>
      </c>
      <c r="G758" s="274" t="s">
        <v>491</v>
      </c>
      <c r="H758" s="275">
        <v>6</v>
      </c>
      <c r="I758" s="276"/>
      <c r="J758" s="277">
        <f>ROUND(I758*H758,2)</f>
        <v>0</v>
      </c>
      <c r="K758" s="273" t="s">
        <v>21</v>
      </c>
      <c r="L758" s="278"/>
      <c r="M758" s="279" t="s">
        <v>21</v>
      </c>
      <c r="N758" s="280" t="s">
        <v>43</v>
      </c>
      <c r="O758" s="47"/>
      <c r="P758" s="233">
        <f>O758*H758</f>
        <v>0</v>
      </c>
      <c r="Q758" s="233">
        <v>0</v>
      </c>
      <c r="R758" s="233">
        <f>Q758*H758</f>
        <v>0</v>
      </c>
      <c r="S758" s="233">
        <v>0</v>
      </c>
      <c r="T758" s="234">
        <f>S758*H758</f>
        <v>0</v>
      </c>
      <c r="AR758" s="24" t="s">
        <v>309</v>
      </c>
      <c r="AT758" s="24" t="s">
        <v>189</v>
      </c>
      <c r="AU758" s="24" t="s">
        <v>81</v>
      </c>
      <c r="AY758" s="24" t="s">
        <v>114</v>
      </c>
      <c r="BE758" s="235">
        <f>IF(N758="základní",J758,0)</f>
        <v>0</v>
      </c>
      <c r="BF758" s="235">
        <f>IF(N758="snížená",J758,0)</f>
        <v>0</v>
      </c>
      <c r="BG758" s="235">
        <f>IF(N758="zákl. přenesená",J758,0)</f>
        <v>0</v>
      </c>
      <c r="BH758" s="235">
        <f>IF(N758="sníž. přenesená",J758,0)</f>
        <v>0</v>
      </c>
      <c r="BI758" s="235">
        <f>IF(N758="nulová",J758,0)</f>
        <v>0</v>
      </c>
      <c r="BJ758" s="24" t="s">
        <v>81</v>
      </c>
      <c r="BK758" s="235">
        <f>ROUND(I758*H758,2)</f>
        <v>0</v>
      </c>
      <c r="BL758" s="24" t="s">
        <v>220</v>
      </c>
      <c r="BM758" s="24" t="s">
        <v>1500</v>
      </c>
    </row>
    <row r="759" s="1" customFormat="1" ht="25.5" customHeight="1">
      <c r="B759" s="46"/>
      <c r="C759" s="271" t="s">
        <v>1501</v>
      </c>
      <c r="D759" s="271" t="s">
        <v>189</v>
      </c>
      <c r="E759" s="272" t="s">
        <v>1502</v>
      </c>
      <c r="F759" s="273" t="s">
        <v>1503</v>
      </c>
      <c r="G759" s="274" t="s">
        <v>491</v>
      </c>
      <c r="H759" s="275">
        <v>6</v>
      </c>
      <c r="I759" s="276"/>
      <c r="J759" s="277">
        <f>ROUND(I759*H759,2)</f>
        <v>0</v>
      </c>
      <c r="K759" s="273" t="s">
        <v>21</v>
      </c>
      <c r="L759" s="278"/>
      <c r="M759" s="279" t="s">
        <v>21</v>
      </c>
      <c r="N759" s="280" t="s">
        <v>43</v>
      </c>
      <c r="O759" s="47"/>
      <c r="P759" s="233">
        <f>O759*H759</f>
        <v>0</v>
      </c>
      <c r="Q759" s="233">
        <v>0</v>
      </c>
      <c r="R759" s="233">
        <f>Q759*H759</f>
        <v>0</v>
      </c>
      <c r="S759" s="233">
        <v>0</v>
      </c>
      <c r="T759" s="234">
        <f>S759*H759</f>
        <v>0</v>
      </c>
      <c r="AR759" s="24" t="s">
        <v>309</v>
      </c>
      <c r="AT759" s="24" t="s">
        <v>189</v>
      </c>
      <c r="AU759" s="24" t="s">
        <v>81</v>
      </c>
      <c r="AY759" s="24" t="s">
        <v>114</v>
      </c>
      <c r="BE759" s="235">
        <f>IF(N759="základní",J759,0)</f>
        <v>0</v>
      </c>
      <c r="BF759" s="235">
        <f>IF(N759="snížená",J759,0)</f>
        <v>0</v>
      </c>
      <c r="BG759" s="235">
        <f>IF(N759="zákl. přenesená",J759,0)</f>
        <v>0</v>
      </c>
      <c r="BH759" s="235">
        <f>IF(N759="sníž. přenesená",J759,0)</f>
        <v>0</v>
      </c>
      <c r="BI759" s="235">
        <f>IF(N759="nulová",J759,0)</f>
        <v>0</v>
      </c>
      <c r="BJ759" s="24" t="s">
        <v>81</v>
      </c>
      <c r="BK759" s="235">
        <f>ROUND(I759*H759,2)</f>
        <v>0</v>
      </c>
      <c r="BL759" s="24" t="s">
        <v>220</v>
      </c>
      <c r="BM759" s="24" t="s">
        <v>1504</v>
      </c>
    </row>
    <row r="760" s="1" customFormat="1" ht="25.5" customHeight="1">
      <c r="B760" s="46"/>
      <c r="C760" s="271" t="s">
        <v>1505</v>
      </c>
      <c r="D760" s="271" t="s">
        <v>189</v>
      </c>
      <c r="E760" s="272" t="s">
        <v>1506</v>
      </c>
      <c r="F760" s="273" t="s">
        <v>1507</v>
      </c>
      <c r="G760" s="274" t="s">
        <v>491</v>
      </c>
      <c r="H760" s="275">
        <v>1</v>
      </c>
      <c r="I760" s="276"/>
      <c r="J760" s="277">
        <f>ROUND(I760*H760,2)</f>
        <v>0</v>
      </c>
      <c r="K760" s="273" t="s">
        <v>21</v>
      </c>
      <c r="L760" s="278"/>
      <c r="M760" s="279" t="s">
        <v>21</v>
      </c>
      <c r="N760" s="280" t="s">
        <v>43</v>
      </c>
      <c r="O760" s="47"/>
      <c r="P760" s="233">
        <f>O760*H760</f>
        <v>0</v>
      </c>
      <c r="Q760" s="233">
        <v>0</v>
      </c>
      <c r="R760" s="233">
        <f>Q760*H760</f>
        <v>0</v>
      </c>
      <c r="S760" s="233">
        <v>0</v>
      </c>
      <c r="T760" s="234">
        <f>S760*H760</f>
        <v>0</v>
      </c>
      <c r="AR760" s="24" t="s">
        <v>309</v>
      </c>
      <c r="AT760" s="24" t="s">
        <v>189</v>
      </c>
      <c r="AU760" s="24" t="s">
        <v>81</v>
      </c>
      <c r="AY760" s="24" t="s">
        <v>114</v>
      </c>
      <c r="BE760" s="235">
        <f>IF(N760="základní",J760,0)</f>
        <v>0</v>
      </c>
      <c r="BF760" s="235">
        <f>IF(N760="snížená",J760,0)</f>
        <v>0</v>
      </c>
      <c r="BG760" s="235">
        <f>IF(N760="zákl. přenesená",J760,0)</f>
        <v>0</v>
      </c>
      <c r="BH760" s="235">
        <f>IF(N760="sníž. přenesená",J760,0)</f>
        <v>0</v>
      </c>
      <c r="BI760" s="235">
        <f>IF(N760="nulová",J760,0)</f>
        <v>0</v>
      </c>
      <c r="BJ760" s="24" t="s">
        <v>81</v>
      </c>
      <c r="BK760" s="235">
        <f>ROUND(I760*H760,2)</f>
        <v>0</v>
      </c>
      <c r="BL760" s="24" t="s">
        <v>220</v>
      </c>
      <c r="BM760" s="24" t="s">
        <v>1508</v>
      </c>
    </row>
    <row r="761" s="1" customFormat="1" ht="25.5" customHeight="1">
      <c r="B761" s="46"/>
      <c r="C761" s="271" t="s">
        <v>1509</v>
      </c>
      <c r="D761" s="271" t="s">
        <v>189</v>
      </c>
      <c r="E761" s="272" t="s">
        <v>1510</v>
      </c>
      <c r="F761" s="273" t="s">
        <v>1511</v>
      </c>
      <c r="G761" s="274" t="s">
        <v>491</v>
      </c>
      <c r="H761" s="275">
        <v>2</v>
      </c>
      <c r="I761" s="276"/>
      <c r="J761" s="277">
        <f>ROUND(I761*H761,2)</f>
        <v>0</v>
      </c>
      <c r="K761" s="273" t="s">
        <v>21</v>
      </c>
      <c r="L761" s="278"/>
      <c r="M761" s="279" t="s">
        <v>21</v>
      </c>
      <c r="N761" s="280" t="s">
        <v>43</v>
      </c>
      <c r="O761" s="47"/>
      <c r="P761" s="233">
        <f>O761*H761</f>
        <v>0</v>
      </c>
      <c r="Q761" s="233">
        <v>0</v>
      </c>
      <c r="R761" s="233">
        <f>Q761*H761</f>
        <v>0</v>
      </c>
      <c r="S761" s="233">
        <v>0</v>
      </c>
      <c r="T761" s="234">
        <f>S761*H761</f>
        <v>0</v>
      </c>
      <c r="AR761" s="24" t="s">
        <v>309</v>
      </c>
      <c r="AT761" s="24" t="s">
        <v>189</v>
      </c>
      <c r="AU761" s="24" t="s">
        <v>81</v>
      </c>
      <c r="AY761" s="24" t="s">
        <v>114</v>
      </c>
      <c r="BE761" s="235">
        <f>IF(N761="základní",J761,0)</f>
        <v>0</v>
      </c>
      <c r="BF761" s="235">
        <f>IF(N761="snížená",J761,0)</f>
        <v>0</v>
      </c>
      <c r="BG761" s="235">
        <f>IF(N761="zákl. přenesená",J761,0)</f>
        <v>0</v>
      </c>
      <c r="BH761" s="235">
        <f>IF(N761="sníž. přenesená",J761,0)</f>
        <v>0</v>
      </c>
      <c r="BI761" s="235">
        <f>IF(N761="nulová",J761,0)</f>
        <v>0</v>
      </c>
      <c r="BJ761" s="24" t="s">
        <v>81</v>
      </c>
      <c r="BK761" s="235">
        <f>ROUND(I761*H761,2)</f>
        <v>0</v>
      </c>
      <c r="BL761" s="24" t="s">
        <v>220</v>
      </c>
      <c r="BM761" s="24" t="s">
        <v>1512</v>
      </c>
    </row>
    <row r="762" s="1" customFormat="1" ht="16.5" customHeight="1">
      <c r="B762" s="46"/>
      <c r="C762" s="271" t="s">
        <v>1513</v>
      </c>
      <c r="D762" s="271" t="s">
        <v>189</v>
      </c>
      <c r="E762" s="272" t="s">
        <v>1514</v>
      </c>
      <c r="F762" s="273" t="s">
        <v>491</v>
      </c>
      <c r="G762" s="274" t="s">
        <v>491</v>
      </c>
      <c r="H762" s="275">
        <v>16</v>
      </c>
      <c r="I762" s="276"/>
      <c r="J762" s="277">
        <f>ROUND(I762*H762,2)</f>
        <v>0</v>
      </c>
      <c r="K762" s="273" t="s">
        <v>21</v>
      </c>
      <c r="L762" s="278"/>
      <c r="M762" s="279" t="s">
        <v>21</v>
      </c>
      <c r="N762" s="280" t="s">
        <v>43</v>
      </c>
      <c r="O762" s="47"/>
      <c r="P762" s="233">
        <f>O762*H762</f>
        <v>0</v>
      </c>
      <c r="Q762" s="233">
        <v>0</v>
      </c>
      <c r="R762" s="233">
        <f>Q762*H762</f>
        <v>0</v>
      </c>
      <c r="S762" s="233">
        <v>0</v>
      </c>
      <c r="T762" s="234">
        <f>S762*H762</f>
        <v>0</v>
      </c>
      <c r="AR762" s="24" t="s">
        <v>309</v>
      </c>
      <c r="AT762" s="24" t="s">
        <v>189</v>
      </c>
      <c r="AU762" s="24" t="s">
        <v>81</v>
      </c>
      <c r="AY762" s="24" t="s">
        <v>114</v>
      </c>
      <c r="BE762" s="235">
        <f>IF(N762="základní",J762,0)</f>
        <v>0</v>
      </c>
      <c r="BF762" s="235">
        <f>IF(N762="snížená",J762,0)</f>
        <v>0</v>
      </c>
      <c r="BG762" s="235">
        <f>IF(N762="zákl. přenesená",J762,0)</f>
        <v>0</v>
      </c>
      <c r="BH762" s="235">
        <f>IF(N762="sníž. přenesená",J762,0)</f>
        <v>0</v>
      </c>
      <c r="BI762" s="235">
        <f>IF(N762="nulová",J762,0)</f>
        <v>0</v>
      </c>
      <c r="BJ762" s="24" t="s">
        <v>81</v>
      </c>
      <c r="BK762" s="235">
        <f>ROUND(I762*H762,2)</f>
        <v>0</v>
      </c>
      <c r="BL762" s="24" t="s">
        <v>220</v>
      </c>
      <c r="BM762" s="24" t="s">
        <v>1515</v>
      </c>
    </row>
    <row r="763" s="1" customFormat="1" ht="16.5" customHeight="1">
      <c r="B763" s="46"/>
      <c r="C763" s="271" t="s">
        <v>1516</v>
      </c>
      <c r="D763" s="271" t="s">
        <v>189</v>
      </c>
      <c r="E763" s="272" t="s">
        <v>1517</v>
      </c>
      <c r="F763" s="273" t="s">
        <v>1518</v>
      </c>
      <c r="G763" s="274" t="s">
        <v>491</v>
      </c>
      <c r="H763" s="275">
        <v>4</v>
      </c>
      <c r="I763" s="276"/>
      <c r="J763" s="277">
        <f>ROUND(I763*H763,2)</f>
        <v>0</v>
      </c>
      <c r="K763" s="273" t="s">
        <v>21</v>
      </c>
      <c r="L763" s="278"/>
      <c r="M763" s="279" t="s">
        <v>21</v>
      </c>
      <c r="N763" s="280" t="s">
        <v>43</v>
      </c>
      <c r="O763" s="47"/>
      <c r="P763" s="233">
        <f>O763*H763</f>
        <v>0</v>
      </c>
      <c r="Q763" s="233">
        <v>0</v>
      </c>
      <c r="R763" s="233">
        <f>Q763*H763</f>
        <v>0</v>
      </c>
      <c r="S763" s="233">
        <v>0</v>
      </c>
      <c r="T763" s="234">
        <f>S763*H763</f>
        <v>0</v>
      </c>
      <c r="AR763" s="24" t="s">
        <v>309</v>
      </c>
      <c r="AT763" s="24" t="s">
        <v>189</v>
      </c>
      <c r="AU763" s="24" t="s">
        <v>81</v>
      </c>
      <c r="AY763" s="24" t="s">
        <v>114</v>
      </c>
      <c r="BE763" s="235">
        <f>IF(N763="základní",J763,0)</f>
        <v>0</v>
      </c>
      <c r="BF763" s="235">
        <f>IF(N763="snížená",J763,0)</f>
        <v>0</v>
      </c>
      <c r="BG763" s="235">
        <f>IF(N763="zákl. přenesená",J763,0)</f>
        <v>0</v>
      </c>
      <c r="BH763" s="235">
        <f>IF(N763="sníž. přenesená",J763,0)</f>
        <v>0</v>
      </c>
      <c r="BI763" s="235">
        <f>IF(N763="nulová",J763,0)</f>
        <v>0</v>
      </c>
      <c r="BJ763" s="24" t="s">
        <v>81</v>
      </c>
      <c r="BK763" s="235">
        <f>ROUND(I763*H763,2)</f>
        <v>0</v>
      </c>
      <c r="BL763" s="24" t="s">
        <v>220</v>
      </c>
      <c r="BM763" s="24" t="s">
        <v>1519</v>
      </c>
    </row>
    <row r="764" s="1" customFormat="1" ht="16.5" customHeight="1">
      <c r="B764" s="46"/>
      <c r="C764" s="271" t="s">
        <v>1520</v>
      </c>
      <c r="D764" s="271" t="s">
        <v>189</v>
      </c>
      <c r="E764" s="272" t="s">
        <v>1521</v>
      </c>
      <c r="F764" s="273" t="s">
        <v>1522</v>
      </c>
      <c r="G764" s="274" t="s">
        <v>284</v>
      </c>
      <c r="H764" s="275">
        <v>227</v>
      </c>
      <c r="I764" s="276"/>
      <c r="J764" s="277">
        <f>ROUND(I764*H764,2)</f>
        <v>0</v>
      </c>
      <c r="K764" s="273" t="s">
        <v>21</v>
      </c>
      <c r="L764" s="278"/>
      <c r="M764" s="279" t="s">
        <v>21</v>
      </c>
      <c r="N764" s="280" t="s">
        <v>43</v>
      </c>
      <c r="O764" s="47"/>
      <c r="P764" s="233">
        <f>O764*H764</f>
        <v>0</v>
      </c>
      <c r="Q764" s="233">
        <v>0</v>
      </c>
      <c r="R764" s="233">
        <f>Q764*H764</f>
        <v>0</v>
      </c>
      <c r="S764" s="233">
        <v>0</v>
      </c>
      <c r="T764" s="234">
        <f>S764*H764</f>
        <v>0</v>
      </c>
      <c r="AR764" s="24" t="s">
        <v>309</v>
      </c>
      <c r="AT764" s="24" t="s">
        <v>189</v>
      </c>
      <c r="AU764" s="24" t="s">
        <v>81</v>
      </c>
      <c r="AY764" s="24" t="s">
        <v>114</v>
      </c>
      <c r="BE764" s="235">
        <f>IF(N764="základní",J764,0)</f>
        <v>0</v>
      </c>
      <c r="BF764" s="235">
        <f>IF(N764="snížená",J764,0)</f>
        <v>0</v>
      </c>
      <c r="BG764" s="235">
        <f>IF(N764="zákl. přenesená",J764,0)</f>
        <v>0</v>
      </c>
      <c r="BH764" s="235">
        <f>IF(N764="sníž. přenesená",J764,0)</f>
        <v>0</v>
      </c>
      <c r="BI764" s="235">
        <f>IF(N764="nulová",J764,0)</f>
        <v>0</v>
      </c>
      <c r="BJ764" s="24" t="s">
        <v>81</v>
      </c>
      <c r="BK764" s="235">
        <f>ROUND(I764*H764,2)</f>
        <v>0</v>
      </c>
      <c r="BL764" s="24" t="s">
        <v>220</v>
      </c>
      <c r="BM764" s="24" t="s">
        <v>1523</v>
      </c>
    </row>
    <row r="765" s="1" customFormat="1" ht="16.5" customHeight="1">
      <c r="B765" s="46"/>
      <c r="C765" s="271" t="s">
        <v>1524</v>
      </c>
      <c r="D765" s="271" t="s">
        <v>189</v>
      </c>
      <c r="E765" s="272" t="s">
        <v>1525</v>
      </c>
      <c r="F765" s="273" t="s">
        <v>1526</v>
      </c>
      <c r="G765" s="274" t="s">
        <v>21</v>
      </c>
      <c r="H765" s="275">
        <v>227</v>
      </c>
      <c r="I765" s="276"/>
      <c r="J765" s="277">
        <f>ROUND(I765*H765,2)</f>
        <v>0</v>
      </c>
      <c r="K765" s="273" t="s">
        <v>21</v>
      </c>
      <c r="L765" s="278"/>
      <c r="M765" s="279" t="s">
        <v>21</v>
      </c>
      <c r="N765" s="280" t="s">
        <v>43</v>
      </c>
      <c r="O765" s="47"/>
      <c r="P765" s="233">
        <f>O765*H765</f>
        <v>0</v>
      </c>
      <c r="Q765" s="233">
        <v>0</v>
      </c>
      <c r="R765" s="233">
        <f>Q765*H765</f>
        <v>0</v>
      </c>
      <c r="S765" s="233">
        <v>0</v>
      </c>
      <c r="T765" s="234">
        <f>S765*H765</f>
        <v>0</v>
      </c>
      <c r="AR765" s="24" t="s">
        <v>309</v>
      </c>
      <c r="AT765" s="24" t="s">
        <v>189</v>
      </c>
      <c r="AU765" s="24" t="s">
        <v>81</v>
      </c>
      <c r="AY765" s="24" t="s">
        <v>114</v>
      </c>
      <c r="BE765" s="235">
        <f>IF(N765="základní",J765,0)</f>
        <v>0</v>
      </c>
      <c r="BF765" s="235">
        <f>IF(N765="snížená",J765,0)</f>
        <v>0</v>
      </c>
      <c r="BG765" s="235">
        <f>IF(N765="zákl. přenesená",J765,0)</f>
        <v>0</v>
      </c>
      <c r="BH765" s="235">
        <f>IF(N765="sníž. přenesená",J765,0)</f>
        <v>0</v>
      </c>
      <c r="BI765" s="235">
        <f>IF(N765="nulová",J765,0)</f>
        <v>0</v>
      </c>
      <c r="BJ765" s="24" t="s">
        <v>81</v>
      </c>
      <c r="BK765" s="235">
        <f>ROUND(I765*H765,2)</f>
        <v>0</v>
      </c>
      <c r="BL765" s="24" t="s">
        <v>220</v>
      </c>
      <c r="BM765" s="24" t="s">
        <v>1527</v>
      </c>
    </row>
    <row r="766" s="1" customFormat="1" ht="16.5" customHeight="1">
      <c r="B766" s="46"/>
      <c r="C766" s="271" t="s">
        <v>1528</v>
      </c>
      <c r="D766" s="271" t="s">
        <v>189</v>
      </c>
      <c r="E766" s="272" t="s">
        <v>1529</v>
      </c>
      <c r="F766" s="273" t="s">
        <v>1530</v>
      </c>
      <c r="G766" s="274" t="s">
        <v>284</v>
      </c>
      <c r="H766" s="275">
        <v>36.5</v>
      </c>
      <c r="I766" s="276"/>
      <c r="J766" s="277">
        <f>ROUND(I766*H766,2)</f>
        <v>0</v>
      </c>
      <c r="K766" s="273" t="s">
        <v>21</v>
      </c>
      <c r="L766" s="278"/>
      <c r="M766" s="279" t="s">
        <v>21</v>
      </c>
      <c r="N766" s="280" t="s">
        <v>43</v>
      </c>
      <c r="O766" s="47"/>
      <c r="P766" s="233">
        <f>O766*H766</f>
        <v>0</v>
      </c>
      <c r="Q766" s="233">
        <v>0</v>
      </c>
      <c r="R766" s="233">
        <f>Q766*H766</f>
        <v>0</v>
      </c>
      <c r="S766" s="233">
        <v>0</v>
      </c>
      <c r="T766" s="234">
        <f>S766*H766</f>
        <v>0</v>
      </c>
      <c r="AR766" s="24" t="s">
        <v>309</v>
      </c>
      <c r="AT766" s="24" t="s">
        <v>189</v>
      </c>
      <c r="AU766" s="24" t="s">
        <v>81</v>
      </c>
      <c r="AY766" s="24" t="s">
        <v>114</v>
      </c>
      <c r="BE766" s="235">
        <f>IF(N766="základní",J766,0)</f>
        <v>0</v>
      </c>
      <c r="BF766" s="235">
        <f>IF(N766="snížená",J766,0)</f>
        <v>0</v>
      </c>
      <c r="BG766" s="235">
        <f>IF(N766="zákl. přenesená",J766,0)</f>
        <v>0</v>
      </c>
      <c r="BH766" s="235">
        <f>IF(N766="sníž. přenesená",J766,0)</f>
        <v>0</v>
      </c>
      <c r="BI766" s="235">
        <f>IF(N766="nulová",J766,0)</f>
        <v>0</v>
      </c>
      <c r="BJ766" s="24" t="s">
        <v>81</v>
      </c>
      <c r="BK766" s="235">
        <f>ROUND(I766*H766,2)</f>
        <v>0</v>
      </c>
      <c r="BL766" s="24" t="s">
        <v>220</v>
      </c>
      <c r="BM766" s="24" t="s">
        <v>1531</v>
      </c>
    </row>
    <row r="767" s="1" customFormat="1" ht="16.5" customHeight="1">
      <c r="B767" s="46"/>
      <c r="C767" s="271" t="s">
        <v>1532</v>
      </c>
      <c r="D767" s="271" t="s">
        <v>189</v>
      </c>
      <c r="E767" s="272" t="s">
        <v>1533</v>
      </c>
      <c r="F767" s="273" t="s">
        <v>1534</v>
      </c>
      <c r="G767" s="274" t="s">
        <v>284</v>
      </c>
      <c r="H767" s="275">
        <v>13</v>
      </c>
      <c r="I767" s="276"/>
      <c r="J767" s="277">
        <f>ROUND(I767*H767,2)</f>
        <v>0</v>
      </c>
      <c r="K767" s="273" t="s">
        <v>21</v>
      </c>
      <c r="L767" s="278"/>
      <c r="M767" s="279" t="s">
        <v>21</v>
      </c>
      <c r="N767" s="280" t="s">
        <v>43</v>
      </c>
      <c r="O767" s="47"/>
      <c r="P767" s="233">
        <f>O767*H767</f>
        <v>0</v>
      </c>
      <c r="Q767" s="233">
        <v>0</v>
      </c>
      <c r="R767" s="233">
        <f>Q767*H767</f>
        <v>0</v>
      </c>
      <c r="S767" s="233">
        <v>0</v>
      </c>
      <c r="T767" s="234">
        <f>S767*H767</f>
        <v>0</v>
      </c>
      <c r="AR767" s="24" t="s">
        <v>309</v>
      </c>
      <c r="AT767" s="24" t="s">
        <v>189</v>
      </c>
      <c r="AU767" s="24" t="s">
        <v>81</v>
      </c>
      <c r="AY767" s="24" t="s">
        <v>114</v>
      </c>
      <c r="BE767" s="235">
        <f>IF(N767="základní",J767,0)</f>
        <v>0</v>
      </c>
      <c r="BF767" s="235">
        <f>IF(N767="snížená",J767,0)</f>
        <v>0</v>
      </c>
      <c r="BG767" s="235">
        <f>IF(N767="zákl. přenesená",J767,0)</f>
        <v>0</v>
      </c>
      <c r="BH767" s="235">
        <f>IF(N767="sníž. přenesená",J767,0)</f>
        <v>0</v>
      </c>
      <c r="BI767" s="235">
        <f>IF(N767="nulová",J767,0)</f>
        <v>0</v>
      </c>
      <c r="BJ767" s="24" t="s">
        <v>81</v>
      </c>
      <c r="BK767" s="235">
        <f>ROUND(I767*H767,2)</f>
        <v>0</v>
      </c>
      <c r="BL767" s="24" t="s">
        <v>220</v>
      </c>
      <c r="BM767" s="24" t="s">
        <v>1535</v>
      </c>
    </row>
    <row r="768" s="1" customFormat="1" ht="16.5" customHeight="1">
      <c r="B768" s="46"/>
      <c r="C768" s="271" t="s">
        <v>1536</v>
      </c>
      <c r="D768" s="271" t="s">
        <v>189</v>
      </c>
      <c r="E768" s="272" t="s">
        <v>1537</v>
      </c>
      <c r="F768" s="273" t="s">
        <v>1538</v>
      </c>
      <c r="G768" s="274" t="s">
        <v>284</v>
      </c>
      <c r="H768" s="275">
        <v>276.5</v>
      </c>
      <c r="I768" s="276"/>
      <c r="J768" s="277">
        <f>ROUND(I768*H768,2)</f>
        <v>0</v>
      </c>
      <c r="K768" s="273" t="s">
        <v>21</v>
      </c>
      <c r="L768" s="278"/>
      <c r="M768" s="279" t="s">
        <v>21</v>
      </c>
      <c r="N768" s="280" t="s">
        <v>43</v>
      </c>
      <c r="O768" s="47"/>
      <c r="P768" s="233">
        <f>O768*H768</f>
        <v>0</v>
      </c>
      <c r="Q768" s="233">
        <v>0</v>
      </c>
      <c r="R768" s="233">
        <f>Q768*H768</f>
        <v>0</v>
      </c>
      <c r="S768" s="233">
        <v>0</v>
      </c>
      <c r="T768" s="234">
        <f>S768*H768</f>
        <v>0</v>
      </c>
      <c r="AR768" s="24" t="s">
        <v>309</v>
      </c>
      <c r="AT768" s="24" t="s">
        <v>189</v>
      </c>
      <c r="AU768" s="24" t="s">
        <v>81</v>
      </c>
      <c r="AY768" s="24" t="s">
        <v>114</v>
      </c>
      <c r="BE768" s="235">
        <f>IF(N768="základní",J768,0)</f>
        <v>0</v>
      </c>
      <c r="BF768" s="235">
        <f>IF(N768="snížená",J768,0)</f>
        <v>0</v>
      </c>
      <c r="BG768" s="235">
        <f>IF(N768="zákl. přenesená",J768,0)</f>
        <v>0</v>
      </c>
      <c r="BH768" s="235">
        <f>IF(N768="sníž. přenesená",J768,0)</f>
        <v>0</v>
      </c>
      <c r="BI768" s="235">
        <f>IF(N768="nulová",J768,0)</f>
        <v>0</v>
      </c>
      <c r="BJ768" s="24" t="s">
        <v>81</v>
      </c>
      <c r="BK768" s="235">
        <f>ROUND(I768*H768,2)</f>
        <v>0</v>
      </c>
      <c r="BL768" s="24" t="s">
        <v>220</v>
      </c>
      <c r="BM768" s="24" t="s">
        <v>1539</v>
      </c>
    </row>
    <row r="769" s="1" customFormat="1" ht="25.5" customHeight="1">
      <c r="B769" s="46"/>
      <c r="C769" s="271" t="s">
        <v>1540</v>
      </c>
      <c r="D769" s="271" t="s">
        <v>189</v>
      </c>
      <c r="E769" s="272" t="s">
        <v>1541</v>
      </c>
      <c r="F769" s="273" t="s">
        <v>1542</v>
      </c>
      <c r="G769" s="274" t="s">
        <v>171</v>
      </c>
      <c r="H769" s="275">
        <v>0.29699999999999999</v>
      </c>
      <c r="I769" s="276"/>
      <c r="J769" s="277">
        <f>ROUND(I769*H769,2)</f>
        <v>0</v>
      </c>
      <c r="K769" s="273" t="s">
        <v>21</v>
      </c>
      <c r="L769" s="278"/>
      <c r="M769" s="279" t="s">
        <v>21</v>
      </c>
      <c r="N769" s="280" t="s">
        <v>43</v>
      </c>
      <c r="O769" s="47"/>
      <c r="P769" s="233">
        <f>O769*H769</f>
        <v>0</v>
      </c>
      <c r="Q769" s="233">
        <v>0</v>
      </c>
      <c r="R769" s="233">
        <f>Q769*H769</f>
        <v>0</v>
      </c>
      <c r="S769" s="233">
        <v>0</v>
      </c>
      <c r="T769" s="234">
        <f>S769*H769</f>
        <v>0</v>
      </c>
      <c r="AR769" s="24" t="s">
        <v>309</v>
      </c>
      <c r="AT769" s="24" t="s">
        <v>189</v>
      </c>
      <c r="AU769" s="24" t="s">
        <v>81</v>
      </c>
      <c r="AY769" s="24" t="s">
        <v>114</v>
      </c>
      <c r="BE769" s="235">
        <f>IF(N769="základní",J769,0)</f>
        <v>0</v>
      </c>
      <c r="BF769" s="235">
        <f>IF(N769="snížená",J769,0)</f>
        <v>0</v>
      </c>
      <c r="BG769" s="235">
        <f>IF(N769="zákl. přenesená",J769,0)</f>
        <v>0</v>
      </c>
      <c r="BH769" s="235">
        <f>IF(N769="sníž. přenesená",J769,0)</f>
        <v>0</v>
      </c>
      <c r="BI769" s="235">
        <f>IF(N769="nulová",J769,0)</f>
        <v>0</v>
      </c>
      <c r="BJ769" s="24" t="s">
        <v>81</v>
      </c>
      <c r="BK769" s="235">
        <f>ROUND(I769*H769,2)</f>
        <v>0</v>
      </c>
      <c r="BL769" s="24" t="s">
        <v>220</v>
      </c>
      <c r="BM769" s="24" t="s">
        <v>1543</v>
      </c>
    </row>
    <row r="770" s="1" customFormat="1" ht="38.25" customHeight="1">
      <c r="B770" s="46"/>
      <c r="C770" s="271" t="s">
        <v>1544</v>
      </c>
      <c r="D770" s="271" t="s">
        <v>189</v>
      </c>
      <c r="E770" s="272" t="s">
        <v>1545</v>
      </c>
      <c r="F770" s="273" t="s">
        <v>1546</v>
      </c>
      <c r="G770" s="274" t="s">
        <v>491</v>
      </c>
      <c r="H770" s="275">
        <v>8</v>
      </c>
      <c r="I770" s="276"/>
      <c r="J770" s="277">
        <f>ROUND(I770*H770,2)</f>
        <v>0</v>
      </c>
      <c r="K770" s="273" t="s">
        <v>21</v>
      </c>
      <c r="L770" s="278"/>
      <c r="M770" s="279" t="s">
        <v>21</v>
      </c>
      <c r="N770" s="280" t="s">
        <v>43</v>
      </c>
      <c r="O770" s="47"/>
      <c r="P770" s="233">
        <f>O770*H770</f>
        <v>0</v>
      </c>
      <c r="Q770" s="233">
        <v>0</v>
      </c>
      <c r="R770" s="233">
        <f>Q770*H770</f>
        <v>0</v>
      </c>
      <c r="S770" s="233">
        <v>0</v>
      </c>
      <c r="T770" s="234">
        <f>S770*H770</f>
        <v>0</v>
      </c>
      <c r="AR770" s="24" t="s">
        <v>309</v>
      </c>
      <c r="AT770" s="24" t="s">
        <v>189</v>
      </c>
      <c r="AU770" s="24" t="s">
        <v>81</v>
      </c>
      <c r="AY770" s="24" t="s">
        <v>114</v>
      </c>
      <c r="BE770" s="235">
        <f>IF(N770="základní",J770,0)</f>
        <v>0</v>
      </c>
      <c r="BF770" s="235">
        <f>IF(N770="snížená",J770,0)</f>
        <v>0</v>
      </c>
      <c r="BG770" s="235">
        <f>IF(N770="zákl. přenesená",J770,0)</f>
        <v>0</v>
      </c>
      <c r="BH770" s="235">
        <f>IF(N770="sníž. přenesená",J770,0)</f>
        <v>0</v>
      </c>
      <c r="BI770" s="235">
        <f>IF(N770="nulová",J770,0)</f>
        <v>0</v>
      </c>
      <c r="BJ770" s="24" t="s">
        <v>81</v>
      </c>
      <c r="BK770" s="235">
        <f>ROUND(I770*H770,2)</f>
        <v>0</v>
      </c>
      <c r="BL770" s="24" t="s">
        <v>220</v>
      </c>
      <c r="BM770" s="24" t="s">
        <v>1547</v>
      </c>
    </row>
    <row r="771" s="1" customFormat="1" ht="38.25" customHeight="1">
      <c r="B771" s="46"/>
      <c r="C771" s="271" t="s">
        <v>1548</v>
      </c>
      <c r="D771" s="271" t="s">
        <v>189</v>
      </c>
      <c r="E771" s="272" t="s">
        <v>1549</v>
      </c>
      <c r="F771" s="273" t="s">
        <v>1550</v>
      </c>
      <c r="G771" s="274" t="s">
        <v>491</v>
      </c>
      <c r="H771" s="275">
        <v>8</v>
      </c>
      <c r="I771" s="276"/>
      <c r="J771" s="277">
        <f>ROUND(I771*H771,2)</f>
        <v>0</v>
      </c>
      <c r="K771" s="273" t="s">
        <v>21</v>
      </c>
      <c r="L771" s="278"/>
      <c r="M771" s="279" t="s">
        <v>21</v>
      </c>
      <c r="N771" s="280" t="s">
        <v>43</v>
      </c>
      <c r="O771" s="47"/>
      <c r="P771" s="233">
        <f>O771*H771</f>
        <v>0</v>
      </c>
      <c r="Q771" s="233">
        <v>0</v>
      </c>
      <c r="R771" s="233">
        <f>Q771*H771</f>
        <v>0</v>
      </c>
      <c r="S771" s="233">
        <v>0</v>
      </c>
      <c r="T771" s="234">
        <f>S771*H771</f>
        <v>0</v>
      </c>
      <c r="AR771" s="24" t="s">
        <v>309</v>
      </c>
      <c r="AT771" s="24" t="s">
        <v>189</v>
      </c>
      <c r="AU771" s="24" t="s">
        <v>81</v>
      </c>
      <c r="AY771" s="24" t="s">
        <v>114</v>
      </c>
      <c r="BE771" s="235">
        <f>IF(N771="základní",J771,0)</f>
        <v>0</v>
      </c>
      <c r="BF771" s="235">
        <f>IF(N771="snížená",J771,0)</f>
        <v>0</v>
      </c>
      <c r="BG771" s="235">
        <f>IF(N771="zákl. přenesená",J771,0)</f>
        <v>0</v>
      </c>
      <c r="BH771" s="235">
        <f>IF(N771="sníž. přenesená",J771,0)</f>
        <v>0</v>
      </c>
      <c r="BI771" s="235">
        <f>IF(N771="nulová",J771,0)</f>
        <v>0</v>
      </c>
      <c r="BJ771" s="24" t="s">
        <v>81</v>
      </c>
      <c r="BK771" s="235">
        <f>ROUND(I771*H771,2)</f>
        <v>0</v>
      </c>
      <c r="BL771" s="24" t="s">
        <v>220</v>
      </c>
      <c r="BM771" s="24" t="s">
        <v>1551</v>
      </c>
    </row>
    <row r="772" s="1" customFormat="1" ht="16.5" customHeight="1">
      <c r="B772" s="46"/>
      <c r="C772" s="271" t="s">
        <v>1552</v>
      </c>
      <c r="D772" s="271" t="s">
        <v>189</v>
      </c>
      <c r="E772" s="272" t="s">
        <v>1553</v>
      </c>
      <c r="F772" s="273" t="s">
        <v>1554</v>
      </c>
      <c r="G772" s="274" t="s">
        <v>171</v>
      </c>
      <c r="H772" s="275">
        <v>0.26500000000000001</v>
      </c>
      <c r="I772" s="276"/>
      <c r="J772" s="277">
        <f>ROUND(I772*H772,2)</f>
        <v>0</v>
      </c>
      <c r="K772" s="273" t="s">
        <v>21</v>
      </c>
      <c r="L772" s="278"/>
      <c r="M772" s="279" t="s">
        <v>21</v>
      </c>
      <c r="N772" s="280" t="s">
        <v>43</v>
      </c>
      <c r="O772" s="47"/>
      <c r="P772" s="233">
        <f>O772*H772</f>
        <v>0</v>
      </c>
      <c r="Q772" s="233">
        <v>0</v>
      </c>
      <c r="R772" s="233">
        <f>Q772*H772</f>
        <v>0</v>
      </c>
      <c r="S772" s="233">
        <v>0</v>
      </c>
      <c r="T772" s="234">
        <f>S772*H772</f>
        <v>0</v>
      </c>
      <c r="AR772" s="24" t="s">
        <v>309</v>
      </c>
      <c r="AT772" s="24" t="s">
        <v>189</v>
      </c>
      <c r="AU772" s="24" t="s">
        <v>81</v>
      </c>
      <c r="AY772" s="24" t="s">
        <v>114</v>
      </c>
      <c r="BE772" s="235">
        <f>IF(N772="základní",J772,0)</f>
        <v>0</v>
      </c>
      <c r="BF772" s="235">
        <f>IF(N772="snížená",J772,0)</f>
        <v>0</v>
      </c>
      <c r="BG772" s="235">
        <f>IF(N772="zákl. přenesená",J772,0)</f>
        <v>0</v>
      </c>
      <c r="BH772" s="235">
        <f>IF(N772="sníž. přenesená",J772,0)</f>
        <v>0</v>
      </c>
      <c r="BI772" s="235">
        <f>IF(N772="nulová",J772,0)</f>
        <v>0</v>
      </c>
      <c r="BJ772" s="24" t="s">
        <v>81</v>
      </c>
      <c r="BK772" s="235">
        <f>ROUND(I772*H772,2)</f>
        <v>0</v>
      </c>
      <c r="BL772" s="24" t="s">
        <v>220</v>
      </c>
      <c r="BM772" s="24" t="s">
        <v>1555</v>
      </c>
    </row>
    <row r="773" s="1" customFormat="1" ht="16.5" customHeight="1">
      <c r="B773" s="46"/>
      <c r="C773" s="271" t="s">
        <v>1556</v>
      </c>
      <c r="D773" s="271" t="s">
        <v>189</v>
      </c>
      <c r="E773" s="272" t="s">
        <v>1557</v>
      </c>
      <c r="F773" s="273" t="s">
        <v>1558</v>
      </c>
      <c r="G773" s="274" t="s">
        <v>919</v>
      </c>
      <c r="H773" s="275">
        <v>1</v>
      </c>
      <c r="I773" s="276"/>
      <c r="J773" s="277">
        <f>ROUND(I773*H773,2)</f>
        <v>0</v>
      </c>
      <c r="K773" s="273" t="s">
        <v>21</v>
      </c>
      <c r="L773" s="278"/>
      <c r="M773" s="279" t="s">
        <v>21</v>
      </c>
      <c r="N773" s="280" t="s">
        <v>43</v>
      </c>
      <c r="O773" s="47"/>
      <c r="P773" s="233">
        <f>O773*H773</f>
        <v>0</v>
      </c>
      <c r="Q773" s="233">
        <v>0</v>
      </c>
      <c r="R773" s="233">
        <f>Q773*H773</f>
        <v>0</v>
      </c>
      <c r="S773" s="233">
        <v>0</v>
      </c>
      <c r="T773" s="234">
        <f>S773*H773</f>
        <v>0</v>
      </c>
      <c r="AR773" s="24" t="s">
        <v>309</v>
      </c>
      <c r="AT773" s="24" t="s">
        <v>189</v>
      </c>
      <c r="AU773" s="24" t="s">
        <v>81</v>
      </c>
      <c r="AY773" s="24" t="s">
        <v>114</v>
      </c>
      <c r="BE773" s="235">
        <f>IF(N773="základní",J773,0)</f>
        <v>0</v>
      </c>
      <c r="BF773" s="235">
        <f>IF(N773="snížená",J773,0)</f>
        <v>0</v>
      </c>
      <c r="BG773" s="235">
        <f>IF(N773="zákl. přenesená",J773,0)</f>
        <v>0</v>
      </c>
      <c r="BH773" s="235">
        <f>IF(N773="sníž. přenesená",J773,0)</f>
        <v>0</v>
      </c>
      <c r="BI773" s="235">
        <f>IF(N773="nulová",J773,0)</f>
        <v>0</v>
      </c>
      <c r="BJ773" s="24" t="s">
        <v>81</v>
      </c>
      <c r="BK773" s="235">
        <f>ROUND(I773*H773,2)</f>
        <v>0</v>
      </c>
      <c r="BL773" s="24" t="s">
        <v>220</v>
      </c>
      <c r="BM773" s="24" t="s">
        <v>1559</v>
      </c>
    </row>
    <row r="774" s="1" customFormat="1" ht="16.5" customHeight="1">
      <c r="B774" s="46"/>
      <c r="C774" s="271" t="s">
        <v>1560</v>
      </c>
      <c r="D774" s="271" t="s">
        <v>189</v>
      </c>
      <c r="E774" s="272" t="s">
        <v>1561</v>
      </c>
      <c r="F774" s="273" t="s">
        <v>919</v>
      </c>
      <c r="G774" s="274" t="s">
        <v>289</v>
      </c>
      <c r="H774" s="275">
        <v>1</v>
      </c>
      <c r="I774" s="276"/>
      <c r="J774" s="277">
        <f>ROUND(I774*H774,2)</f>
        <v>0</v>
      </c>
      <c r="K774" s="273" t="s">
        <v>21</v>
      </c>
      <c r="L774" s="278"/>
      <c r="M774" s="279" t="s">
        <v>21</v>
      </c>
      <c r="N774" s="280" t="s">
        <v>43</v>
      </c>
      <c r="O774" s="47"/>
      <c r="P774" s="233">
        <f>O774*H774</f>
        <v>0</v>
      </c>
      <c r="Q774" s="233">
        <v>0</v>
      </c>
      <c r="R774" s="233">
        <f>Q774*H774</f>
        <v>0</v>
      </c>
      <c r="S774" s="233">
        <v>0</v>
      </c>
      <c r="T774" s="234">
        <f>S774*H774</f>
        <v>0</v>
      </c>
      <c r="AR774" s="24" t="s">
        <v>309</v>
      </c>
      <c r="AT774" s="24" t="s">
        <v>189</v>
      </c>
      <c r="AU774" s="24" t="s">
        <v>81</v>
      </c>
      <c r="AY774" s="24" t="s">
        <v>114</v>
      </c>
      <c r="BE774" s="235">
        <f>IF(N774="základní",J774,0)</f>
        <v>0</v>
      </c>
      <c r="BF774" s="235">
        <f>IF(N774="snížená",J774,0)</f>
        <v>0</v>
      </c>
      <c r="BG774" s="235">
        <f>IF(N774="zákl. přenesená",J774,0)</f>
        <v>0</v>
      </c>
      <c r="BH774" s="235">
        <f>IF(N774="sníž. přenesená",J774,0)</f>
        <v>0</v>
      </c>
      <c r="BI774" s="235">
        <f>IF(N774="nulová",J774,0)</f>
        <v>0</v>
      </c>
      <c r="BJ774" s="24" t="s">
        <v>81</v>
      </c>
      <c r="BK774" s="235">
        <f>ROUND(I774*H774,2)</f>
        <v>0</v>
      </c>
      <c r="BL774" s="24" t="s">
        <v>220</v>
      </c>
      <c r="BM774" s="24" t="s">
        <v>1562</v>
      </c>
    </row>
    <row r="775" s="1" customFormat="1" ht="16.5" customHeight="1">
      <c r="B775" s="46"/>
      <c r="C775" s="271" t="s">
        <v>1563</v>
      </c>
      <c r="D775" s="271" t="s">
        <v>189</v>
      </c>
      <c r="E775" s="272" t="s">
        <v>1564</v>
      </c>
      <c r="F775" s="273" t="s">
        <v>919</v>
      </c>
      <c r="G775" s="274" t="s">
        <v>289</v>
      </c>
      <c r="H775" s="275">
        <v>1</v>
      </c>
      <c r="I775" s="276"/>
      <c r="J775" s="277">
        <f>ROUND(I775*H775,2)</f>
        <v>0</v>
      </c>
      <c r="K775" s="273" t="s">
        <v>21</v>
      </c>
      <c r="L775" s="278"/>
      <c r="M775" s="279" t="s">
        <v>21</v>
      </c>
      <c r="N775" s="280" t="s">
        <v>43</v>
      </c>
      <c r="O775" s="47"/>
      <c r="P775" s="233">
        <f>O775*H775</f>
        <v>0</v>
      </c>
      <c r="Q775" s="233">
        <v>0</v>
      </c>
      <c r="R775" s="233">
        <f>Q775*H775</f>
        <v>0</v>
      </c>
      <c r="S775" s="233">
        <v>0</v>
      </c>
      <c r="T775" s="234">
        <f>S775*H775</f>
        <v>0</v>
      </c>
      <c r="AR775" s="24" t="s">
        <v>309</v>
      </c>
      <c r="AT775" s="24" t="s">
        <v>189</v>
      </c>
      <c r="AU775" s="24" t="s">
        <v>81</v>
      </c>
      <c r="AY775" s="24" t="s">
        <v>114</v>
      </c>
      <c r="BE775" s="235">
        <f>IF(N775="základní",J775,0)</f>
        <v>0</v>
      </c>
      <c r="BF775" s="235">
        <f>IF(N775="snížená",J775,0)</f>
        <v>0</v>
      </c>
      <c r="BG775" s="235">
        <f>IF(N775="zákl. přenesená",J775,0)</f>
        <v>0</v>
      </c>
      <c r="BH775" s="235">
        <f>IF(N775="sníž. přenesená",J775,0)</f>
        <v>0</v>
      </c>
      <c r="BI775" s="235">
        <f>IF(N775="nulová",J775,0)</f>
        <v>0</v>
      </c>
      <c r="BJ775" s="24" t="s">
        <v>81</v>
      </c>
      <c r="BK775" s="235">
        <f>ROUND(I775*H775,2)</f>
        <v>0</v>
      </c>
      <c r="BL775" s="24" t="s">
        <v>220</v>
      </c>
      <c r="BM775" s="24" t="s">
        <v>1565</v>
      </c>
    </row>
    <row r="776" s="1" customFormat="1" ht="16.5" customHeight="1">
      <c r="B776" s="46"/>
      <c r="C776" s="271" t="s">
        <v>1566</v>
      </c>
      <c r="D776" s="271" t="s">
        <v>189</v>
      </c>
      <c r="E776" s="272" t="s">
        <v>1567</v>
      </c>
      <c r="F776" s="273" t="s">
        <v>491</v>
      </c>
      <c r="G776" s="274" t="s">
        <v>491</v>
      </c>
      <c r="H776" s="275">
        <v>1</v>
      </c>
      <c r="I776" s="276"/>
      <c r="J776" s="277">
        <f>ROUND(I776*H776,2)</f>
        <v>0</v>
      </c>
      <c r="K776" s="273" t="s">
        <v>21</v>
      </c>
      <c r="L776" s="278"/>
      <c r="M776" s="279" t="s">
        <v>21</v>
      </c>
      <c r="N776" s="280" t="s">
        <v>43</v>
      </c>
      <c r="O776" s="47"/>
      <c r="P776" s="233">
        <f>O776*H776</f>
        <v>0</v>
      </c>
      <c r="Q776" s="233">
        <v>0</v>
      </c>
      <c r="R776" s="233">
        <f>Q776*H776</f>
        <v>0</v>
      </c>
      <c r="S776" s="233">
        <v>0</v>
      </c>
      <c r="T776" s="234">
        <f>S776*H776</f>
        <v>0</v>
      </c>
      <c r="AR776" s="24" t="s">
        <v>309</v>
      </c>
      <c r="AT776" s="24" t="s">
        <v>189</v>
      </c>
      <c r="AU776" s="24" t="s">
        <v>81</v>
      </c>
      <c r="AY776" s="24" t="s">
        <v>114</v>
      </c>
      <c r="BE776" s="235">
        <f>IF(N776="základní",J776,0)</f>
        <v>0</v>
      </c>
      <c r="BF776" s="235">
        <f>IF(N776="snížená",J776,0)</f>
        <v>0</v>
      </c>
      <c r="BG776" s="235">
        <f>IF(N776="zákl. přenesená",J776,0)</f>
        <v>0</v>
      </c>
      <c r="BH776" s="235">
        <f>IF(N776="sníž. přenesená",J776,0)</f>
        <v>0</v>
      </c>
      <c r="BI776" s="235">
        <f>IF(N776="nulová",J776,0)</f>
        <v>0</v>
      </c>
      <c r="BJ776" s="24" t="s">
        <v>81</v>
      </c>
      <c r="BK776" s="235">
        <f>ROUND(I776*H776,2)</f>
        <v>0</v>
      </c>
      <c r="BL776" s="24" t="s">
        <v>220</v>
      </c>
      <c r="BM776" s="24" t="s">
        <v>1568</v>
      </c>
    </row>
    <row r="777" s="1" customFormat="1" ht="16.5" customHeight="1">
      <c r="B777" s="46"/>
      <c r="C777" s="271" t="s">
        <v>1569</v>
      </c>
      <c r="D777" s="271" t="s">
        <v>189</v>
      </c>
      <c r="E777" s="272" t="s">
        <v>1570</v>
      </c>
      <c r="F777" s="273" t="s">
        <v>1571</v>
      </c>
      <c r="G777" s="274" t="s">
        <v>919</v>
      </c>
      <c r="H777" s="275">
        <v>1</v>
      </c>
      <c r="I777" s="276"/>
      <c r="J777" s="277">
        <f>ROUND(I777*H777,2)</f>
        <v>0</v>
      </c>
      <c r="K777" s="273" t="s">
        <v>21</v>
      </c>
      <c r="L777" s="278"/>
      <c r="M777" s="279" t="s">
        <v>21</v>
      </c>
      <c r="N777" s="280" t="s">
        <v>43</v>
      </c>
      <c r="O777" s="47"/>
      <c r="P777" s="233">
        <f>O777*H777</f>
        <v>0</v>
      </c>
      <c r="Q777" s="233">
        <v>0</v>
      </c>
      <c r="R777" s="233">
        <f>Q777*H777</f>
        <v>0</v>
      </c>
      <c r="S777" s="233">
        <v>0</v>
      </c>
      <c r="T777" s="234">
        <f>S777*H777</f>
        <v>0</v>
      </c>
      <c r="AR777" s="24" t="s">
        <v>309</v>
      </c>
      <c r="AT777" s="24" t="s">
        <v>189</v>
      </c>
      <c r="AU777" s="24" t="s">
        <v>81</v>
      </c>
      <c r="AY777" s="24" t="s">
        <v>114</v>
      </c>
      <c r="BE777" s="235">
        <f>IF(N777="základní",J777,0)</f>
        <v>0</v>
      </c>
      <c r="BF777" s="235">
        <f>IF(N777="snížená",J777,0)</f>
        <v>0</v>
      </c>
      <c r="BG777" s="235">
        <f>IF(N777="zákl. přenesená",J777,0)</f>
        <v>0</v>
      </c>
      <c r="BH777" s="235">
        <f>IF(N777="sníž. přenesená",J777,0)</f>
        <v>0</v>
      </c>
      <c r="BI777" s="235">
        <f>IF(N777="nulová",J777,0)</f>
        <v>0</v>
      </c>
      <c r="BJ777" s="24" t="s">
        <v>81</v>
      </c>
      <c r="BK777" s="235">
        <f>ROUND(I777*H777,2)</f>
        <v>0</v>
      </c>
      <c r="BL777" s="24" t="s">
        <v>220</v>
      </c>
      <c r="BM777" s="24" t="s">
        <v>1572</v>
      </c>
    </row>
    <row r="778" s="1" customFormat="1" ht="25.5" customHeight="1">
      <c r="B778" s="46"/>
      <c r="C778" s="271" t="s">
        <v>1573</v>
      </c>
      <c r="D778" s="271" t="s">
        <v>189</v>
      </c>
      <c r="E778" s="272" t="s">
        <v>1574</v>
      </c>
      <c r="F778" s="273" t="s">
        <v>1575</v>
      </c>
      <c r="G778" s="274" t="s">
        <v>491</v>
      </c>
      <c r="H778" s="275">
        <v>1</v>
      </c>
      <c r="I778" s="276"/>
      <c r="J778" s="277">
        <f>ROUND(I778*H778,2)</f>
        <v>0</v>
      </c>
      <c r="K778" s="273" t="s">
        <v>21</v>
      </c>
      <c r="L778" s="278"/>
      <c r="M778" s="279" t="s">
        <v>21</v>
      </c>
      <c r="N778" s="280" t="s">
        <v>43</v>
      </c>
      <c r="O778" s="47"/>
      <c r="P778" s="233">
        <f>O778*H778</f>
        <v>0</v>
      </c>
      <c r="Q778" s="233">
        <v>0</v>
      </c>
      <c r="R778" s="233">
        <f>Q778*H778</f>
        <v>0</v>
      </c>
      <c r="S778" s="233">
        <v>0</v>
      </c>
      <c r="T778" s="234">
        <f>S778*H778</f>
        <v>0</v>
      </c>
      <c r="AR778" s="24" t="s">
        <v>309</v>
      </c>
      <c r="AT778" s="24" t="s">
        <v>189</v>
      </c>
      <c r="AU778" s="24" t="s">
        <v>81</v>
      </c>
      <c r="AY778" s="24" t="s">
        <v>114</v>
      </c>
      <c r="BE778" s="235">
        <f>IF(N778="základní",J778,0)</f>
        <v>0</v>
      </c>
      <c r="BF778" s="235">
        <f>IF(N778="snížená",J778,0)</f>
        <v>0</v>
      </c>
      <c r="BG778" s="235">
        <f>IF(N778="zákl. přenesená",J778,0)</f>
        <v>0</v>
      </c>
      <c r="BH778" s="235">
        <f>IF(N778="sníž. přenesená",J778,0)</f>
        <v>0</v>
      </c>
      <c r="BI778" s="235">
        <f>IF(N778="nulová",J778,0)</f>
        <v>0</v>
      </c>
      <c r="BJ778" s="24" t="s">
        <v>81</v>
      </c>
      <c r="BK778" s="235">
        <f>ROUND(I778*H778,2)</f>
        <v>0</v>
      </c>
      <c r="BL778" s="24" t="s">
        <v>220</v>
      </c>
      <c r="BM778" s="24" t="s">
        <v>1576</v>
      </c>
    </row>
    <row r="779" s="1" customFormat="1" ht="16.5" customHeight="1">
      <c r="B779" s="46"/>
      <c r="C779" s="271" t="s">
        <v>1577</v>
      </c>
      <c r="D779" s="271" t="s">
        <v>189</v>
      </c>
      <c r="E779" s="272" t="s">
        <v>1578</v>
      </c>
      <c r="F779" s="273" t="s">
        <v>1579</v>
      </c>
      <c r="G779" s="274" t="s">
        <v>171</v>
      </c>
      <c r="H779" s="275">
        <v>0.055</v>
      </c>
      <c r="I779" s="276"/>
      <c r="J779" s="277">
        <f>ROUND(I779*H779,2)</f>
        <v>0</v>
      </c>
      <c r="K779" s="273" t="s">
        <v>21</v>
      </c>
      <c r="L779" s="278"/>
      <c r="M779" s="279" t="s">
        <v>21</v>
      </c>
      <c r="N779" s="280" t="s">
        <v>43</v>
      </c>
      <c r="O779" s="47"/>
      <c r="P779" s="233">
        <f>O779*H779</f>
        <v>0</v>
      </c>
      <c r="Q779" s="233">
        <v>0</v>
      </c>
      <c r="R779" s="233">
        <f>Q779*H779</f>
        <v>0</v>
      </c>
      <c r="S779" s="233">
        <v>0</v>
      </c>
      <c r="T779" s="234">
        <f>S779*H779</f>
        <v>0</v>
      </c>
      <c r="AR779" s="24" t="s">
        <v>309</v>
      </c>
      <c r="AT779" s="24" t="s">
        <v>189</v>
      </c>
      <c r="AU779" s="24" t="s">
        <v>81</v>
      </c>
      <c r="AY779" s="24" t="s">
        <v>114</v>
      </c>
      <c r="BE779" s="235">
        <f>IF(N779="základní",J779,0)</f>
        <v>0</v>
      </c>
      <c r="BF779" s="235">
        <f>IF(N779="snížená",J779,0)</f>
        <v>0</v>
      </c>
      <c r="BG779" s="235">
        <f>IF(N779="zákl. přenesená",J779,0)</f>
        <v>0</v>
      </c>
      <c r="BH779" s="235">
        <f>IF(N779="sníž. přenesená",J779,0)</f>
        <v>0</v>
      </c>
      <c r="BI779" s="235">
        <f>IF(N779="nulová",J779,0)</f>
        <v>0</v>
      </c>
      <c r="BJ779" s="24" t="s">
        <v>81</v>
      </c>
      <c r="BK779" s="235">
        <f>ROUND(I779*H779,2)</f>
        <v>0</v>
      </c>
      <c r="BL779" s="24" t="s">
        <v>220</v>
      </c>
      <c r="BM779" s="24" t="s">
        <v>1580</v>
      </c>
    </row>
    <row r="780" s="1" customFormat="1" ht="16.5" customHeight="1">
      <c r="B780" s="46"/>
      <c r="C780" s="271" t="s">
        <v>1581</v>
      </c>
      <c r="D780" s="271" t="s">
        <v>189</v>
      </c>
      <c r="E780" s="272" t="s">
        <v>1582</v>
      </c>
      <c r="F780" s="273" t="s">
        <v>1583</v>
      </c>
      <c r="G780" s="274" t="s">
        <v>919</v>
      </c>
      <c r="H780" s="275">
        <v>3</v>
      </c>
      <c r="I780" s="276"/>
      <c r="J780" s="277">
        <f>ROUND(I780*H780,2)</f>
        <v>0</v>
      </c>
      <c r="K780" s="273" t="s">
        <v>21</v>
      </c>
      <c r="L780" s="278"/>
      <c r="M780" s="279" t="s">
        <v>21</v>
      </c>
      <c r="N780" s="280" t="s">
        <v>43</v>
      </c>
      <c r="O780" s="47"/>
      <c r="P780" s="233">
        <f>O780*H780</f>
        <v>0</v>
      </c>
      <c r="Q780" s="233">
        <v>0</v>
      </c>
      <c r="R780" s="233">
        <f>Q780*H780</f>
        <v>0</v>
      </c>
      <c r="S780" s="233">
        <v>0</v>
      </c>
      <c r="T780" s="234">
        <f>S780*H780</f>
        <v>0</v>
      </c>
      <c r="AR780" s="24" t="s">
        <v>309</v>
      </c>
      <c r="AT780" s="24" t="s">
        <v>189</v>
      </c>
      <c r="AU780" s="24" t="s">
        <v>81</v>
      </c>
      <c r="AY780" s="24" t="s">
        <v>114</v>
      </c>
      <c r="BE780" s="235">
        <f>IF(N780="základní",J780,0)</f>
        <v>0</v>
      </c>
      <c r="BF780" s="235">
        <f>IF(N780="snížená",J780,0)</f>
        <v>0</v>
      </c>
      <c r="BG780" s="235">
        <f>IF(N780="zákl. přenesená",J780,0)</f>
        <v>0</v>
      </c>
      <c r="BH780" s="235">
        <f>IF(N780="sníž. přenesená",J780,0)</f>
        <v>0</v>
      </c>
      <c r="BI780" s="235">
        <f>IF(N780="nulová",J780,0)</f>
        <v>0</v>
      </c>
      <c r="BJ780" s="24" t="s">
        <v>81</v>
      </c>
      <c r="BK780" s="235">
        <f>ROUND(I780*H780,2)</f>
        <v>0</v>
      </c>
      <c r="BL780" s="24" t="s">
        <v>220</v>
      </c>
      <c r="BM780" s="24" t="s">
        <v>1584</v>
      </c>
    </row>
    <row r="781" s="1" customFormat="1" ht="16.5" customHeight="1">
      <c r="B781" s="46"/>
      <c r="C781" s="271" t="s">
        <v>1585</v>
      </c>
      <c r="D781" s="271" t="s">
        <v>189</v>
      </c>
      <c r="E781" s="272" t="s">
        <v>1586</v>
      </c>
      <c r="F781" s="273" t="s">
        <v>1587</v>
      </c>
      <c r="G781" s="274" t="s">
        <v>491</v>
      </c>
      <c r="H781" s="275">
        <v>9</v>
      </c>
      <c r="I781" s="276"/>
      <c r="J781" s="277">
        <f>ROUND(I781*H781,2)</f>
        <v>0</v>
      </c>
      <c r="K781" s="273" t="s">
        <v>21</v>
      </c>
      <c r="L781" s="278"/>
      <c r="M781" s="279" t="s">
        <v>21</v>
      </c>
      <c r="N781" s="280" t="s">
        <v>43</v>
      </c>
      <c r="O781" s="47"/>
      <c r="P781" s="233">
        <f>O781*H781</f>
        <v>0</v>
      </c>
      <c r="Q781" s="233">
        <v>0</v>
      </c>
      <c r="R781" s="233">
        <f>Q781*H781</f>
        <v>0</v>
      </c>
      <c r="S781" s="233">
        <v>0</v>
      </c>
      <c r="T781" s="234">
        <f>S781*H781</f>
        <v>0</v>
      </c>
      <c r="AR781" s="24" t="s">
        <v>309</v>
      </c>
      <c r="AT781" s="24" t="s">
        <v>189</v>
      </c>
      <c r="AU781" s="24" t="s">
        <v>81</v>
      </c>
      <c r="AY781" s="24" t="s">
        <v>114</v>
      </c>
      <c r="BE781" s="235">
        <f>IF(N781="základní",J781,0)</f>
        <v>0</v>
      </c>
      <c r="BF781" s="235">
        <f>IF(N781="snížená",J781,0)</f>
        <v>0</v>
      </c>
      <c r="BG781" s="235">
        <f>IF(N781="zákl. přenesená",J781,0)</f>
        <v>0</v>
      </c>
      <c r="BH781" s="235">
        <f>IF(N781="sníž. přenesená",J781,0)</f>
        <v>0</v>
      </c>
      <c r="BI781" s="235">
        <f>IF(N781="nulová",J781,0)</f>
        <v>0</v>
      </c>
      <c r="BJ781" s="24" t="s">
        <v>81</v>
      </c>
      <c r="BK781" s="235">
        <f>ROUND(I781*H781,2)</f>
        <v>0</v>
      </c>
      <c r="BL781" s="24" t="s">
        <v>220</v>
      </c>
      <c r="BM781" s="24" t="s">
        <v>1588</v>
      </c>
    </row>
    <row r="782" s="1" customFormat="1" ht="16.5" customHeight="1">
      <c r="B782" s="46"/>
      <c r="C782" s="271" t="s">
        <v>1589</v>
      </c>
      <c r="D782" s="271" t="s">
        <v>189</v>
      </c>
      <c r="E782" s="272" t="s">
        <v>1590</v>
      </c>
      <c r="F782" s="273" t="s">
        <v>1591</v>
      </c>
      <c r="G782" s="274" t="s">
        <v>919</v>
      </c>
      <c r="H782" s="275">
        <v>9</v>
      </c>
      <c r="I782" s="276"/>
      <c r="J782" s="277">
        <f>ROUND(I782*H782,2)</f>
        <v>0</v>
      </c>
      <c r="K782" s="273" t="s">
        <v>21</v>
      </c>
      <c r="L782" s="278"/>
      <c r="M782" s="279" t="s">
        <v>21</v>
      </c>
      <c r="N782" s="280" t="s">
        <v>43</v>
      </c>
      <c r="O782" s="47"/>
      <c r="P782" s="233">
        <f>O782*H782</f>
        <v>0</v>
      </c>
      <c r="Q782" s="233">
        <v>0</v>
      </c>
      <c r="R782" s="233">
        <f>Q782*H782</f>
        <v>0</v>
      </c>
      <c r="S782" s="233">
        <v>0</v>
      </c>
      <c r="T782" s="234">
        <f>S782*H782</f>
        <v>0</v>
      </c>
      <c r="AR782" s="24" t="s">
        <v>309</v>
      </c>
      <c r="AT782" s="24" t="s">
        <v>189</v>
      </c>
      <c r="AU782" s="24" t="s">
        <v>81</v>
      </c>
      <c r="AY782" s="24" t="s">
        <v>114</v>
      </c>
      <c r="BE782" s="235">
        <f>IF(N782="základní",J782,0)</f>
        <v>0</v>
      </c>
      <c r="BF782" s="235">
        <f>IF(N782="snížená",J782,0)</f>
        <v>0</v>
      </c>
      <c r="BG782" s="235">
        <f>IF(N782="zákl. přenesená",J782,0)</f>
        <v>0</v>
      </c>
      <c r="BH782" s="235">
        <f>IF(N782="sníž. přenesená",J782,0)</f>
        <v>0</v>
      </c>
      <c r="BI782" s="235">
        <f>IF(N782="nulová",J782,0)</f>
        <v>0</v>
      </c>
      <c r="BJ782" s="24" t="s">
        <v>81</v>
      </c>
      <c r="BK782" s="235">
        <f>ROUND(I782*H782,2)</f>
        <v>0</v>
      </c>
      <c r="BL782" s="24" t="s">
        <v>220</v>
      </c>
      <c r="BM782" s="24" t="s">
        <v>1592</v>
      </c>
    </row>
    <row r="783" s="1" customFormat="1" ht="16.5" customHeight="1">
      <c r="B783" s="46"/>
      <c r="C783" s="271" t="s">
        <v>1593</v>
      </c>
      <c r="D783" s="271" t="s">
        <v>189</v>
      </c>
      <c r="E783" s="272" t="s">
        <v>1594</v>
      </c>
      <c r="F783" s="273" t="s">
        <v>1595</v>
      </c>
      <c r="G783" s="274" t="s">
        <v>919</v>
      </c>
      <c r="H783" s="275">
        <v>4</v>
      </c>
      <c r="I783" s="276"/>
      <c r="J783" s="277">
        <f>ROUND(I783*H783,2)</f>
        <v>0</v>
      </c>
      <c r="K783" s="273" t="s">
        <v>21</v>
      </c>
      <c r="L783" s="278"/>
      <c r="M783" s="279" t="s">
        <v>21</v>
      </c>
      <c r="N783" s="280" t="s">
        <v>43</v>
      </c>
      <c r="O783" s="47"/>
      <c r="P783" s="233">
        <f>O783*H783</f>
        <v>0</v>
      </c>
      <c r="Q783" s="233">
        <v>0</v>
      </c>
      <c r="R783" s="233">
        <f>Q783*H783</f>
        <v>0</v>
      </c>
      <c r="S783" s="233">
        <v>0</v>
      </c>
      <c r="T783" s="234">
        <f>S783*H783</f>
        <v>0</v>
      </c>
      <c r="AR783" s="24" t="s">
        <v>309</v>
      </c>
      <c r="AT783" s="24" t="s">
        <v>189</v>
      </c>
      <c r="AU783" s="24" t="s">
        <v>81</v>
      </c>
      <c r="AY783" s="24" t="s">
        <v>114</v>
      </c>
      <c r="BE783" s="235">
        <f>IF(N783="základní",J783,0)</f>
        <v>0</v>
      </c>
      <c r="BF783" s="235">
        <f>IF(N783="snížená",J783,0)</f>
        <v>0</v>
      </c>
      <c r="BG783" s="235">
        <f>IF(N783="zákl. přenesená",J783,0)</f>
        <v>0</v>
      </c>
      <c r="BH783" s="235">
        <f>IF(N783="sníž. přenesená",J783,0)</f>
        <v>0</v>
      </c>
      <c r="BI783" s="235">
        <f>IF(N783="nulová",J783,0)</f>
        <v>0</v>
      </c>
      <c r="BJ783" s="24" t="s">
        <v>81</v>
      </c>
      <c r="BK783" s="235">
        <f>ROUND(I783*H783,2)</f>
        <v>0</v>
      </c>
      <c r="BL783" s="24" t="s">
        <v>220</v>
      </c>
      <c r="BM783" s="24" t="s">
        <v>1596</v>
      </c>
    </row>
    <row r="784" s="1" customFormat="1" ht="16.5" customHeight="1">
      <c r="B784" s="46"/>
      <c r="C784" s="271" t="s">
        <v>1597</v>
      </c>
      <c r="D784" s="271" t="s">
        <v>189</v>
      </c>
      <c r="E784" s="272" t="s">
        <v>1598</v>
      </c>
      <c r="F784" s="273" t="s">
        <v>1599</v>
      </c>
      <c r="G784" s="274" t="s">
        <v>491</v>
      </c>
      <c r="H784" s="275">
        <v>3</v>
      </c>
      <c r="I784" s="276"/>
      <c r="J784" s="277">
        <f>ROUND(I784*H784,2)</f>
        <v>0</v>
      </c>
      <c r="K784" s="273" t="s">
        <v>21</v>
      </c>
      <c r="L784" s="278"/>
      <c r="M784" s="279" t="s">
        <v>21</v>
      </c>
      <c r="N784" s="280" t="s">
        <v>43</v>
      </c>
      <c r="O784" s="47"/>
      <c r="P784" s="233">
        <f>O784*H784</f>
        <v>0</v>
      </c>
      <c r="Q784" s="233">
        <v>0</v>
      </c>
      <c r="R784" s="233">
        <f>Q784*H784</f>
        <v>0</v>
      </c>
      <c r="S784" s="233">
        <v>0</v>
      </c>
      <c r="T784" s="234">
        <f>S784*H784</f>
        <v>0</v>
      </c>
      <c r="AR784" s="24" t="s">
        <v>309</v>
      </c>
      <c r="AT784" s="24" t="s">
        <v>189</v>
      </c>
      <c r="AU784" s="24" t="s">
        <v>81</v>
      </c>
      <c r="AY784" s="24" t="s">
        <v>114</v>
      </c>
      <c r="BE784" s="235">
        <f>IF(N784="základní",J784,0)</f>
        <v>0</v>
      </c>
      <c r="BF784" s="235">
        <f>IF(N784="snížená",J784,0)</f>
        <v>0</v>
      </c>
      <c r="BG784" s="235">
        <f>IF(N784="zákl. přenesená",J784,0)</f>
        <v>0</v>
      </c>
      <c r="BH784" s="235">
        <f>IF(N784="sníž. přenesená",J784,0)</f>
        <v>0</v>
      </c>
      <c r="BI784" s="235">
        <f>IF(N784="nulová",J784,0)</f>
        <v>0</v>
      </c>
      <c r="BJ784" s="24" t="s">
        <v>81</v>
      </c>
      <c r="BK784" s="235">
        <f>ROUND(I784*H784,2)</f>
        <v>0</v>
      </c>
      <c r="BL784" s="24" t="s">
        <v>220</v>
      </c>
      <c r="BM784" s="24" t="s">
        <v>1600</v>
      </c>
    </row>
    <row r="785" s="1" customFormat="1" ht="16.5" customHeight="1">
      <c r="B785" s="46"/>
      <c r="C785" s="271" t="s">
        <v>1601</v>
      </c>
      <c r="D785" s="271" t="s">
        <v>189</v>
      </c>
      <c r="E785" s="272" t="s">
        <v>1602</v>
      </c>
      <c r="F785" s="273" t="s">
        <v>1603</v>
      </c>
      <c r="G785" s="274" t="s">
        <v>919</v>
      </c>
      <c r="H785" s="275">
        <v>9</v>
      </c>
      <c r="I785" s="276"/>
      <c r="J785" s="277">
        <f>ROUND(I785*H785,2)</f>
        <v>0</v>
      </c>
      <c r="K785" s="273" t="s">
        <v>21</v>
      </c>
      <c r="L785" s="278"/>
      <c r="M785" s="279" t="s">
        <v>21</v>
      </c>
      <c r="N785" s="280" t="s">
        <v>43</v>
      </c>
      <c r="O785" s="47"/>
      <c r="P785" s="233">
        <f>O785*H785</f>
        <v>0</v>
      </c>
      <c r="Q785" s="233">
        <v>0</v>
      </c>
      <c r="R785" s="233">
        <f>Q785*H785</f>
        <v>0</v>
      </c>
      <c r="S785" s="233">
        <v>0</v>
      </c>
      <c r="T785" s="234">
        <f>S785*H785</f>
        <v>0</v>
      </c>
      <c r="AR785" s="24" t="s">
        <v>309</v>
      </c>
      <c r="AT785" s="24" t="s">
        <v>189</v>
      </c>
      <c r="AU785" s="24" t="s">
        <v>81</v>
      </c>
      <c r="AY785" s="24" t="s">
        <v>114</v>
      </c>
      <c r="BE785" s="235">
        <f>IF(N785="základní",J785,0)</f>
        <v>0</v>
      </c>
      <c r="BF785" s="235">
        <f>IF(N785="snížená",J785,0)</f>
        <v>0</v>
      </c>
      <c r="BG785" s="235">
        <f>IF(N785="zákl. přenesená",J785,0)</f>
        <v>0</v>
      </c>
      <c r="BH785" s="235">
        <f>IF(N785="sníž. přenesená",J785,0)</f>
        <v>0</v>
      </c>
      <c r="BI785" s="235">
        <f>IF(N785="nulová",J785,0)</f>
        <v>0</v>
      </c>
      <c r="BJ785" s="24" t="s">
        <v>81</v>
      </c>
      <c r="BK785" s="235">
        <f>ROUND(I785*H785,2)</f>
        <v>0</v>
      </c>
      <c r="BL785" s="24" t="s">
        <v>220</v>
      </c>
      <c r="BM785" s="24" t="s">
        <v>1604</v>
      </c>
    </row>
    <row r="786" s="1" customFormat="1" ht="16.5" customHeight="1">
      <c r="B786" s="46"/>
      <c r="C786" s="271" t="s">
        <v>1605</v>
      </c>
      <c r="D786" s="271" t="s">
        <v>189</v>
      </c>
      <c r="E786" s="272" t="s">
        <v>1606</v>
      </c>
      <c r="F786" s="273" t="s">
        <v>1607</v>
      </c>
      <c r="G786" s="274" t="s">
        <v>919</v>
      </c>
      <c r="H786" s="275">
        <v>1</v>
      </c>
      <c r="I786" s="276"/>
      <c r="J786" s="277">
        <f>ROUND(I786*H786,2)</f>
        <v>0</v>
      </c>
      <c r="K786" s="273" t="s">
        <v>21</v>
      </c>
      <c r="L786" s="278"/>
      <c r="M786" s="279" t="s">
        <v>21</v>
      </c>
      <c r="N786" s="280" t="s">
        <v>43</v>
      </c>
      <c r="O786" s="47"/>
      <c r="P786" s="233">
        <f>O786*H786</f>
        <v>0</v>
      </c>
      <c r="Q786" s="233">
        <v>0</v>
      </c>
      <c r="R786" s="233">
        <f>Q786*H786</f>
        <v>0</v>
      </c>
      <c r="S786" s="233">
        <v>0</v>
      </c>
      <c r="T786" s="234">
        <f>S786*H786</f>
        <v>0</v>
      </c>
      <c r="AR786" s="24" t="s">
        <v>309</v>
      </c>
      <c r="AT786" s="24" t="s">
        <v>189</v>
      </c>
      <c r="AU786" s="24" t="s">
        <v>81</v>
      </c>
      <c r="AY786" s="24" t="s">
        <v>114</v>
      </c>
      <c r="BE786" s="235">
        <f>IF(N786="základní",J786,0)</f>
        <v>0</v>
      </c>
      <c r="BF786" s="235">
        <f>IF(N786="snížená",J786,0)</f>
        <v>0</v>
      </c>
      <c r="BG786" s="235">
        <f>IF(N786="zákl. přenesená",J786,0)</f>
        <v>0</v>
      </c>
      <c r="BH786" s="235">
        <f>IF(N786="sníž. přenesená",J786,0)</f>
        <v>0</v>
      </c>
      <c r="BI786" s="235">
        <f>IF(N786="nulová",J786,0)</f>
        <v>0</v>
      </c>
      <c r="BJ786" s="24" t="s">
        <v>81</v>
      </c>
      <c r="BK786" s="235">
        <f>ROUND(I786*H786,2)</f>
        <v>0</v>
      </c>
      <c r="BL786" s="24" t="s">
        <v>220</v>
      </c>
      <c r="BM786" s="24" t="s">
        <v>1608</v>
      </c>
    </row>
    <row r="787" s="1" customFormat="1" ht="16.5" customHeight="1">
      <c r="B787" s="46"/>
      <c r="C787" s="271" t="s">
        <v>1609</v>
      </c>
      <c r="D787" s="271" t="s">
        <v>189</v>
      </c>
      <c r="E787" s="272" t="s">
        <v>1610</v>
      </c>
      <c r="F787" s="273" t="s">
        <v>919</v>
      </c>
      <c r="G787" s="274" t="s">
        <v>491</v>
      </c>
      <c r="H787" s="275">
        <v>8</v>
      </c>
      <c r="I787" s="276"/>
      <c r="J787" s="277">
        <f>ROUND(I787*H787,2)</f>
        <v>0</v>
      </c>
      <c r="K787" s="273" t="s">
        <v>21</v>
      </c>
      <c r="L787" s="278"/>
      <c r="M787" s="279" t="s">
        <v>21</v>
      </c>
      <c r="N787" s="280" t="s">
        <v>43</v>
      </c>
      <c r="O787" s="47"/>
      <c r="P787" s="233">
        <f>O787*H787</f>
        <v>0</v>
      </c>
      <c r="Q787" s="233">
        <v>0</v>
      </c>
      <c r="R787" s="233">
        <f>Q787*H787</f>
        <v>0</v>
      </c>
      <c r="S787" s="233">
        <v>0</v>
      </c>
      <c r="T787" s="234">
        <f>S787*H787</f>
        <v>0</v>
      </c>
      <c r="AR787" s="24" t="s">
        <v>309</v>
      </c>
      <c r="AT787" s="24" t="s">
        <v>189</v>
      </c>
      <c r="AU787" s="24" t="s">
        <v>81</v>
      </c>
      <c r="AY787" s="24" t="s">
        <v>114</v>
      </c>
      <c r="BE787" s="235">
        <f>IF(N787="základní",J787,0)</f>
        <v>0</v>
      </c>
      <c r="BF787" s="235">
        <f>IF(N787="snížená",J787,0)</f>
        <v>0</v>
      </c>
      <c r="BG787" s="235">
        <f>IF(N787="zákl. přenesená",J787,0)</f>
        <v>0</v>
      </c>
      <c r="BH787" s="235">
        <f>IF(N787="sníž. přenesená",J787,0)</f>
        <v>0</v>
      </c>
      <c r="BI787" s="235">
        <f>IF(N787="nulová",J787,0)</f>
        <v>0</v>
      </c>
      <c r="BJ787" s="24" t="s">
        <v>81</v>
      </c>
      <c r="BK787" s="235">
        <f>ROUND(I787*H787,2)</f>
        <v>0</v>
      </c>
      <c r="BL787" s="24" t="s">
        <v>220</v>
      </c>
      <c r="BM787" s="24" t="s">
        <v>1611</v>
      </c>
    </row>
    <row r="788" s="1" customFormat="1" ht="16.5" customHeight="1">
      <c r="B788" s="46"/>
      <c r="C788" s="271" t="s">
        <v>1612</v>
      </c>
      <c r="D788" s="271" t="s">
        <v>189</v>
      </c>
      <c r="E788" s="272" t="s">
        <v>1613</v>
      </c>
      <c r="F788" s="273" t="s">
        <v>919</v>
      </c>
      <c r="G788" s="274" t="s">
        <v>491</v>
      </c>
      <c r="H788" s="275">
        <v>8</v>
      </c>
      <c r="I788" s="276"/>
      <c r="J788" s="277">
        <f>ROUND(I788*H788,2)</f>
        <v>0</v>
      </c>
      <c r="K788" s="273" t="s">
        <v>21</v>
      </c>
      <c r="L788" s="278"/>
      <c r="M788" s="279" t="s">
        <v>21</v>
      </c>
      <c r="N788" s="280" t="s">
        <v>43</v>
      </c>
      <c r="O788" s="47"/>
      <c r="P788" s="233">
        <f>O788*H788</f>
        <v>0</v>
      </c>
      <c r="Q788" s="233">
        <v>0</v>
      </c>
      <c r="R788" s="233">
        <f>Q788*H788</f>
        <v>0</v>
      </c>
      <c r="S788" s="233">
        <v>0</v>
      </c>
      <c r="T788" s="234">
        <f>S788*H788</f>
        <v>0</v>
      </c>
      <c r="AR788" s="24" t="s">
        <v>309</v>
      </c>
      <c r="AT788" s="24" t="s">
        <v>189</v>
      </c>
      <c r="AU788" s="24" t="s">
        <v>81</v>
      </c>
      <c r="AY788" s="24" t="s">
        <v>114</v>
      </c>
      <c r="BE788" s="235">
        <f>IF(N788="základní",J788,0)</f>
        <v>0</v>
      </c>
      <c r="BF788" s="235">
        <f>IF(N788="snížená",J788,0)</f>
        <v>0</v>
      </c>
      <c r="BG788" s="235">
        <f>IF(N788="zákl. přenesená",J788,0)</f>
        <v>0</v>
      </c>
      <c r="BH788" s="235">
        <f>IF(N788="sníž. přenesená",J788,0)</f>
        <v>0</v>
      </c>
      <c r="BI788" s="235">
        <f>IF(N788="nulová",J788,0)</f>
        <v>0</v>
      </c>
      <c r="BJ788" s="24" t="s">
        <v>81</v>
      </c>
      <c r="BK788" s="235">
        <f>ROUND(I788*H788,2)</f>
        <v>0</v>
      </c>
      <c r="BL788" s="24" t="s">
        <v>220</v>
      </c>
      <c r="BM788" s="24" t="s">
        <v>1614</v>
      </c>
    </row>
    <row r="789" s="1" customFormat="1" ht="16.5" customHeight="1">
      <c r="B789" s="46"/>
      <c r="C789" s="271" t="s">
        <v>1615</v>
      </c>
      <c r="D789" s="271" t="s">
        <v>189</v>
      </c>
      <c r="E789" s="272" t="s">
        <v>1616</v>
      </c>
      <c r="F789" s="273" t="s">
        <v>1617</v>
      </c>
      <c r="G789" s="274" t="s">
        <v>919</v>
      </c>
      <c r="H789" s="275">
        <v>1</v>
      </c>
      <c r="I789" s="276"/>
      <c r="J789" s="277">
        <f>ROUND(I789*H789,2)</f>
        <v>0</v>
      </c>
      <c r="K789" s="273" t="s">
        <v>21</v>
      </c>
      <c r="L789" s="278"/>
      <c r="M789" s="279" t="s">
        <v>21</v>
      </c>
      <c r="N789" s="280" t="s">
        <v>43</v>
      </c>
      <c r="O789" s="47"/>
      <c r="P789" s="233">
        <f>O789*H789</f>
        <v>0</v>
      </c>
      <c r="Q789" s="233">
        <v>0</v>
      </c>
      <c r="R789" s="233">
        <f>Q789*H789</f>
        <v>0</v>
      </c>
      <c r="S789" s="233">
        <v>0</v>
      </c>
      <c r="T789" s="234">
        <f>S789*H789</f>
        <v>0</v>
      </c>
      <c r="AR789" s="24" t="s">
        <v>309</v>
      </c>
      <c r="AT789" s="24" t="s">
        <v>189</v>
      </c>
      <c r="AU789" s="24" t="s">
        <v>81</v>
      </c>
      <c r="AY789" s="24" t="s">
        <v>114</v>
      </c>
      <c r="BE789" s="235">
        <f>IF(N789="základní",J789,0)</f>
        <v>0</v>
      </c>
      <c r="BF789" s="235">
        <f>IF(N789="snížená",J789,0)</f>
        <v>0</v>
      </c>
      <c r="BG789" s="235">
        <f>IF(N789="zákl. přenesená",J789,0)</f>
        <v>0</v>
      </c>
      <c r="BH789" s="235">
        <f>IF(N789="sníž. přenesená",J789,0)</f>
        <v>0</v>
      </c>
      <c r="BI789" s="235">
        <f>IF(N789="nulová",J789,0)</f>
        <v>0</v>
      </c>
      <c r="BJ789" s="24" t="s">
        <v>81</v>
      </c>
      <c r="BK789" s="235">
        <f>ROUND(I789*H789,2)</f>
        <v>0</v>
      </c>
      <c r="BL789" s="24" t="s">
        <v>220</v>
      </c>
      <c r="BM789" s="24" t="s">
        <v>1618</v>
      </c>
    </row>
    <row r="790" s="1" customFormat="1" ht="16.5" customHeight="1">
      <c r="B790" s="46"/>
      <c r="C790" s="271" t="s">
        <v>1619</v>
      </c>
      <c r="D790" s="271" t="s">
        <v>189</v>
      </c>
      <c r="E790" s="272" t="s">
        <v>1620</v>
      </c>
      <c r="F790" s="273" t="s">
        <v>1621</v>
      </c>
      <c r="G790" s="274" t="s">
        <v>919</v>
      </c>
      <c r="H790" s="275">
        <v>1</v>
      </c>
      <c r="I790" s="276"/>
      <c r="J790" s="277">
        <f>ROUND(I790*H790,2)</f>
        <v>0</v>
      </c>
      <c r="K790" s="273" t="s">
        <v>21</v>
      </c>
      <c r="L790" s="278"/>
      <c r="M790" s="279" t="s">
        <v>21</v>
      </c>
      <c r="N790" s="280" t="s">
        <v>43</v>
      </c>
      <c r="O790" s="47"/>
      <c r="P790" s="233">
        <f>O790*H790</f>
        <v>0</v>
      </c>
      <c r="Q790" s="233">
        <v>0</v>
      </c>
      <c r="R790" s="233">
        <f>Q790*H790</f>
        <v>0</v>
      </c>
      <c r="S790" s="233">
        <v>0</v>
      </c>
      <c r="T790" s="234">
        <f>S790*H790</f>
        <v>0</v>
      </c>
      <c r="AR790" s="24" t="s">
        <v>309</v>
      </c>
      <c r="AT790" s="24" t="s">
        <v>189</v>
      </c>
      <c r="AU790" s="24" t="s">
        <v>81</v>
      </c>
      <c r="AY790" s="24" t="s">
        <v>114</v>
      </c>
      <c r="BE790" s="235">
        <f>IF(N790="základní",J790,0)</f>
        <v>0</v>
      </c>
      <c r="BF790" s="235">
        <f>IF(N790="snížená",J790,0)</f>
        <v>0</v>
      </c>
      <c r="BG790" s="235">
        <f>IF(N790="zákl. přenesená",J790,0)</f>
        <v>0</v>
      </c>
      <c r="BH790" s="235">
        <f>IF(N790="sníž. přenesená",J790,0)</f>
        <v>0</v>
      </c>
      <c r="BI790" s="235">
        <f>IF(N790="nulová",J790,0)</f>
        <v>0</v>
      </c>
      <c r="BJ790" s="24" t="s">
        <v>81</v>
      </c>
      <c r="BK790" s="235">
        <f>ROUND(I790*H790,2)</f>
        <v>0</v>
      </c>
      <c r="BL790" s="24" t="s">
        <v>220</v>
      </c>
      <c r="BM790" s="24" t="s">
        <v>1622</v>
      </c>
    </row>
    <row r="791" s="1" customFormat="1" ht="16.5" customHeight="1">
      <c r="B791" s="46"/>
      <c r="C791" s="271" t="s">
        <v>1623</v>
      </c>
      <c r="D791" s="271" t="s">
        <v>189</v>
      </c>
      <c r="E791" s="272" t="s">
        <v>1624</v>
      </c>
      <c r="F791" s="273" t="s">
        <v>919</v>
      </c>
      <c r="G791" s="274" t="s">
        <v>491</v>
      </c>
      <c r="H791" s="275">
        <v>8</v>
      </c>
      <c r="I791" s="276"/>
      <c r="J791" s="277">
        <f>ROUND(I791*H791,2)</f>
        <v>0</v>
      </c>
      <c r="K791" s="273" t="s">
        <v>21</v>
      </c>
      <c r="L791" s="278"/>
      <c r="M791" s="279" t="s">
        <v>21</v>
      </c>
      <c r="N791" s="280" t="s">
        <v>43</v>
      </c>
      <c r="O791" s="47"/>
      <c r="P791" s="233">
        <f>O791*H791</f>
        <v>0</v>
      </c>
      <c r="Q791" s="233">
        <v>0</v>
      </c>
      <c r="R791" s="233">
        <f>Q791*H791</f>
        <v>0</v>
      </c>
      <c r="S791" s="233">
        <v>0</v>
      </c>
      <c r="T791" s="234">
        <f>S791*H791</f>
        <v>0</v>
      </c>
      <c r="AR791" s="24" t="s">
        <v>309</v>
      </c>
      <c r="AT791" s="24" t="s">
        <v>189</v>
      </c>
      <c r="AU791" s="24" t="s">
        <v>81</v>
      </c>
      <c r="AY791" s="24" t="s">
        <v>114</v>
      </c>
      <c r="BE791" s="235">
        <f>IF(N791="základní",J791,0)</f>
        <v>0</v>
      </c>
      <c r="BF791" s="235">
        <f>IF(N791="snížená",J791,0)</f>
        <v>0</v>
      </c>
      <c r="BG791" s="235">
        <f>IF(N791="zákl. přenesená",J791,0)</f>
        <v>0</v>
      </c>
      <c r="BH791" s="235">
        <f>IF(N791="sníž. přenesená",J791,0)</f>
        <v>0</v>
      </c>
      <c r="BI791" s="235">
        <f>IF(N791="nulová",J791,0)</f>
        <v>0</v>
      </c>
      <c r="BJ791" s="24" t="s">
        <v>81</v>
      </c>
      <c r="BK791" s="235">
        <f>ROUND(I791*H791,2)</f>
        <v>0</v>
      </c>
      <c r="BL791" s="24" t="s">
        <v>220</v>
      </c>
      <c r="BM791" s="24" t="s">
        <v>1625</v>
      </c>
    </row>
    <row r="792" s="1" customFormat="1" ht="25.5" customHeight="1">
      <c r="B792" s="46"/>
      <c r="C792" s="271" t="s">
        <v>1626</v>
      </c>
      <c r="D792" s="271" t="s">
        <v>189</v>
      </c>
      <c r="E792" s="272" t="s">
        <v>1627</v>
      </c>
      <c r="F792" s="273" t="s">
        <v>1628</v>
      </c>
      <c r="G792" s="274" t="s">
        <v>171</v>
      </c>
      <c r="H792" s="275">
        <v>3.633</v>
      </c>
      <c r="I792" s="276"/>
      <c r="J792" s="277">
        <f>ROUND(I792*H792,2)</f>
        <v>0</v>
      </c>
      <c r="K792" s="273" t="s">
        <v>21</v>
      </c>
      <c r="L792" s="278"/>
      <c r="M792" s="279" t="s">
        <v>21</v>
      </c>
      <c r="N792" s="280" t="s">
        <v>43</v>
      </c>
      <c r="O792" s="47"/>
      <c r="P792" s="233">
        <f>O792*H792</f>
        <v>0</v>
      </c>
      <c r="Q792" s="233">
        <v>0</v>
      </c>
      <c r="R792" s="233">
        <f>Q792*H792</f>
        <v>0</v>
      </c>
      <c r="S792" s="233">
        <v>0</v>
      </c>
      <c r="T792" s="234">
        <f>S792*H792</f>
        <v>0</v>
      </c>
      <c r="AR792" s="24" t="s">
        <v>309</v>
      </c>
      <c r="AT792" s="24" t="s">
        <v>189</v>
      </c>
      <c r="AU792" s="24" t="s">
        <v>81</v>
      </c>
      <c r="AY792" s="24" t="s">
        <v>114</v>
      </c>
      <c r="BE792" s="235">
        <f>IF(N792="základní",J792,0)</f>
        <v>0</v>
      </c>
      <c r="BF792" s="235">
        <f>IF(N792="snížená",J792,0)</f>
        <v>0</v>
      </c>
      <c r="BG792" s="235">
        <f>IF(N792="zákl. přenesená",J792,0)</f>
        <v>0</v>
      </c>
      <c r="BH792" s="235">
        <f>IF(N792="sníž. přenesená",J792,0)</f>
        <v>0</v>
      </c>
      <c r="BI792" s="235">
        <f>IF(N792="nulová",J792,0)</f>
        <v>0</v>
      </c>
      <c r="BJ792" s="24" t="s">
        <v>81</v>
      </c>
      <c r="BK792" s="235">
        <f>ROUND(I792*H792,2)</f>
        <v>0</v>
      </c>
      <c r="BL792" s="24" t="s">
        <v>220</v>
      </c>
      <c r="BM792" s="24" t="s">
        <v>1629</v>
      </c>
    </row>
    <row r="793" s="1" customFormat="1" ht="16.5" customHeight="1">
      <c r="B793" s="46"/>
      <c r="C793" s="271" t="s">
        <v>1630</v>
      </c>
      <c r="D793" s="271" t="s">
        <v>189</v>
      </c>
      <c r="E793" s="272" t="s">
        <v>1631</v>
      </c>
      <c r="F793" s="273" t="s">
        <v>1632</v>
      </c>
      <c r="G793" s="274" t="s">
        <v>919</v>
      </c>
      <c r="H793" s="275">
        <v>36</v>
      </c>
      <c r="I793" s="276"/>
      <c r="J793" s="277">
        <f>ROUND(I793*H793,2)</f>
        <v>0</v>
      </c>
      <c r="K793" s="273" t="s">
        <v>21</v>
      </c>
      <c r="L793" s="278"/>
      <c r="M793" s="279" t="s">
        <v>21</v>
      </c>
      <c r="N793" s="280" t="s">
        <v>43</v>
      </c>
      <c r="O793" s="47"/>
      <c r="P793" s="233">
        <f>O793*H793</f>
        <v>0</v>
      </c>
      <c r="Q793" s="233">
        <v>0</v>
      </c>
      <c r="R793" s="233">
        <f>Q793*H793</f>
        <v>0</v>
      </c>
      <c r="S793" s="233">
        <v>0</v>
      </c>
      <c r="T793" s="234">
        <f>S793*H793</f>
        <v>0</v>
      </c>
      <c r="AR793" s="24" t="s">
        <v>309</v>
      </c>
      <c r="AT793" s="24" t="s">
        <v>189</v>
      </c>
      <c r="AU793" s="24" t="s">
        <v>81</v>
      </c>
      <c r="AY793" s="24" t="s">
        <v>114</v>
      </c>
      <c r="BE793" s="235">
        <f>IF(N793="základní",J793,0)</f>
        <v>0</v>
      </c>
      <c r="BF793" s="235">
        <f>IF(N793="snížená",J793,0)</f>
        <v>0</v>
      </c>
      <c r="BG793" s="235">
        <f>IF(N793="zákl. přenesená",J793,0)</f>
        <v>0</v>
      </c>
      <c r="BH793" s="235">
        <f>IF(N793="sníž. přenesená",J793,0)</f>
        <v>0</v>
      </c>
      <c r="BI793" s="235">
        <f>IF(N793="nulová",J793,0)</f>
        <v>0</v>
      </c>
      <c r="BJ793" s="24" t="s">
        <v>81</v>
      </c>
      <c r="BK793" s="235">
        <f>ROUND(I793*H793,2)</f>
        <v>0</v>
      </c>
      <c r="BL793" s="24" t="s">
        <v>220</v>
      </c>
      <c r="BM793" s="24" t="s">
        <v>1633</v>
      </c>
    </row>
    <row r="794" s="1" customFormat="1" ht="16.5" customHeight="1">
      <c r="B794" s="46"/>
      <c r="C794" s="271" t="s">
        <v>1634</v>
      </c>
      <c r="D794" s="271" t="s">
        <v>189</v>
      </c>
      <c r="E794" s="272" t="s">
        <v>1635</v>
      </c>
      <c r="F794" s="273" t="s">
        <v>1636</v>
      </c>
      <c r="G794" s="274" t="s">
        <v>919</v>
      </c>
      <c r="H794" s="275">
        <v>8</v>
      </c>
      <c r="I794" s="276"/>
      <c r="J794" s="277">
        <f>ROUND(I794*H794,2)</f>
        <v>0</v>
      </c>
      <c r="K794" s="273" t="s">
        <v>21</v>
      </c>
      <c r="L794" s="278"/>
      <c r="M794" s="279" t="s">
        <v>21</v>
      </c>
      <c r="N794" s="280" t="s">
        <v>43</v>
      </c>
      <c r="O794" s="47"/>
      <c r="P794" s="233">
        <f>O794*H794</f>
        <v>0</v>
      </c>
      <c r="Q794" s="233">
        <v>0</v>
      </c>
      <c r="R794" s="233">
        <f>Q794*H794</f>
        <v>0</v>
      </c>
      <c r="S794" s="233">
        <v>0</v>
      </c>
      <c r="T794" s="234">
        <f>S794*H794</f>
        <v>0</v>
      </c>
      <c r="AR794" s="24" t="s">
        <v>309</v>
      </c>
      <c r="AT794" s="24" t="s">
        <v>189</v>
      </c>
      <c r="AU794" s="24" t="s">
        <v>81</v>
      </c>
      <c r="AY794" s="24" t="s">
        <v>114</v>
      </c>
      <c r="BE794" s="235">
        <f>IF(N794="základní",J794,0)</f>
        <v>0</v>
      </c>
      <c r="BF794" s="235">
        <f>IF(N794="snížená",J794,0)</f>
        <v>0</v>
      </c>
      <c r="BG794" s="235">
        <f>IF(N794="zákl. přenesená",J794,0)</f>
        <v>0</v>
      </c>
      <c r="BH794" s="235">
        <f>IF(N794="sníž. přenesená",J794,0)</f>
        <v>0</v>
      </c>
      <c r="BI794" s="235">
        <f>IF(N794="nulová",J794,0)</f>
        <v>0</v>
      </c>
      <c r="BJ794" s="24" t="s">
        <v>81</v>
      </c>
      <c r="BK794" s="235">
        <f>ROUND(I794*H794,2)</f>
        <v>0</v>
      </c>
      <c r="BL794" s="24" t="s">
        <v>220</v>
      </c>
      <c r="BM794" s="24" t="s">
        <v>1637</v>
      </c>
    </row>
    <row r="795" s="1" customFormat="1" ht="16.5" customHeight="1">
      <c r="B795" s="46"/>
      <c r="C795" s="271" t="s">
        <v>1638</v>
      </c>
      <c r="D795" s="271" t="s">
        <v>189</v>
      </c>
      <c r="E795" s="272" t="s">
        <v>1639</v>
      </c>
      <c r="F795" s="273" t="s">
        <v>1640</v>
      </c>
      <c r="G795" s="274" t="s">
        <v>919</v>
      </c>
      <c r="H795" s="275">
        <v>5</v>
      </c>
      <c r="I795" s="276"/>
      <c r="J795" s="277">
        <f>ROUND(I795*H795,2)</f>
        <v>0</v>
      </c>
      <c r="K795" s="273" t="s">
        <v>21</v>
      </c>
      <c r="L795" s="278"/>
      <c r="M795" s="279" t="s">
        <v>21</v>
      </c>
      <c r="N795" s="280" t="s">
        <v>43</v>
      </c>
      <c r="O795" s="47"/>
      <c r="P795" s="233">
        <f>O795*H795</f>
        <v>0</v>
      </c>
      <c r="Q795" s="233">
        <v>0</v>
      </c>
      <c r="R795" s="233">
        <f>Q795*H795</f>
        <v>0</v>
      </c>
      <c r="S795" s="233">
        <v>0</v>
      </c>
      <c r="T795" s="234">
        <f>S795*H795</f>
        <v>0</v>
      </c>
      <c r="AR795" s="24" t="s">
        <v>309</v>
      </c>
      <c r="AT795" s="24" t="s">
        <v>189</v>
      </c>
      <c r="AU795" s="24" t="s">
        <v>81</v>
      </c>
      <c r="AY795" s="24" t="s">
        <v>114</v>
      </c>
      <c r="BE795" s="235">
        <f>IF(N795="základní",J795,0)</f>
        <v>0</v>
      </c>
      <c r="BF795" s="235">
        <f>IF(N795="snížená",J795,0)</f>
        <v>0</v>
      </c>
      <c r="BG795" s="235">
        <f>IF(N795="zákl. přenesená",J795,0)</f>
        <v>0</v>
      </c>
      <c r="BH795" s="235">
        <f>IF(N795="sníž. přenesená",J795,0)</f>
        <v>0</v>
      </c>
      <c r="BI795" s="235">
        <f>IF(N795="nulová",J795,0)</f>
        <v>0</v>
      </c>
      <c r="BJ795" s="24" t="s">
        <v>81</v>
      </c>
      <c r="BK795" s="235">
        <f>ROUND(I795*H795,2)</f>
        <v>0</v>
      </c>
      <c r="BL795" s="24" t="s">
        <v>220</v>
      </c>
      <c r="BM795" s="24" t="s">
        <v>1641</v>
      </c>
    </row>
    <row r="796" s="1" customFormat="1" ht="16.5" customHeight="1">
      <c r="B796" s="46"/>
      <c r="C796" s="271" t="s">
        <v>1642</v>
      </c>
      <c r="D796" s="271" t="s">
        <v>189</v>
      </c>
      <c r="E796" s="272" t="s">
        <v>1643</v>
      </c>
      <c r="F796" s="273" t="s">
        <v>1644</v>
      </c>
      <c r="G796" s="274" t="s">
        <v>491</v>
      </c>
      <c r="H796" s="275">
        <v>18</v>
      </c>
      <c r="I796" s="276"/>
      <c r="J796" s="277">
        <f>ROUND(I796*H796,2)</f>
        <v>0</v>
      </c>
      <c r="K796" s="273" t="s">
        <v>21</v>
      </c>
      <c r="L796" s="278"/>
      <c r="M796" s="279" t="s">
        <v>21</v>
      </c>
      <c r="N796" s="280" t="s">
        <v>43</v>
      </c>
      <c r="O796" s="47"/>
      <c r="P796" s="233">
        <f>O796*H796</f>
        <v>0</v>
      </c>
      <c r="Q796" s="233">
        <v>0</v>
      </c>
      <c r="R796" s="233">
        <f>Q796*H796</f>
        <v>0</v>
      </c>
      <c r="S796" s="233">
        <v>0</v>
      </c>
      <c r="T796" s="234">
        <f>S796*H796</f>
        <v>0</v>
      </c>
      <c r="AR796" s="24" t="s">
        <v>309</v>
      </c>
      <c r="AT796" s="24" t="s">
        <v>189</v>
      </c>
      <c r="AU796" s="24" t="s">
        <v>81</v>
      </c>
      <c r="AY796" s="24" t="s">
        <v>114</v>
      </c>
      <c r="BE796" s="235">
        <f>IF(N796="základní",J796,0)</f>
        <v>0</v>
      </c>
      <c r="BF796" s="235">
        <f>IF(N796="snížená",J796,0)</f>
        <v>0</v>
      </c>
      <c r="BG796" s="235">
        <f>IF(N796="zákl. přenesená",J796,0)</f>
        <v>0</v>
      </c>
      <c r="BH796" s="235">
        <f>IF(N796="sníž. přenesená",J796,0)</f>
        <v>0</v>
      </c>
      <c r="BI796" s="235">
        <f>IF(N796="nulová",J796,0)</f>
        <v>0</v>
      </c>
      <c r="BJ796" s="24" t="s">
        <v>81</v>
      </c>
      <c r="BK796" s="235">
        <f>ROUND(I796*H796,2)</f>
        <v>0</v>
      </c>
      <c r="BL796" s="24" t="s">
        <v>220</v>
      </c>
      <c r="BM796" s="24" t="s">
        <v>1645</v>
      </c>
    </row>
    <row r="797" s="1" customFormat="1" ht="16.5" customHeight="1">
      <c r="B797" s="46"/>
      <c r="C797" s="271" t="s">
        <v>1646</v>
      </c>
      <c r="D797" s="271" t="s">
        <v>189</v>
      </c>
      <c r="E797" s="272" t="s">
        <v>1647</v>
      </c>
      <c r="F797" s="273" t="s">
        <v>1648</v>
      </c>
      <c r="G797" s="274" t="s">
        <v>491</v>
      </c>
      <c r="H797" s="275">
        <v>1</v>
      </c>
      <c r="I797" s="276"/>
      <c r="J797" s="277">
        <f>ROUND(I797*H797,2)</f>
        <v>0</v>
      </c>
      <c r="K797" s="273" t="s">
        <v>21</v>
      </c>
      <c r="L797" s="278"/>
      <c r="M797" s="279" t="s">
        <v>21</v>
      </c>
      <c r="N797" s="280" t="s">
        <v>43</v>
      </c>
      <c r="O797" s="47"/>
      <c r="P797" s="233">
        <f>O797*H797</f>
        <v>0</v>
      </c>
      <c r="Q797" s="233">
        <v>0</v>
      </c>
      <c r="R797" s="233">
        <f>Q797*H797</f>
        <v>0</v>
      </c>
      <c r="S797" s="233">
        <v>0</v>
      </c>
      <c r="T797" s="234">
        <f>S797*H797</f>
        <v>0</v>
      </c>
      <c r="AR797" s="24" t="s">
        <v>309</v>
      </c>
      <c r="AT797" s="24" t="s">
        <v>189</v>
      </c>
      <c r="AU797" s="24" t="s">
        <v>81</v>
      </c>
      <c r="AY797" s="24" t="s">
        <v>114</v>
      </c>
      <c r="BE797" s="235">
        <f>IF(N797="základní",J797,0)</f>
        <v>0</v>
      </c>
      <c r="BF797" s="235">
        <f>IF(N797="snížená",J797,0)</f>
        <v>0</v>
      </c>
      <c r="BG797" s="235">
        <f>IF(N797="zákl. přenesená",J797,0)</f>
        <v>0</v>
      </c>
      <c r="BH797" s="235">
        <f>IF(N797="sníž. přenesená",J797,0)</f>
        <v>0</v>
      </c>
      <c r="BI797" s="235">
        <f>IF(N797="nulová",J797,0)</f>
        <v>0</v>
      </c>
      <c r="BJ797" s="24" t="s">
        <v>81</v>
      </c>
      <c r="BK797" s="235">
        <f>ROUND(I797*H797,2)</f>
        <v>0</v>
      </c>
      <c r="BL797" s="24" t="s">
        <v>220</v>
      </c>
      <c r="BM797" s="24" t="s">
        <v>1649</v>
      </c>
    </row>
    <row r="798" s="1" customFormat="1" ht="16.5" customHeight="1">
      <c r="B798" s="46"/>
      <c r="C798" s="271" t="s">
        <v>1650</v>
      </c>
      <c r="D798" s="271" t="s">
        <v>189</v>
      </c>
      <c r="E798" s="272" t="s">
        <v>1651</v>
      </c>
      <c r="F798" s="273" t="s">
        <v>1652</v>
      </c>
      <c r="G798" s="274" t="s">
        <v>491</v>
      </c>
      <c r="H798" s="275">
        <v>8</v>
      </c>
      <c r="I798" s="276"/>
      <c r="J798" s="277">
        <f>ROUND(I798*H798,2)</f>
        <v>0</v>
      </c>
      <c r="K798" s="273" t="s">
        <v>21</v>
      </c>
      <c r="L798" s="278"/>
      <c r="M798" s="279" t="s">
        <v>21</v>
      </c>
      <c r="N798" s="280" t="s">
        <v>43</v>
      </c>
      <c r="O798" s="47"/>
      <c r="P798" s="233">
        <f>O798*H798</f>
        <v>0</v>
      </c>
      <c r="Q798" s="233">
        <v>0</v>
      </c>
      <c r="R798" s="233">
        <f>Q798*H798</f>
        <v>0</v>
      </c>
      <c r="S798" s="233">
        <v>0</v>
      </c>
      <c r="T798" s="234">
        <f>S798*H798</f>
        <v>0</v>
      </c>
      <c r="AR798" s="24" t="s">
        <v>309</v>
      </c>
      <c r="AT798" s="24" t="s">
        <v>189</v>
      </c>
      <c r="AU798" s="24" t="s">
        <v>81</v>
      </c>
      <c r="AY798" s="24" t="s">
        <v>114</v>
      </c>
      <c r="BE798" s="235">
        <f>IF(N798="základní",J798,0)</f>
        <v>0</v>
      </c>
      <c r="BF798" s="235">
        <f>IF(N798="snížená",J798,0)</f>
        <v>0</v>
      </c>
      <c r="BG798" s="235">
        <f>IF(N798="zákl. přenesená",J798,0)</f>
        <v>0</v>
      </c>
      <c r="BH798" s="235">
        <f>IF(N798="sníž. přenesená",J798,0)</f>
        <v>0</v>
      </c>
      <c r="BI798" s="235">
        <f>IF(N798="nulová",J798,0)</f>
        <v>0</v>
      </c>
      <c r="BJ798" s="24" t="s">
        <v>81</v>
      </c>
      <c r="BK798" s="235">
        <f>ROUND(I798*H798,2)</f>
        <v>0</v>
      </c>
      <c r="BL798" s="24" t="s">
        <v>220</v>
      </c>
      <c r="BM798" s="24" t="s">
        <v>1653</v>
      </c>
    </row>
    <row r="799" s="1" customFormat="1" ht="16.5" customHeight="1">
      <c r="B799" s="46"/>
      <c r="C799" s="271" t="s">
        <v>1654</v>
      </c>
      <c r="D799" s="271" t="s">
        <v>189</v>
      </c>
      <c r="E799" s="272" t="s">
        <v>1655</v>
      </c>
      <c r="F799" s="273" t="s">
        <v>1656</v>
      </c>
      <c r="G799" s="274" t="s">
        <v>491</v>
      </c>
      <c r="H799" s="275">
        <v>8</v>
      </c>
      <c r="I799" s="276"/>
      <c r="J799" s="277">
        <f>ROUND(I799*H799,2)</f>
        <v>0</v>
      </c>
      <c r="K799" s="273" t="s">
        <v>21</v>
      </c>
      <c r="L799" s="278"/>
      <c r="M799" s="279" t="s">
        <v>21</v>
      </c>
      <c r="N799" s="280" t="s">
        <v>43</v>
      </c>
      <c r="O799" s="47"/>
      <c r="P799" s="233">
        <f>O799*H799</f>
        <v>0</v>
      </c>
      <c r="Q799" s="233">
        <v>0</v>
      </c>
      <c r="R799" s="233">
        <f>Q799*H799</f>
        <v>0</v>
      </c>
      <c r="S799" s="233">
        <v>0</v>
      </c>
      <c r="T799" s="234">
        <f>S799*H799</f>
        <v>0</v>
      </c>
      <c r="AR799" s="24" t="s">
        <v>309</v>
      </c>
      <c r="AT799" s="24" t="s">
        <v>189</v>
      </c>
      <c r="AU799" s="24" t="s">
        <v>81</v>
      </c>
      <c r="AY799" s="24" t="s">
        <v>114</v>
      </c>
      <c r="BE799" s="235">
        <f>IF(N799="základní",J799,0)</f>
        <v>0</v>
      </c>
      <c r="BF799" s="235">
        <f>IF(N799="snížená",J799,0)</f>
        <v>0</v>
      </c>
      <c r="BG799" s="235">
        <f>IF(N799="zákl. přenesená",J799,0)</f>
        <v>0</v>
      </c>
      <c r="BH799" s="235">
        <f>IF(N799="sníž. přenesená",J799,0)</f>
        <v>0</v>
      </c>
      <c r="BI799" s="235">
        <f>IF(N799="nulová",J799,0)</f>
        <v>0</v>
      </c>
      <c r="BJ799" s="24" t="s">
        <v>81</v>
      </c>
      <c r="BK799" s="235">
        <f>ROUND(I799*H799,2)</f>
        <v>0</v>
      </c>
      <c r="BL799" s="24" t="s">
        <v>220</v>
      </c>
      <c r="BM799" s="24" t="s">
        <v>1657</v>
      </c>
    </row>
    <row r="800" s="1" customFormat="1" ht="16.5" customHeight="1">
      <c r="B800" s="46"/>
      <c r="C800" s="271" t="s">
        <v>1658</v>
      </c>
      <c r="D800" s="271" t="s">
        <v>189</v>
      </c>
      <c r="E800" s="272" t="s">
        <v>1659</v>
      </c>
      <c r="F800" s="273" t="s">
        <v>1660</v>
      </c>
      <c r="G800" s="274" t="s">
        <v>491</v>
      </c>
      <c r="H800" s="275">
        <v>12</v>
      </c>
      <c r="I800" s="276"/>
      <c r="J800" s="277">
        <f>ROUND(I800*H800,2)</f>
        <v>0</v>
      </c>
      <c r="K800" s="273" t="s">
        <v>21</v>
      </c>
      <c r="L800" s="278"/>
      <c r="M800" s="279" t="s">
        <v>21</v>
      </c>
      <c r="N800" s="280" t="s">
        <v>43</v>
      </c>
      <c r="O800" s="47"/>
      <c r="P800" s="233">
        <f>O800*H800</f>
        <v>0</v>
      </c>
      <c r="Q800" s="233">
        <v>0</v>
      </c>
      <c r="R800" s="233">
        <f>Q800*H800</f>
        <v>0</v>
      </c>
      <c r="S800" s="233">
        <v>0</v>
      </c>
      <c r="T800" s="234">
        <f>S800*H800</f>
        <v>0</v>
      </c>
      <c r="AR800" s="24" t="s">
        <v>309</v>
      </c>
      <c r="AT800" s="24" t="s">
        <v>189</v>
      </c>
      <c r="AU800" s="24" t="s">
        <v>81</v>
      </c>
      <c r="AY800" s="24" t="s">
        <v>114</v>
      </c>
      <c r="BE800" s="235">
        <f>IF(N800="základní",J800,0)</f>
        <v>0</v>
      </c>
      <c r="BF800" s="235">
        <f>IF(N800="snížená",J800,0)</f>
        <v>0</v>
      </c>
      <c r="BG800" s="235">
        <f>IF(N800="zákl. přenesená",J800,0)</f>
        <v>0</v>
      </c>
      <c r="BH800" s="235">
        <f>IF(N800="sníž. přenesená",J800,0)</f>
        <v>0</v>
      </c>
      <c r="BI800" s="235">
        <f>IF(N800="nulová",J800,0)</f>
        <v>0</v>
      </c>
      <c r="BJ800" s="24" t="s">
        <v>81</v>
      </c>
      <c r="BK800" s="235">
        <f>ROUND(I800*H800,2)</f>
        <v>0</v>
      </c>
      <c r="BL800" s="24" t="s">
        <v>220</v>
      </c>
      <c r="BM800" s="24" t="s">
        <v>1661</v>
      </c>
    </row>
    <row r="801" s="1" customFormat="1" ht="25.5" customHeight="1">
      <c r="B801" s="46"/>
      <c r="C801" s="271" t="s">
        <v>1662</v>
      </c>
      <c r="D801" s="271" t="s">
        <v>189</v>
      </c>
      <c r="E801" s="272" t="s">
        <v>1663</v>
      </c>
      <c r="F801" s="273" t="s">
        <v>1664</v>
      </c>
      <c r="G801" s="274" t="s">
        <v>491</v>
      </c>
      <c r="H801" s="275">
        <v>8</v>
      </c>
      <c r="I801" s="276"/>
      <c r="J801" s="277">
        <f>ROUND(I801*H801,2)</f>
        <v>0</v>
      </c>
      <c r="K801" s="273" t="s">
        <v>21</v>
      </c>
      <c r="L801" s="278"/>
      <c r="M801" s="279" t="s">
        <v>21</v>
      </c>
      <c r="N801" s="280" t="s">
        <v>43</v>
      </c>
      <c r="O801" s="47"/>
      <c r="P801" s="233">
        <f>O801*H801</f>
        <v>0</v>
      </c>
      <c r="Q801" s="233">
        <v>0</v>
      </c>
      <c r="R801" s="233">
        <f>Q801*H801</f>
        <v>0</v>
      </c>
      <c r="S801" s="233">
        <v>0</v>
      </c>
      <c r="T801" s="234">
        <f>S801*H801</f>
        <v>0</v>
      </c>
      <c r="AR801" s="24" t="s">
        <v>309</v>
      </c>
      <c r="AT801" s="24" t="s">
        <v>189</v>
      </c>
      <c r="AU801" s="24" t="s">
        <v>81</v>
      </c>
      <c r="AY801" s="24" t="s">
        <v>114</v>
      </c>
      <c r="BE801" s="235">
        <f>IF(N801="základní",J801,0)</f>
        <v>0</v>
      </c>
      <c r="BF801" s="235">
        <f>IF(N801="snížená",J801,0)</f>
        <v>0</v>
      </c>
      <c r="BG801" s="235">
        <f>IF(N801="zákl. přenesená",J801,0)</f>
        <v>0</v>
      </c>
      <c r="BH801" s="235">
        <f>IF(N801="sníž. přenesená",J801,0)</f>
        <v>0</v>
      </c>
      <c r="BI801" s="235">
        <f>IF(N801="nulová",J801,0)</f>
        <v>0</v>
      </c>
      <c r="BJ801" s="24" t="s">
        <v>81</v>
      </c>
      <c r="BK801" s="235">
        <f>ROUND(I801*H801,2)</f>
        <v>0</v>
      </c>
      <c r="BL801" s="24" t="s">
        <v>220</v>
      </c>
      <c r="BM801" s="24" t="s">
        <v>1665</v>
      </c>
    </row>
    <row r="802" s="1" customFormat="1" ht="16.5" customHeight="1">
      <c r="B802" s="46"/>
      <c r="C802" s="271" t="s">
        <v>1666</v>
      </c>
      <c r="D802" s="271" t="s">
        <v>189</v>
      </c>
      <c r="E802" s="272" t="s">
        <v>1667</v>
      </c>
      <c r="F802" s="273" t="s">
        <v>1668</v>
      </c>
      <c r="G802" s="274" t="s">
        <v>491</v>
      </c>
      <c r="H802" s="275">
        <v>4</v>
      </c>
      <c r="I802" s="276"/>
      <c r="J802" s="277">
        <f>ROUND(I802*H802,2)</f>
        <v>0</v>
      </c>
      <c r="K802" s="273" t="s">
        <v>21</v>
      </c>
      <c r="L802" s="278"/>
      <c r="M802" s="279" t="s">
        <v>21</v>
      </c>
      <c r="N802" s="280" t="s">
        <v>43</v>
      </c>
      <c r="O802" s="47"/>
      <c r="P802" s="233">
        <f>O802*H802</f>
        <v>0</v>
      </c>
      <c r="Q802" s="233">
        <v>0</v>
      </c>
      <c r="R802" s="233">
        <f>Q802*H802</f>
        <v>0</v>
      </c>
      <c r="S802" s="233">
        <v>0</v>
      </c>
      <c r="T802" s="234">
        <f>S802*H802</f>
        <v>0</v>
      </c>
      <c r="AR802" s="24" t="s">
        <v>309</v>
      </c>
      <c r="AT802" s="24" t="s">
        <v>189</v>
      </c>
      <c r="AU802" s="24" t="s">
        <v>81</v>
      </c>
      <c r="AY802" s="24" t="s">
        <v>114</v>
      </c>
      <c r="BE802" s="235">
        <f>IF(N802="základní",J802,0)</f>
        <v>0</v>
      </c>
      <c r="BF802" s="235">
        <f>IF(N802="snížená",J802,0)</f>
        <v>0</v>
      </c>
      <c r="BG802" s="235">
        <f>IF(N802="zákl. přenesená",J802,0)</f>
        <v>0</v>
      </c>
      <c r="BH802" s="235">
        <f>IF(N802="sníž. přenesená",J802,0)</f>
        <v>0</v>
      </c>
      <c r="BI802" s="235">
        <f>IF(N802="nulová",J802,0)</f>
        <v>0</v>
      </c>
      <c r="BJ802" s="24" t="s">
        <v>81</v>
      </c>
      <c r="BK802" s="235">
        <f>ROUND(I802*H802,2)</f>
        <v>0</v>
      </c>
      <c r="BL802" s="24" t="s">
        <v>220</v>
      </c>
      <c r="BM802" s="24" t="s">
        <v>1669</v>
      </c>
    </row>
    <row r="803" s="1" customFormat="1" ht="25.5" customHeight="1">
      <c r="B803" s="46"/>
      <c r="C803" s="271" t="s">
        <v>1670</v>
      </c>
      <c r="D803" s="271" t="s">
        <v>189</v>
      </c>
      <c r="E803" s="272" t="s">
        <v>1671</v>
      </c>
      <c r="F803" s="273" t="s">
        <v>1672</v>
      </c>
      <c r="G803" s="274" t="s">
        <v>491</v>
      </c>
      <c r="H803" s="275">
        <v>9</v>
      </c>
      <c r="I803" s="276"/>
      <c r="J803" s="277">
        <f>ROUND(I803*H803,2)</f>
        <v>0</v>
      </c>
      <c r="K803" s="273" t="s">
        <v>21</v>
      </c>
      <c r="L803" s="278"/>
      <c r="M803" s="279" t="s">
        <v>21</v>
      </c>
      <c r="N803" s="280" t="s">
        <v>43</v>
      </c>
      <c r="O803" s="47"/>
      <c r="P803" s="233">
        <f>O803*H803</f>
        <v>0</v>
      </c>
      <c r="Q803" s="233">
        <v>0</v>
      </c>
      <c r="R803" s="233">
        <f>Q803*H803</f>
        <v>0</v>
      </c>
      <c r="S803" s="233">
        <v>0</v>
      </c>
      <c r="T803" s="234">
        <f>S803*H803</f>
        <v>0</v>
      </c>
      <c r="AR803" s="24" t="s">
        <v>309</v>
      </c>
      <c r="AT803" s="24" t="s">
        <v>189</v>
      </c>
      <c r="AU803" s="24" t="s">
        <v>81</v>
      </c>
      <c r="AY803" s="24" t="s">
        <v>114</v>
      </c>
      <c r="BE803" s="235">
        <f>IF(N803="základní",J803,0)</f>
        <v>0</v>
      </c>
      <c r="BF803" s="235">
        <f>IF(N803="snížená",J803,0)</f>
        <v>0</v>
      </c>
      <c r="BG803" s="235">
        <f>IF(N803="zákl. přenesená",J803,0)</f>
        <v>0</v>
      </c>
      <c r="BH803" s="235">
        <f>IF(N803="sníž. přenesená",J803,0)</f>
        <v>0</v>
      </c>
      <c r="BI803" s="235">
        <f>IF(N803="nulová",J803,0)</f>
        <v>0</v>
      </c>
      <c r="BJ803" s="24" t="s">
        <v>81</v>
      </c>
      <c r="BK803" s="235">
        <f>ROUND(I803*H803,2)</f>
        <v>0</v>
      </c>
      <c r="BL803" s="24" t="s">
        <v>220</v>
      </c>
      <c r="BM803" s="24" t="s">
        <v>1673</v>
      </c>
    </row>
    <row r="804" s="1" customFormat="1" ht="25.5" customHeight="1">
      <c r="B804" s="46"/>
      <c r="C804" s="271" t="s">
        <v>1674</v>
      </c>
      <c r="D804" s="271" t="s">
        <v>189</v>
      </c>
      <c r="E804" s="272" t="s">
        <v>1675</v>
      </c>
      <c r="F804" s="273" t="s">
        <v>1676</v>
      </c>
      <c r="G804" s="274" t="s">
        <v>491</v>
      </c>
      <c r="H804" s="275">
        <v>9</v>
      </c>
      <c r="I804" s="276"/>
      <c r="J804" s="277">
        <f>ROUND(I804*H804,2)</f>
        <v>0</v>
      </c>
      <c r="K804" s="273" t="s">
        <v>21</v>
      </c>
      <c r="L804" s="278"/>
      <c r="M804" s="279" t="s">
        <v>21</v>
      </c>
      <c r="N804" s="280" t="s">
        <v>43</v>
      </c>
      <c r="O804" s="47"/>
      <c r="P804" s="233">
        <f>O804*H804</f>
        <v>0</v>
      </c>
      <c r="Q804" s="233">
        <v>0</v>
      </c>
      <c r="R804" s="233">
        <f>Q804*H804</f>
        <v>0</v>
      </c>
      <c r="S804" s="233">
        <v>0</v>
      </c>
      <c r="T804" s="234">
        <f>S804*H804</f>
        <v>0</v>
      </c>
      <c r="AR804" s="24" t="s">
        <v>309</v>
      </c>
      <c r="AT804" s="24" t="s">
        <v>189</v>
      </c>
      <c r="AU804" s="24" t="s">
        <v>81</v>
      </c>
      <c r="AY804" s="24" t="s">
        <v>114</v>
      </c>
      <c r="BE804" s="235">
        <f>IF(N804="základní",J804,0)</f>
        <v>0</v>
      </c>
      <c r="BF804" s="235">
        <f>IF(N804="snížená",J804,0)</f>
        <v>0</v>
      </c>
      <c r="BG804" s="235">
        <f>IF(N804="zákl. přenesená",J804,0)</f>
        <v>0</v>
      </c>
      <c r="BH804" s="235">
        <f>IF(N804="sníž. přenesená",J804,0)</f>
        <v>0</v>
      </c>
      <c r="BI804" s="235">
        <f>IF(N804="nulová",J804,0)</f>
        <v>0</v>
      </c>
      <c r="BJ804" s="24" t="s">
        <v>81</v>
      </c>
      <c r="BK804" s="235">
        <f>ROUND(I804*H804,2)</f>
        <v>0</v>
      </c>
      <c r="BL804" s="24" t="s">
        <v>220</v>
      </c>
      <c r="BM804" s="24" t="s">
        <v>1677</v>
      </c>
    </row>
    <row r="805" s="1" customFormat="1" ht="25.5" customHeight="1">
      <c r="B805" s="46"/>
      <c r="C805" s="271" t="s">
        <v>1678</v>
      </c>
      <c r="D805" s="271" t="s">
        <v>189</v>
      </c>
      <c r="E805" s="272" t="s">
        <v>1679</v>
      </c>
      <c r="F805" s="273" t="s">
        <v>1680</v>
      </c>
      <c r="G805" s="274" t="s">
        <v>491</v>
      </c>
      <c r="H805" s="275">
        <v>9</v>
      </c>
      <c r="I805" s="276"/>
      <c r="J805" s="277">
        <f>ROUND(I805*H805,2)</f>
        <v>0</v>
      </c>
      <c r="K805" s="273" t="s">
        <v>21</v>
      </c>
      <c r="L805" s="278"/>
      <c r="M805" s="279" t="s">
        <v>21</v>
      </c>
      <c r="N805" s="280" t="s">
        <v>43</v>
      </c>
      <c r="O805" s="47"/>
      <c r="P805" s="233">
        <f>O805*H805</f>
        <v>0</v>
      </c>
      <c r="Q805" s="233">
        <v>0</v>
      </c>
      <c r="R805" s="233">
        <f>Q805*H805</f>
        <v>0</v>
      </c>
      <c r="S805" s="233">
        <v>0</v>
      </c>
      <c r="T805" s="234">
        <f>S805*H805</f>
        <v>0</v>
      </c>
      <c r="AR805" s="24" t="s">
        <v>309</v>
      </c>
      <c r="AT805" s="24" t="s">
        <v>189</v>
      </c>
      <c r="AU805" s="24" t="s">
        <v>81</v>
      </c>
      <c r="AY805" s="24" t="s">
        <v>114</v>
      </c>
      <c r="BE805" s="235">
        <f>IF(N805="základní",J805,0)</f>
        <v>0</v>
      </c>
      <c r="BF805" s="235">
        <f>IF(N805="snížená",J805,0)</f>
        <v>0</v>
      </c>
      <c r="BG805" s="235">
        <f>IF(N805="zákl. přenesená",J805,0)</f>
        <v>0</v>
      </c>
      <c r="BH805" s="235">
        <f>IF(N805="sníž. přenesená",J805,0)</f>
        <v>0</v>
      </c>
      <c r="BI805" s="235">
        <f>IF(N805="nulová",J805,0)</f>
        <v>0</v>
      </c>
      <c r="BJ805" s="24" t="s">
        <v>81</v>
      </c>
      <c r="BK805" s="235">
        <f>ROUND(I805*H805,2)</f>
        <v>0</v>
      </c>
      <c r="BL805" s="24" t="s">
        <v>220</v>
      </c>
      <c r="BM805" s="24" t="s">
        <v>1681</v>
      </c>
    </row>
    <row r="806" s="1" customFormat="1" ht="25.5" customHeight="1">
      <c r="B806" s="46"/>
      <c r="C806" s="271" t="s">
        <v>1682</v>
      </c>
      <c r="D806" s="271" t="s">
        <v>189</v>
      </c>
      <c r="E806" s="272" t="s">
        <v>1683</v>
      </c>
      <c r="F806" s="273" t="s">
        <v>1684</v>
      </c>
      <c r="G806" s="274" t="s">
        <v>491</v>
      </c>
      <c r="H806" s="275">
        <v>8</v>
      </c>
      <c r="I806" s="276"/>
      <c r="J806" s="277">
        <f>ROUND(I806*H806,2)</f>
        <v>0</v>
      </c>
      <c r="K806" s="273" t="s">
        <v>21</v>
      </c>
      <c r="L806" s="278"/>
      <c r="M806" s="279" t="s">
        <v>21</v>
      </c>
      <c r="N806" s="280" t="s">
        <v>43</v>
      </c>
      <c r="O806" s="47"/>
      <c r="P806" s="233">
        <f>O806*H806</f>
        <v>0</v>
      </c>
      <c r="Q806" s="233">
        <v>0</v>
      </c>
      <c r="R806" s="233">
        <f>Q806*H806</f>
        <v>0</v>
      </c>
      <c r="S806" s="233">
        <v>0</v>
      </c>
      <c r="T806" s="234">
        <f>S806*H806</f>
        <v>0</v>
      </c>
      <c r="AR806" s="24" t="s">
        <v>309</v>
      </c>
      <c r="AT806" s="24" t="s">
        <v>189</v>
      </c>
      <c r="AU806" s="24" t="s">
        <v>81</v>
      </c>
      <c r="AY806" s="24" t="s">
        <v>114</v>
      </c>
      <c r="BE806" s="235">
        <f>IF(N806="základní",J806,0)</f>
        <v>0</v>
      </c>
      <c r="BF806" s="235">
        <f>IF(N806="snížená",J806,0)</f>
        <v>0</v>
      </c>
      <c r="BG806" s="235">
        <f>IF(N806="zákl. přenesená",J806,0)</f>
        <v>0</v>
      </c>
      <c r="BH806" s="235">
        <f>IF(N806="sníž. přenesená",J806,0)</f>
        <v>0</v>
      </c>
      <c r="BI806" s="235">
        <f>IF(N806="nulová",J806,0)</f>
        <v>0</v>
      </c>
      <c r="BJ806" s="24" t="s">
        <v>81</v>
      </c>
      <c r="BK806" s="235">
        <f>ROUND(I806*H806,2)</f>
        <v>0</v>
      </c>
      <c r="BL806" s="24" t="s">
        <v>220</v>
      </c>
      <c r="BM806" s="24" t="s">
        <v>1685</v>
      </c>
    </row>
    <row r="807" s="1" customFormat="1" ht="25.5" customHeight="1">
      <c r="B807" s="46"/>
      <c r="C807" s="271" t="s">
        <v>1686</v>
      </c>
      <c r="D807" s="271" t="s">
        <v>189</v>
      </c>
      <c r="E807" s="272" t="s">
        <v>1687</v>
      </c>
      <c r="F807" s="273" t="s">
        <v>1688</v>
      </c>
      <c r="G807" s="274" t="s">
        <v>491</v>
      </c>
      <c r="H807" s="275">
        <v>9</v>
      </c>
      <c r="I807" s="276"/>
      <c r="J807" s="277">
        <f>ROUND(I807*H807,2)</f>
        <v>0</v>
      </c>
      <c r="K807" s="273" t="s">
        <v>21</v>
      </c>
      <c r="L807" s="278"/>
      <c r="M807" s="279" t="s">
        <v>21</v>
      </c>
      <c r="N807" s="280" t="s">
        <v>43</v>
      </c>
      <c r="O807" s="47"/>
      <c r="P807" s="233">
        <f>O807*H807</f>
        <v>0</v>
      </c>
      <c r="Q807" s="233">
        <v>0</v>
      </c>
      <c r="R807" s="233">
        <f>Q807*H807</f>
        <v>0</v>
      </c>
      <c r="S807" s="233">
        <v>0</v>
      </c>
      <c r="T807" s="234">
        <f>S807*H807</f>
        <v>0</v>
      </c>
      <c r="AR807" s="24" t="s">
        <v>309</v>
      </c>
      <c r="AT807" s="24" t="s">
        <v>189</v>
      </c>
      <c r="AU807" s="24" t="s">
        <v>81</v>
      </c>
      <c r="AY807" s="24" t="s">
        <v>114</v>
      </c>
      <c r="BE807" s="235">
        <f>IF(N807="základní",J807,0)</f>
        <v>0</v>
      </c>
      <c r="BF807" s="235">
        <f>IF(N807="snížená",J807,0)</f>
        <v>0</v>
      </c>
      <c r="BG807" s="235">
        <f>IF(N807="zákl. přenesená",J807,0)</f>
        <v>0</v>
      </c>
      <c r="BH807" s="235">
        <f>IF(N807="sníž. přenesená",J807,0)</f>
        <v>0</v>
      </c>
      <c r="BI807" s="235">
        <f>IF(N807="nulová",J807,0)</f>
        <v>0</v>
      </c>
      <c r="BJ807" s="24" t="s">
        <v>81</v>
      </c>
      <c r="BK807" s="235">
        <f>ROUND(I807*H807,2)</f>
        <v>0</v>
      </c>
      <c r="BL807" s="24" t="s">
        <v>220</v>
      </c>
      <c r="BM807" s="24" t="s">
        <v>1689</v>
      </c>
    </row>
    <row r="808" s="1" customFormat="1" ht="25.5" customHeight="1">
      <c r="B808" s="46"/>
      <c r="C808" s="271" t="s">
        <v>1690</v>
      </c>
      <c r="D808" s="271" t="s">
        <v>189</v>
      </c>
      <c r="E808" s="272" t="s">
        <v>1691</v>
      </c>
      <c r="F808" s="273" t="s">
        <v>1692</v>
      </c>
      <c r="G808" s="274" t="s">
        <v>491</v>
      </c>
      <c r="H808" s="275">
        <v>8</v>
      </c>
      <c r="I808" s="276"/>
      <c r="J808" s="277">
        <f>ROUND(I808*H808,2)</f>
        <v>0</v>
      </c>
      <c r="K808" s="273" t="s">
        <v>21</v>
      </c>
      <c r="L808" s="278"/>
      <c r="M808" s="279" t="s">
        <v>21</v>
      </c>
      <c r="N808" s="280" t="s">
        <v>43</v>
      </c>
      <c r="O808" s="47"/>
      <c r="P808" s="233">
        <f>O808*H808</f>
        <v>0</v>
      </c>
      <c r="Q808" s="233">
        <v>0</v>
      </c>
      <c r="R808" s="233">
        <f>Q808*H808</f>
        <v>0</v>
      </c>
      <c r="S808" s="233">
        <v>0</v>
      </c>
      <c r="T808" s="234">
        <f>S808*H808</f>
        <v>0</v>
      </c>
      <c r="AR808" s="24" t="s">
        <v>309</v>
      </c>
      <c r="AT808" s="24" t="s">
        <v>189</v>
      </c>
      <c r="AU808" s="24" t="s">
        <v>81</v>
      </c>
      <c r="AY808" s="24" t="s">
        <v>114</v>
      </c>
      <c r="BE808" s="235">
        <f>IF(N808="základní",J808,0)</f>
        <v>0</v>
      </c>
      <c r="BF808" s="235">
        <f>IF(N808="snížená",J808,0)</f>
        <v>0</v>
      </c>
      <c r="BG808" s="235">
        <f>IF(N808="zákl. přenesená",J808,0)</f>
        <v>0</v>
      </c>
      <c r="BH808" s="235">
        <f>IF(N808="sníž. přenesená",J808,0)</f>
        <v>0</v>
      </c>
      <c r="BI808" s="235">
        <f>IF(N808="nulová",J808,0)</f>
        <v>0</v>
      </c>
      <c r="BJ808" s="24" t="s">
        <v>81</v>
      </c>
      <c r="BK808" s="235">
        <f>ROUND(I808*H808,2)</f>
        <v>0</v>
      </c>
      <c r="BL808" s="24" t="s">
        <v>220</v>
      </c>
      <c r="BM808" s="24" t="s">
        <v>1693</v>
      </c>
    </row>
    <row r="809" s="1" customFormat="1" ht="16.5" customHeight="1">
      <c r="B809" s="46"/>
      <c r="C809" s="271" t="s">
        <v>1694</v>
      </c>
      <c r="D809" s="271" t="s">
        <v>189</v>
      </c>
      <c r="E809" s="272" t="s">
        <v>1695</v>
      </c>
      <c r="F809" s="273" t="s">
        <v>1696</v>
      </c>
      <c r="G809" s="274" t="s">
        <v>491</v>
      </c>
      <c r="H809" s="275">
        <v>8</v>
      </c>
      <c r="I809" s="276"/>
      <c r="J809" s="277">
        <f>ROUND(I809*H809,2)</f>
        <v>0</v>
      </c>
      <c r="K809" s="273" t="s">
        <v>21</v>
      </c>
      <c r="L809" s="278"/>
      <c r="M809" s="279" t="s">
        <v>21</v>
      </c>
      <c r="N809" s="280" t="s">
        <v>43</v>
      </c>
      <c r="O809" s="47"/>
      <c r="P809" s="233">
        <f>O809*H809</f>
        <v>0</v>
      </c>
      <c r="Q809" s="233">
        <v>0</v>
      </c>
      <c r="R809" s="233">
        <f>Q809*H809</f>
        <v>0</v>
      </c>
      <c r="S809" s="233">
        <v>0</v>
      </c>
      <c r="T809" s="234">
        <f>S809*H809</f>
        <v>0</v>
      </c>
      <c r="AR809" s="24" t="s">
        <v>309</v>
      </c>
      <c r="AT809" s="24" t="s">
        <v>189</v>
      </c>
      <c r="AU809" s="24" t="s">
        <v>81</v>
      </c>
      <c r="AY809" s="24" t="s">
        <v>114</v>
      </c>
      <c r="BE809" s="235">
        <f>IF(N809="základní",J809,0)</f>
        <v>0</v>
      </c>
      <c r="BF809" s="235">
        <f>IF(N809="snížená",J809,0)</f>
        <v>0</v>
      </c>
      <c r="BG809" s="235">
        <f>IF(N809="zákl. přenesená",J809,0)</f>
        <v>0</v>
      </c>
      <c r="BH809" s="235">
        <f>IF(N809="sníž. přenesená",J809,0)</f>
        <v>0</v>
      </c>
      <c r="BI809" s="235">
        <f>IF(N809="nulová",J809,0)</f>
        <v>0</v>
      </c>
      <c r="BJ809" s="24" t="s">
        <v>81</v>
      </c>
      <c r="BK809" s="235">
        <f>ROUND(I809*H809,2)</f>
        <v>0</v>
      </c>
      <c r="BL809" s="24" t="s">
        <v>220</v>
      </c>
      <c r="BM809" s="24" t="s">
        <v>1697</v>
      </c>
    </row>
    <row r="810" s="1" customFormat="1" ht="16.5" customHeight="1">
      <c r="B810" s="46"/>
      <c r="C810" s="271" t="s">
        <v>1698</v>
      </c>
      <c r="D810" s="271" t="s">
        <v>189</v>
      </c>
      <c r="E810" s="272" t="s">
        <v>1699</v>
      </c>
      <c r="F810" s="273" t="s">
        <v>1700</v>
      </c>
      <c r="G810" s="274" t="s">
        <v>491</v>
      </c>
      <c r="H810" s="275">
        <v>9</v>
      </c>
      <c r="I810" s="276"/>
      <c r="J810" s="277">
        <f>ROUND(I810*H810,2)</f>
        <v>0</v>
      </c>
      <c r="K810" s="273" t="s">
        <v>21</v>
      </c>
      <c r="L810" s="278"/>
      <c r="M810" s="279" t="s">
        <v>21</v>
      </c>
      <c r="N810" s="280" t="s">
        <v>43</v>
      </c>
      <c r="O810" s="47"/>
      <c r="P810" s="233">
        <f>O810*H810</f>
        <v>0</v>
      </c>
      <c r="Q810" s="233">
        <v>0</v>
      </c>
      <c r="R810" s="233">
        <f>Q810*H810</f>
        <v>0</v>
      </c>
      <c r="S810" s="233">
        <v>0</v>
      </c>
      <c r="T810" s="234">
        <f>S810*H810</f>
        <v>0</v>
      </c>
      <c r="AR810" s="24" t="s">
        <v>309</v>
      </c>
      <c r="AT810" s="24" t="s">
        <v>189</v>
      </c>
      <c r="AU810" s="24" t="s">
        <v>81</v>
      </c>
      <c r="AY810" s="24" t="s">
        <v>114</v>
      </c>
      <c r="BE810" s="235">
        <f>IF(N810="základní",J810,0)</f>
        <v>0</v>
      </c>
      <c r="BF810" s="235">
        <f>IF(N810="snížená",J810,0)</f>
        <v>0</v>
      </c>
      <c r="BG810" s="235">
        <f>IF(N810="zákl. přenesená",J810,0)</f>
        <v>0</v>
      </c>
      <c r="BH810" s="235">
        <f>IF(N810="sníž. přenesená",J810,0)</f>
        <v>0</v>
      </c>
      <c r="BI810" s="235">
        <f>IF(N810="nulová",J810,0)</f>
        <v>0</v>
      </c>
      <c r="BJ810" s="24" t="s">
        <v>81</v>
      </c>
      <c r="BK810" s="235">
        <f>ROUND(I810*H810,2)</f>
        <v>0</v>
      </c>
      <c r="BL810" s="24" t="s">
        <v>220</v>
      </c>
      <c r="BM810" s="24" t="s">
        <v>1701</v>
      </c>
    </row>
    <row r="811" s="1" customFormat="1" ht="25.5" customHeight="1">
      <c r="B811" s="46"/>
      <c r="C811" s="271" t="s">
        <v>1702</v>
      </c>
      <c r="D811" s="271" t="s">
        <v>189</v>
      </c>
      <c r="E811" s="272" t="s">
        <v>1703</v>
      </c>
      <c r="F811" s="273" t="s">
        <v>1704</v>
      </c>
      <c r="G811" s="274" t="s">
        <v>491</v>
      </c>
      <c r="H811" s="275">
        <v>8</v>
      </c>
      <c r="I811" s="276"/>
      <c r="J811" s="277">
        <f>ROUND(I811*H811,2)</f>
        <v>0</v>
      </c>
      <c r="K811" s="273" t="s">
        <v>21</v>
      </c>
      <c r="L811" s="278"/>
      <c r="M811" s="279" t="s">
        <v>21</v>
      </c>
      <c r="N811" s="280" t="s">
        <v>43</v>
      </c>
      <c r="O811" s="47"/>
      <c r="P811" s="233">
        <f>O811*H811</f>
        <v>0</v>
      </c>
      <c r="Q811" s="233">
        <v>0</v>
      </c>
      <c r="R811" s="233">
        <f>Q811*H811</f>
        <v>0</v>
      </c>
      <c r="S811" s="233">
        <v>0</v>
      </c>
      <c r="T811" s="234">
        <f>S811*H811</f>
        <v>0</v>
      </c>
      <c r="AR811" s="24" t="s">
        <v>309</v>
      </c>
      <c r="AT811" s="24" t="s">
        <v>189</v>
      </c>
      <c r="AU811" s="24" t="s">
        <v>81</v>
      </c>
      <c r="AY811" s="24" t="s">
        <v>114</v>
      </c>
      <c r="BE811" s="235">
        <f>IF(N811="základní",J811,0)</f>
        <v>0</v>
      </c>
      <c r="BF811" s="235">
        <f>IF(N811="snížená",J811,0)</f>
        <v>0</v>
      </c>
      <c r="BG811" s="235">
        <f>IF(N811="zákl. přenesená",J811,0)</f>
        <v>0</v>
      </c>
      <c r="BH811" s="235">
        <f>IF(N811="sníž. přenesená",J811,0)</f>
        <v>0</v>
      </c>
      <c r="BI811" s="235">
        <f>IF(N811="nulová",J811,0)</f>
        <v>0</v>
      </c>
      <c r="BJ811" s="24" t="s">
        <v>81</v>
      </c>
      <c r="BK811" s="235">
        <f>ROUND(I811*H811,2)</f>
        <v>0</v>
      </c>
      <c r="BL811" s="24" t="s">
        <v>220</v>
      </c>
      <c r="BM811" s="24" t="s">
        <v>1705</v>
      </c>
    </row>
    <row r="812" s="1" customFormat="1" ht="38.25" customHeight="1">
      <c r="B812" s="46"/>
      <c r="C812" s="271" t="s">
        <v>1706</v>
      </c>
      <c r="D812" s="271" t="s">
        <v>189</v>
      </c>
      <c r="E812" s="272" t="s">
        <v>1707</v>
      </c>
      <c r="F812" s="273" t="s">
        <v>1708</v>
      </c>
      <c r="G812" s="274" t="s">
        <v>491</v>
      </c>
      <c r="H812" s="275">
        <v>8</v>
      </c>
      <c r="I812" s="276"/>
      <c r="J812" s="277">
        <f>ROUND(I812*H812,2)</f>
        <v>0</v>
      </c>
      <c r="K812" s="273" t="s">
        <v>21</v>
      </c>
      <c r="L812" s="278"/>
      <c r="M812" s="279" t="s">
        <v>21</v>
      </c>
      <c r="N812" s="280" t="s">
        <v>43</v>
      </c>
      <c r="O812" s="47"/>
      <c r="P812" s="233">
        <f>O812*H812</f>
        <v>0</v>
      </c>
      <c r="Q812" s="233">
        <v>0</v>
      </c>
      <c r="R812" s="233">
        <f>Q812*H812</f>
        <v>0</v>
      </c>
      <c r="S812" s="233">
        <v>0</v>
      </c>
      <c r="T812" s="234">
        <f>S812*H812</f>
        <v>0</v>
      </c>
      <c r="AR812" s="24" t="s">
        <v>309</v>
      </c>
      <c r="AT812" s="24" t="s">
        <v>189</v>
      </c>
      <c r="AU812" s="24" t="s">
        <v>81</v>
      </c>
      <c r="AY812" s="24" t="s">
        <v>114</v>
      </c>
      <c r="BE812" s="235">
        <f>IF(N812="základní",J812,0)</f>
        <v>0</v>
      </c>
      <c r="BF812" s="235">
        <f>IF(N812="snížená",J812,0)</f>
        <v>0</v>
      </c>
      <c r="BG812" s="235">
        <f>IF(N812="zákl. přenesená",J812,0)</f>
        <v>0</v>
      </c>
      <c r="BH812" s="235">
        <f>IF(N812="sníž. přenesená",J812,0)</f>
        <v>0</v>
      </c>
      <c r="BI812" s="235">
        <f>IF(N812="nulová",J812,0)</f>
        <v>0</v>
      </c>
      <c r="BJ812" s="24" t="s">
        <v>81</v>
      </c>
      <c r="BK812" s="235">
        <f>ROUND(I812*H812,2)</f>
        <v>0</v>
      </c>
      <c r="BL812" s="24" t="s">
        <v>220</v>
      </c>
      <c r="BM812" s="24" t="s">
        <v>1709</v>
      </c>
    </row>
    <row r="813" s="1" customFormat="1" ht="25.5" customHeight="1">
      <c r="B813" s="46"/>
      <c r="C813" s="271" t="s">
        <v>1710</v>
      </c>
      <c r="D813" s="271" t="s">
        <v>189</v>
      </c>
      <c r="E813" s="272" t="s">
        <v>1711</v>
      </c>
      <c r="F813" s="273" t="s">
        <v>1712</v>
      </c>
      <c r="G813" s="274" t="s">
        <v>491</v>
      </c>
      <c r="H813" s="275">
        <v>9</v>
      </c>
      <c r="I813" s="276"/>
      <c r="J813" s="277">
        <f>ROUND(I813*H813,2)</f>
        <v>0</v>
      </c>
      <c r="K813" s="273" t="s">
        <v>21</v>
      </c>
      <c r="L813" s="278"/>
      <c r="M813" s="279" t="s">
        <v>21</v>
      </c>
      <c r="N813" s="280" t="s">
        <v>43</v>
      </c>
      <c r="O813" s="47"/>
      <c r="P813" s="233">
        <f>O813*H813</f>
        <v>0</v>
      </c>
      <c r="Q813" s="233">
        <v>0</v>
      </c>
      <c r="R813" s="233">
        <f>Q813*H813</f>
        <v>0</v>
      </c>
      <c r="S813" s="233">
        <v>0</v>
      </c>
      <c r="T813" s="234">
        <f>S813*H813</f>
        <v>0</v>
      </c>
      <c r="AR813" s="24" t="s">
        <v>309</v>
      </c>
      <c r="AT813" s="24" t="s">
        <v>189</v>
      </c>
      <c r="AU813" s="24" t="s">
        <v>81</v>
      </c>
      <c r="AY813" s="24" t="s">
        <v>114</v>
      </c>
      <c r="BE813" s="235">
        <f>IF(N813="základní",J813,0)</f>
        <v>0</v>
      </c>
      <c r="BF813" s="235">
        <f>IF(N813="snížená",J813,0)</f>
        <v>0</v>
      </c>
      <c r="BG813" s="235">
        <f>IF(N813="zákl. přenesená",J813,0)</f>
        <v>0</v>
      </c>
      <c r="BH813" s="235">
        <f>IF(N813="sníž. přenesená",J813,0)</f>
        <v>0</v>
      </c>
      <c r="BI813" s="235">
        <f>IF(N813="nulová",J813,0)</f>
        <v>0</v>
      </c>
      <c r="BJ813" s="24" t="s">
        <v>81</v>
      </c>
      <c r="BK813" s="235">
        <f>ROUND(I813*H813,2)</f>
        <v>0</v>
      </c>
      <c r="BL813" s="24" t="s">
        <v>220</v>
      </c>
      <c r="BM813" s="24" t="s">
        <v>1713</v>
      </c>
    </row>
    <row r="814" s="1" customFormat="1" ht="25.5" customHeight="1">
      <c r="B814" s="46"/>
      <c r="C814" s="271" t="s">
        <v>1714</v>
      </c>
      <c r="D814" s="271" t="s">
        <v>189</v>
      </c>
      <c r="E814" s="272" t="s">
        <v>1715</v>
      </c>
      <c r="F814" s="273" t="s">
        <v>1716</v>
      </c>
      <c r="G814" s="274" t="s">
        <v>491</v>
      </c>
      <c r="H814" s="275">
        <v>9</v>
      </c>
      <c r="I814" s="276"/>
      <c r="J814" s="277">
        <f>ROUND(I814*H814,2)</f>
        <v>0</v>
      </c>
      <c r="K814" s="273" t="s">
        <v>21</v>
      </c>
      <c r="L814" s="278"/>
      <c r="M814" s="279" t="s">
        <v>21</v>
      </c>
      <c r="N814" s="280" t="s">
        <v>43</v>
      </c>
      <c r="O814" s="47"/>
      <c r="P814" s="233">
        <f>O814*H814</f>
        <v>0</v>
      </c>
      <c r="Q814" s="233">
        <v>0</v>
      </c>
      <c r="R814" s="233">
        <f>Q814*H814</f>
        <v>0</v>
      </c>
      <c r="S814" s="233">
        <v>0</v>
      </c>
      <c r="T814" s="234">
        <f>S814*H814</f>
        <v>0</v>
      </c>
      <c r="AR814" s="24" t="s">
        <v>309</v>
      </c>
      <c r="AT814" s="24" t="s">
        <v>189</v>
      </c>
      <c r="AU814" s="24" t="s">
        <v>81</v>
      </c>
      <c r="AY814" s="24" t="s">
        <v>114</v>
      </c>
      <c r="BE814" s="235">
        <f>IF(N814="základní",J814,0)</f>
        <v>0</v>
      </c>
      <c r="BF814" s="235">
        <f>IF(N814="snížená",J814,0)</f>
        <v>0</v>
      </c>
      <c r="BG814" s="235">
        <f>IF(N814="zákl. přenesená",J814,0)</f>
        <v>0</v>
      </c>
      <c r="BH814" s="235">
        <f>IF(N814="sníž. přenesená",J814,0)</f>
        <v>0</v>
      </c>
      <c r="BI814" s="235">
        <f>IF(N814="nulová",J814,0)</f>
        <v>0</v>
      </c>
      <c r="BJ814" s="24" t="s">
        <v>81</v>
      </c>
      <c r="BK814" s="235">
        <f>ROUND(I814*H814,2)</f>
        <v>0</v>
      </c>
      <c r="BL814" s="24" t="s">
        <v>220</v>
      </c>
      <c r="BM814" s="24" t="s">
        <v>1717</v>
      </c>
    </row>
    <row r="815" s="1" customFormat="1" ht="16.5" customHeight="1">
      <c r="B815" s="46"/>
      <c r="C815" s="271" t="s">
        <v>1718</v>
      </c>
      <c r="D815" s="271" t="s">
        <v>189</v>
      </c>
      <c r="E815" s="272" t="s">
        <v>1719</v>
      </c>
      <c r="F815" s="273" t="s">
        <v>1720</v>
      </c>
      <c r="G815" s="274" t="s">
        <v>171</v>
      </c>
      <c r="H815" s="275">
        <v>0.64900000000000002</v>
      </c>
      <c r="I815" s="276"/>
      <c r="J815" s="277">
        <f>ROUND(I815*H815,2)</f>
        <v>0</v>
      </c>
      <c r="K815" s="273" t="s">
        <v>21</v>
      </c>
      <c r="L815" s="278"/>
      <c r="M815" s="279" t="s">
        <v>21</v>
      </c>
      <c r="N815" s="280" t="s">
        <v>43</v>
      </c>
      <c r="O815" s="47"/>
      <c r="P815" s="233">
        <f>O815*H815</f>
        <v>0</v>
      </c>
      <c r="Q815" s="233">
        <v>0</v>
      </c>
      <c r="R815" s="233">
        <f>Q815*H815</f>
        <v>0</v>
      </c>
      <c r="S815" s="233">
        <v>0</v>
      </c>
      <c r="T815" s="234">
        <f>S815*H815</f>
        <v>0</v>
      </c>
      <c r="AR815" s="24" t="s">
        <v>309</v>
      </c>
      <c r="AT815" s="24" t="s">
        <v>189</v>
      </c>
      <c r="AU815" s="24" t="s">
        <v>81</v>
      </c>
      <c r="AY815" s="24" t="s">
        <v>114</v>
      </c>
      <c r="BE815" s="235">
        <f>IF(N815="základní",J815,0)</f>
        <v>0</v>
      </c>
      <c r="BF815" s="235">
        <f>IF(N815="snížená",J815,0)</f>
        <v>0</v>
      </c>
      <c r="BG815" s="235">
        <f>IF(N815="zákl. přenesená",J815,0)</f>
        <v>0</v>
      </c>
      <c r="BH815" s="235">
        <f>IF(N815="sníž. přenesená",J815,0)</f>
        <v>0</v>
      </c>
      <c r="BI815" s="235">
        <f>IF(N815="nulová",J815,0)</f>
        <v>0</v>
      </c>
      <c r="BJ815" s="24" t="s">
        <v>81</v>
      </c>
      <c r="BK815" s="235">
        <f>ROUND(I815*H815,2)</f>
        <v>0</v>
      </c>
      <c r="BL815" s="24" t="s">
        <v>220</v>
      </c>
      <c r="BM815" s="24" t="s">
        <v>1721</v>
      </c>
    </row>
    <row r="816" s="10" customFormat="1" ht="29.88" customHeight="1">
      <c r="B816" s="202"/>
      <c r="C816" s="203"/>
      <c r="D816" s="204" t="s">
        <v>70</v>
      </c>
      <c r="E816" s="216" t="s">
        <v>1722</v>
      </c>
      <c r="F816" s="216" t="s">
        <v>1723</v>
      </c>
      <c r="G816" s="203"/>
      <c r="H816" s="203"/>
      <c r="I816" s="206"/>
      <c r="J816" s="217">
        <f>BK816</f>
        <v>0</v>
      </c>
      <c r="K816" s="203"/>
      <c r="L816" s="208"/>
      <c r="M816" s="209"/>
      <c r="N816" s="210"/>
      <c r="O816" s="210"/>
      <c r="P816" s="211">
        <f>SUM(P817:P822)</f>
        <v>0</v>
      </c>
      <c r="Q816" s="210"/>
      <c r="R816" s="211">
        <f>SUM(R817:R822)</f>
        <v>0</v>
      </c>
      <c r="S816" s="210"/>
      <c r="T816" s="212">
        <f>SUM(T817:T822)</f>
        <v>0</v>
      </c>
      <c r="AR816" s="213" t="s">
        <v>81</v>
      </c>
      <c r="AT816" s="214" t="s">
        <v>70</v>
      </c>
      <c r="AU816" s="214" t="s">
        <v>76</v>
      </c>
      <c r="AY816" s="213" t="s">
        <v>114</v>
      </c>
      <c r="BK816" s="215">
        <f>SUM(BK817:BK822)</f>
        <v>0</v>
      </c>
    </row>
    <row r="817" s="1" customFormat="1" ht="16.5" customHeight="1">
      <c r="B817" s="46"/>
      <c r="C817" s="271" t="s">
        <v>1724</v>
      </c>
      <c r="D817" s="271" t="s">
        <v>189</v>
      </c>
      <c r="E817" s="272" t="s">
        <v>1725</v>
      </c>
      <c r="F817" s="273" t="s">
        <v>1726</v>
      </c>
      <c r="G817" s="274" t="s">
        <v>284</v>
      </c>
      <c r="H817" s="275">
        <v>12</v>
      </c>
      <c r="I817" s="276"/>
      <c r="J817" s="277">
        <f>ROUND(I817*H817,2)</f>
        <v>0</v>
      </c>
      <c r="K817" s="273" t="s">
        <v>21</v>
      </c>
      <c r="L817" s="278"/>
      <c r="M817" s="279" t="s">
        <v>21</v>
      </c>
      <c r="N817" s="280" t="s">
        <v>43</v>
      </c>
      <c r="O817" s="47"/>
      <c r="P817" s="233">
        <f>O817*H817</f>
        <v>0</v>
      </c>
      <c r="Q817" s="233">
        <v>0</v>
      </c>
      <c r="R817" s="233">
        <f>Q817*H817</f>
        <v>0</v>
      </c>
      <c r="S817" s="233">
        <v>0</v>
      </c>
      <c r="T817" s="234">
        <f>S817*H817</f>
        <v>0</v>
      </c>
      <c r="AR817" s="24" t="s">
        <v>309</v>
      </c>
      <c r="AT817" s="24" t="s">
        <v>189</v>
      </c>
      <c r="AU817" s="24" t="s">
        <v>81</v>
      </c>
      <c r="AY817" s="24" t="s">
        <v>114</v>
      </c>
      <c r="BE817" s="235">
        <f>IF(N817="základní",J817,0)</f>
        <v>0</v>
      </c>
      <c r="BF817" s="235">
        <f>IF(N817="snížená",J817,0)</f>
        <v>0</v>
      </c>
      <c r="BG817" s="235">
        <f>IF(N817="zákl. přenesená",J817,0)</f>
        <v>0</v>
      </c>
      <c r="BH817" s="235">
        <f>IF(N817="sníž. přenesená",J817,0)</f>
        <v>0</v>
      </c>
      <c r="BI817" s="235">
        <f>IF(N817="nulová",J817,0)</f>
        <v>0</v>
      </c>
      <c r="BJ817" s="24" t="s">
        <v>81</v>
      </c>
      <c r="BK817" s="235">
        <f>ROUND(I817*H817,2)</f>
        <v>0</v>
      </c>
      <c r="BL817" s="24" t="s">
        <v>220</v>
      </c>
      <c r="BM817" s="24" t="s">
        <v>1727</v>
      </c>
    </row>
    <row r="818" s="1" customFormat="1" ht="16.5" customHeight="1">
      <c r="B818" s="46"/>
      <c r="C818" s="271" t="s">
        <v>1728</v>
      </c>
      <c r="D818" s="271" t="s">
        <v>189</v>
      </c>
      <c r="E818" s="272" t="s">
        <v>1729</v>
      </c>
      <c r="F818" s="273" t="s">
        <v>1730</v>
      </c>
      <c r="G818" s="274" t="s">
        <v>284</v>
      </c>
      <c r="H818" s="275">
        <v>12</v>
      </c>
      <c r="I818" s="276"/>
      <c r="J818" s="277">
        <f>ROUND(I818*H818,2)</f>
        <v>0</v>
      </c>
      <c r="K818" s="273" t="s">
        <v>21</v>
      </c>
      <c r="L818" s="278"/>
      <c r="M818" s="279" t="s">
        <v>21</v>
      </c>
      <c r="N818" s="280" t="s">
        <v>43</v>
      </c>
      <c r="O818" s="47"/>
      <c r="P818" s="233">
        <f>O818*H818</f>
        <v>0</v>
      </c>
      <c r="Q818" s="233">
        <v>0</v>
      </c>
      <c r="R818" s="233">
        <f>Q818*H818</f>
        <v>0</v>
      </c>
      <c r="S818" s="233">
        <v>0</v>
      </c>
      <c r="T818" s="234">
        <f>S818*H818</f>
        <v>0</v>
      </c>
      <c r="AR818" s="24" t="s">
        <v>309</v>
      </c>
      <c r="AT818" s="24" t="s">
        <v>189</v>
      </c>
      <c r="AU818" s="24" t="s">
        <v>81</v>
      </c>
      <c r="AY818" s="24" t="s">
        <v>114</v>
      </c>
      <c r="BE818" s="235">
        <f>IF(N818="základní",J818,0)</f>
        <v>0</v>
      </c>
      <c r="BF818" s="235">
        <f>IF(N818="snížená",J818,0)</f>
        <v>0</v>
      </c>
      <c r="BG818" s="235">
        <f>IF(N818="zákl. přenesená",J818,0)</f>
        <v>0</v>
      </c>
      <c r="BH818" s="235">
        <f>IF(N818="sníž. přenesená",J818,0)</f>
        <v>0</v>
      </c>
      <c r="BI818" s="235">
        <f>IF(N818="nulová",J818,0)</f>
        <v>0</v>
      </c>
      <c r="BJ818" s="24" t="s">
        <v>81</v>
      </c>
      <c r="BK818" s="235">
        <f>ROUND(I818*H818,2)</f>
        <v>0</v>
      </c>
      <c r="BL818" s="24" t="s">
        <v>220</v>
      </c>
      <c r="BM818" s="24" t="s">
        <v>1731</v>
      </c>
    </row>
    <row r="819" s="1" customFormat="1" ht="16.5" customHeight="1">
      <c r="B819" s="46"/>
      <c r="C819" s="271" t="s">
        <v>1732</v>
      </c>
      <c r="D819" s="271" t="s">
        <v>189</v>
      </c>
      <c r="E819" s="272" t="s">
        <v>1733</v>
      </c>
      <c r="F819" s="273" t="s">
        <v>1734</v>
      </c>
      <c r="G819" s="274" t="s">
        <v>284</v>
      </c>
      <c r="H819" s="275">
        <v>12</v>
      </c>
      <c r="I819" s="276"/>
      <c r="J819" s="277">
        <f>ROUND(I819*H819,2)</f>
        <v>0</v>
      </c>
      <c r="K819" s="273" t="s">
        <v>21</v>
      </c>
      <c r="L819" s="278"/>
      <c r="M819" s="279" t="s">
        <v>21</v>
      </c>
      <c r="N819" s="280" t="s">
        <v>43</v>
      </c>
      <c r="O819" s="47"/>
      <c r="P819" s="233">
        <f>O819*H819</f>
        <v>0</v>
      </c>
      <c r="Q819" s="233">
        <v>0</v>
      </c>
      <c r="R819" s="233">
        <f>Q819*H819</f>
        <v>0</v>
      </c>
      <c r="S819" s="233">
        <v>0</v>
      </c>
      <c r="T819" s="234">
        <f>S819*H819</f>
        <v>0</v>
      </c>
      <c r="AR819" s="24" t="s">
        <v>309</v>
      </c>
      <c r="AT819" s="24" t="s">
        <v>189</v>
      </c>
      <c r="AU819" s="24" t="s">
        <v>81</v>
      </c>
      <c r="AY819" s="24" t="s">
        <v>114</v>
      </c>
      <c r="BE819" s="235">
        <f>IF(N819="základní",J819,0)</f>
        <v>0</v>
      </c>
      <c r="BF819" s="235">
        <f>IF(N819="snížená",J819,0)</f>
        <v>0</v>
      </c>
      <c r="BG819" s="235">
        <f>IF(N819="zákl. přenesená",J819,0)</f>
        <v>0</v>
      </c>
      <c r="BH819" s="235">
        <f>IF(N819="sníž. přenesená",J819,0)</f>
        <v>0</v>
      </c>
      <c r="BI819" s="235">
        <f>IF(N819="nulová",J819,0)</f>
        <v>0</v>
      </c>
      <c r="BJ819" s="24" t="s">
        <v>81</v>
      </c>
      <c r="BK819" s="235">
        <f>ROUND(I819*H819,2)</f>
        <v>0</v>
      </c>
      <c r="BL819" s="24" t="s">
        <v>220</v>
      </c>
      <c r="BM819" s="24" t="s">
        <v>1735</v>
      </c>
    </row>
    <row r="820" s="1" customFormat="1" ht="16.5" customHeight="1">
      <c r="B820" s="46"/>
      <c r="C820" s="271" t="s">
        <v>1736</v>
      </c>
      <c r="D820" s="271" t="s">
        <v>189</v>
      </c>
      <c r="E820" s="272" t="s">
        <v>1737</v>
      </c>
      <c r="F820" s="273" t="s">
        <v>1738</v>
      </c>
      <c r="G820" s="274" t="s">
        <v>214</v>
      </c>
      <c r="H820" s="275">
        <v>67.299999999999997</v>
      </c>
      <c r="I820" s="276"/>
      <c r="J820" s="277">
        <f>ROUND(I820*H820,2)</f>
        <v>0</v>
      </c>
      <c r="K820" s="273" t="s">
        <v>21</v>
      </c>
      <c r="L820" s="278"/>
      <c r="M820" s="279" t="s">
        <v>21</v>
      </c>
      <c r="N820" s="280" t="s">
        <v>43</v>
      </c>
      <c r="O820" s="47"/>
      <c r="P820" s="233">
        <f>O820*H820</f>
        <v>0</v>
      </c>
      <c r="Q820" s="233">
        <v>0</v>
      </c>
      <c r="R820" s="233">
        <f>Q820*H820</f>
        <v>0</v>
      </c>
      <c r="S820" s="233">
        <v>0</v>
      </c>
      <c r="T820" s="234">
        <f>S820*H820</f>
        <v>0</v>
      </c>
      <c r="AR820" s="24" t="s">
        <v>309</v>
      </c>
      <c r="AT820" s="24" t="s">
        <v>189</v>
      </c>
      <c r="AU820" s="24" t="s">
        <v>81</v>
      </c>
      <c r="AY820" s="24" t="s">
        <v>114</v>
      </c>
      <c r="BE820" s="235">
        <f>IF(N820="základní",J820,0)</f>
        <v>0</v>
      </c>
      <c r="BF820" s="235">
        <f>IF(N820="snížená",J820,0)</f>
        <v>0</v>
      </c>
      <c r="BG820" s="235">
        <f>IF(N820="zákl. přenesená",J820,0)</f>
        <v>0</v>
      </c>
      <c r="BH820" s="235">
        <f>IF(N820="sníž. přenesená",J820,0)</f>
        <v>0</v>
      </c>
      <c r="BI820" s="235">
        <f>IF(N820="nulová",J820,0)</f>
        <v>0</v>
      </c>
      <c r="BJ820" s="24" t="s">
        <v>81</v>
      </c>
      <c r="BK820" s="235">
        <f>ROUND(I820*H820,2)</f>
        <v>0</v>
      </c>
      <c r="BL820" s="24" t="s">
        <v>220</v>
      </c>
      <c r="BM820" s="24" t="s">
        <v>1739</v>
      </c>
    </row>
    <row r="821" s="1" customFormat="1" ht="16.5" customHeight="1">
      <c r="B821" s="46"/>
      <c r="C821" s="271" t="s">
        <v>1740</v>
      </c>
      <c r="D821" s="271" t="s">
        <v>189</v>
      </c>
      <c r="E821" s="272" t="s">
        <v>1741</v>
      </c>
      <c r="F821" s="273" t="s">
        <v>1742</v>
      </c>
      <c r="G821" s="274" t="s">
        <v>214</v>
      </c>
      <c r="H821" s="275">
        <v>67.299999999999997</v>
      </c>
      <c r="I821" s="276"/>
      <c r="J821" s="277">
        <f>ROUND(I821*H821,2)</f>
        <v>0</v>
      </c>
      <c r="K821" s="273" t="s">
        <v>21</v>
      </c>
      <c r="L821" s="278"/>
      <c r="M821" s="279" t="s">
        <v>21</v>
      </c>
      <c r="N821" s="280" t="s">
        <v>43</v>
      </c>
      <c r="O821" s="47"/>
      <c r="P821" s="233">
        <f>O821*H821</f>
        <v>0</v>
      </c>
      <c r="Q821" s="233">
        <v>0</v>
      </c>
      <c r="R821" s="233">
        <f>Q821*H821</f>
        <v>0</v>
      </c>
      <c r="S821" s="233">
        <v>0</v>
      </c>
      <c r="T821" s="234">
        <f>S821*H821</f>
        <v>0</v>
      </c>
      <c r="AR821" s="24" t="s">
        <v>309</v>
      </c>
      <c r="AT821" s="24" t="s">
        <v>189</v>
      </c>
      <c r="AU821" s="24" t="s">
        <v>81</v>
      </c>
      <c r="AY821" s="24" t="s">
        <v>114</v>
      </c>
      <c r="BE821" s="235">
        <f>IF(N821="základní",J821,0)</f>
        <v>0</v>
      </c>
      <c r="BF821" s="235">
        <f>IF(N821="snížená",J821,0)</f>
        <v>0</v>
      </c>
      <c r="BG821" s="235">
        <f>IF(N821="zákl. přenesená",J821,0)</f>
        <v>0</v>
      </c>
      <c r="BH821" s="235">
        <f>IF(N821="sníž. přenesená",J821,0)</f>
        <v>0</v>
      </c>
      <c r="BI821" s="235">
        <f>IF(N821="nulová",J821,0)</f>
        <v>0</v>
      </c>
      <c r="BJ821" s="24" t="s">
        <v>81</v>
      </c>
      <c r="BK821" s="235">
        <f>ROUND(I821*H821,2)</f>
        <v>0</v>
      </c>
      <c r="BL821" s="24" t="s">
        <v>220</v>
      </c>
      <c r="BM821" s="24" t="s">
        <v>1743</v>
      </c>
    </row>
    <row r="822" s="1" customFormat="1" ht="25.5" customHeight="1">
      <c r="B822" s="46"/>
      <c r="C822" s="271" t="s">
        <v>1744</v>
      </c>
      <c r="D822" s="271" t="s">
        <v>189</v>
      </c>
      <c r="E822" s="272" t="s">
        <v>1745</v>
      </c>
      <c r="F822" s="273" t="s">
        <v>1746</v>
      </c>
      <c r="G822" s="274" t="s">
        <v>171</v>
      </c>
      <c r="H822" s="275">
        <v>0.080000000000000002</v>
      </c>
      <c r="I822" s="276"/>
      <c r="J822" s="277">
        <f>ROUND(I822*H822,2)</f>
        <v>0</v>
      </c>
      <c r="K822" s="273" t="s">
        <v>21</v>
      </c>
      <c r="L822" s="278"/>
      <c r="M822" s="279" t="s">
        <v>21</v>
      </c>
      <c r="N822" s="280" t="s">
        <v>43</v>
      </c>
      <c r="O822" s="47"/>
      <c r="P822" s="233">
        <f>O822*H822</f>
        <v>0</v>
      </c>
      <c r="Q822" s="233">
        <v>0</v>
      </c>
      <c r="R822" s="233">
        <f>Q822*H822</f>
        <v>0</v>
      </c>
      <c r="S822" s="233">
        <v>0</v>
      </c>
      <c r="T822" s="234">
        <f>S822*H822</f>
        <v>0</v>
      </c>
      <c r="AR822" s="24" t="s">
        <v>309</v>
      </c>
      <c r="AT822" s="24" t="s">
        <v>189</v>
      </c>
      <c r="AU822" s="24" t="s">
        <v>81</v>
      </c>
      <c r="AY822" s="24" t="s">
        <v>114</v>
      </c>
      <c r="BE822" s="235">
        <f>IF(N822="základní",J822,0)</f>
        <v>0</v>
      </c>
      <c r="BF822" s="235">
        <f>IF(N822="snížená",J822,0)</f>
        <v>0</v>
      </c>
      <c r="BG822" s="235">
        <f>IF(N822="zákl. přenesená",J822,0)</f>
        <v>0</v>
      </c>
      <c r="BH822" s="235">
        <f>IF(N822="sníž. přenesená",J822,0)</f>
        <v>0</v>
      </c>
      <c r="BI822" s="235">
        <f>IF(N822="nulová",J822,0)</f>
        <v>0</v>
      </c>
      <c r="BJ822" s="24" t="s">
        <v>81</v>
      </c>
      <c r="BK822" s="235">
        <f>ROUND(I822*H822,2)</f>
        <v>0</v>
      </c>
      <c r="BL822" s="24" t="s">
        <v>220</v>
      </c>
      <c r="BM822" s="24" t="s">
        <v>1747</v>
      </c>
    </row>
    <row r="823" s="10" customFormat="1" ht="29.88" customHeight="1">
      <c r="B823" s="202"/>
      <c r="C823" s="203"/>
      <c r="D823" s="204" t="s">
        <v>70</v>
      </c>
      <c r="E823" s="216" t="s">
        <v>1748</v>
      </c>
      <c r="F823" s="216" t="s">
        <v>1749</v>
      </c>
      <c r="G823" s="203"/>
      <c r="H823" s="203"/>
      <c r="I823" s="206"/>
      <c r="J823" s="217">
        <f>BK823</f>
        <v>0</v>
      </c>
      <c r="K823" s="203"/>
      <c r="L823" s="208"/>
      <c r="M823" s="209"/>
      <c r="N823" s="210"/>
      <c r="O823" s="210"/>
      <c r="P823" s="211">
        <f>P824</f>
        <v>0</v>
      </c>
      <c r="Q823" s="210"/>
      <c r="R823" s="211">
        <f>R824</f>
        <v>0</v>
      </c>
      <c r="S823" s="210"/>
      <c r="T823" s="212">
        <f>T824</f>
        <v>0</v>
      </c>
      <c r="AR823" s="213" t="s">
        <v>81</v>
      </c>
      <c r="AT823" s="214" t="s">
        <v>70</v>
      </c>
      <c r="AU823" s="214" t="s">
        <v>76</v>
      </c>
      <c r="AY823" s="213" t="s">
        <v>114</v>
      </c>
      <c r="BK823" s="215">
        <f>BK824</f>
        <v>0</v>
      </c>
    </row>
    <row r="824" s="1" customFormat="1" ht="25.5" customHeight="1">
      <c r="B824" s="46"/>
      <c r="C824" s="271" t="s">
        <v>1750</v>
      </c>
      <c r="D824" s="271" t="s">
        <v>189</v>
      </c>
      <c r="E824" s="272" t="s">
        <v>1751</v>
      </c>
      <c r="F824" s="273" t="s">
        <v>1752</v>
      </c>
      <c r="G824" s="274" t="s">
        <v>284</v>
      </c>
      <c r="H824" s="275">
        <v>21.5</v>
      </c>
      <c r="I824" s="276"/>
      <c r="J824" s="277">
        <f>ROUND(I824*H824,2)</f>
        <v>0</v>
      </c>
      <c r="K824" s="273" t="s">
        <v>21</v>
      </c>
      <c r="L824" s="278"/>
      <c r="M824" s="279" t="s">
        <v>21</v>
      </c>
      <c r="N824" s="280" t="s">
        <v>43</v>
      </c>
      <c r="O824" s="47"/>
      <c r="P824" s="233">
        <f>O824*H824</f>
        <v>0</v>
      </c>
      <c r="Q824" s="233">
        <v>0</v>
      </c>
      <c r="R824" s="233">
        <f>Q824*H824</f>
        <v>0</v>
      </c>
      <c r="S824" s="233">
        <v>0</v>
      </c>
      <c r="T824" s="234">
        <f>S824*H824</f>
        <v>0</v>
      </c>
      <c r="AR824" s="24" t="s">
        <v>309</v>
      </c>
      <c r="AT824" s="24" t="s">
        <v>189</v>
      </c>
      <c r="AU824" s="24" t="s">
        <v>81</v>
      </c>
      <c r="AY824" s="24" t="s">
        <v>114</v>
      </c>
      <c r="BE824" s="235">
        <f>IF(N824="základní",J824,0)</f>
        <v>0</v>
      </c>
      <c r="BF824" s="235">
        <f>IF(N824="snížená",J824,0)</f>
        <v>0</v>
      </c>
      <c r="BG824" s="235">
        <f>IF(N824="zákl. přenesená",J824,0)</f>
        <v>0</v>
      </c>
      <c r="BH824" s="235">
        <f>IF(N824="sníž. přenesená",J824,0)</f>
        <v>0</v>
      </c>
      <c r="BI824" s="235">
        <f>IF(N824="nulová",J824,0)</f>
        <v>0</v>
      </c>
      <c r="BJ824" s="24" t="s">
        <v>81</v>
      </c>
      <c r="BK824" s="235">
        <f>ROUND(I824*H824,2)</f>
        <v>0</v>
      </c>
      <c r="BL824" s="24" t="s">
        <v>220</v>
      </c>
      <c r="BM824" s="24" t="s">
        <v>1753</v>
      </c>
    </row>
    <row r="825" s="10" customFormat="1" ht="29.88" customHeight="1">
      <c r="B825" s="202"/>
      <c r="C825" s="203"/>
      <c r="D825" s="204" t="s">
        <v>70</v>
      </c>
      <c r="E825" s="216" t="s">
        <v>1754</v>
      </c>
      <c r="F825" s="216" t="s">
        <v>1755</v>
      </c>
      <c r="G825" s="203"/>
      <c r="H825" s="203"/>
      <c r="I825" s="206"/>
      <c r="J825" s="217">
        <f>BK825</f>
        <v>0</v>
      </c>
      <c r="K825" s="203"/>
      <c r="L825" s="208"/>
      <c r="M825" s="209"/>
      <c r="N825" s="210"/>
      <c r="O825" s="210"/>
      <c r="P825" s="211">
        <f>SUM(P826:P828)</f>
        <v>0</v>
      </c>
      <c r="Q825" s="210"/>
      <c r="R825" s="211">
        <f>SUM(R826:R828)</f>
        <v>0</v>
      </c>
      <c r="S825" s="210"/>
      <c r="T825" s="212">
        <f>SUM(T826:T828)</f>
        <v>0</v>
      </c>
      <c r="AR825" s="213" t="s">
        <v>81</v>
      </c>
      <c r="AT825" s="214" t="s">
        <v>70</v>
      </c>
      <c r="AU825" s="214" t="s">
        <v>76</v>
      </c>
      <c r="AY825" s="213" t="s">
        <v>114</v>
      </c>
      <c r="BK825" s="215">
        <f>SUM(BK826:BK828)</f>
        <v>0</v>
      </c>
    </row>
    <row r="826" s="1" customFormat="1" ht="16.5" customHeight="1">
      <c r="B826" s="46"/>
      <c r="C826" s="271" t="s">
        <v>1756</v>
      </c>
      <c r="D826" s="271" t="s">
        <v>189</v>
      </c>
      <c r="E826" s="272" t="s">
        <v>1737</v>
      </c>
      <c r="F826" s="273" t="s">
        <v>1738</v>
      </c>
      <c r="G826" s="274" t="s">
        <v>214</v>
      </c>
      <c r="H826" s="275">
        <v>5</v>
      </c>
      <c r="I826" s="276"/>
      <c r="J826" s="277">
        <f>ROUND(I826*H826,2)</f>
        <v>0</v>
      </c>
      <c r="K826" s="273" t="s">
        <v>21</v>
      </c>
      <c r="L826" s="278"/>
      <c r="M826" s="279" t="s">
        <v>21</v>
      </c>
      <c r="N826" s="280" t="s">
        <v>43</v>
      </c>
      <c r="O826" s="47"/>
      <c r="P826" s="233">
        <f>O826*H826</f>
        <v>0</v>
      </c>
      <c r="Q826" s="233">
        <v>0</v>
      </c>
      <c r="R826" s="233">
        <f>Q826*H826</f>
        <v>0</v>
      </c>
      <c r="S826" s="233">
        <v>0</v>
      </c>
      <c r="T826" s="234">
        <f>S826*H826</f>
        <v>0</v>
      </c>
      <c r="AR826" s="24" t="s">
        <v>309</v>
      </c>
      <c r="AT826" s="24" t="s">
        <v>189</v>
      </c>
      <c r="AU826" s="24" t="s">
        <v>81</v>
      </c>
      <c r="AY826" s="24" t="s">
        <v>114</v>
      </c>
      <c r="BE826" s="235">
        <f>IF(N826="základní",J826,0)</f>
        <v>0</v>
      </c>
      <c r="BF826" s="235">
        <f>IF(N826="snížená",J826,0)</f>
        <v>0</v>
      </c>
      <c r="BG826" s="235">
        <f>IF(N826="zákl. přenesená",J826,0)</f>
        <v>0</v>
      </c>
      <c r="BH826" s="235">
        <f>IF(N826="sníž. přenesená",J826,0)</f>
        <v>0</v>
      </c>
      <c r="BI826" s="235">
        <f>IF(N826="nulová",J826,0)</f>
        <v>0</v>
      </c>
      <c r="BJ826" s="24" t="s">
        <v>81</v>
      </c>
      <c r="BK826" s="235">
        <f>ROUND(I826*H826,2)</f>
        <v>0</v>
      </c>
      <c r="BL826" s="24" t="s">
        <v>220</v>
      </c>
      <c r="BM826" s="24" t="s">
        <v>1757</v>
      </c>
    </row>
    <row r="827" s="1" customFormat="1" ht="16.5" customHeight="1">
      <c r="B827" s="46"/>
      <c r="C827" s="271" t="s">
        <v>1758</v>
      </c>
      <c r="D827" s="271" t="s">
        <v>189</v>
      </c>
      <c r="E827" s="272" t="s">
        <v>1741</v>
      </c>
      <c r="F827" s="273" t="s">
        <v>1742</v>
      </c>
      <c r="G827" s="274" t="s">
        <v>214</v>
      </c>
      <c r="H827" s="275">
        <v>5</v>
      </c>
      <c r="I827" s="276"/>
      <c r="J827" s="277">
        <f>ROUND(I827*H827,2)</f>
        <v>0</v>
      </c>
      <c r="K827" s="273" t="s">
        <v>21</v>
      </c>
      <c r="L827" s="278"/>
      <c r="M827" s="279" t="s">
        <v>21</v>
      </c>
      <c r="N827" s="280" t="s">
        <v>43</v>
      </c>
      <c r="O827" s="47"/>
      <c r="P827" s="233">
        <f>O827*H827</f>
        <v>0</v>
      </c>
      <c r="Q827" s="233">
        <v>0</v>
      </c>
      <c r="R827" s="233">
        <f>Q827*H827</f>
        <v>0</v>
      </c>
      <c r="S827" s="233">
        <v>0</v>
      </c>
      <c r="T827" s="234">
        <f>S827*H827</f>
        <v>0</v>
      </c>
      <c r="AR827" s="24" t="s">
        <v>309</v>
      </c>
      <c r="AT827" s="24" t="s">
        <v>189</v>
      </c>
      <c r="AU827" s="24" t="s">
        <v>81</v>
      </c>
      <c r="AY827" s="24" t="s">
        <v>114</v>
      </c>
      <c r="BE827" s="235">
        <f>IF(N827="základní",J827,0)</f>
        <v>0</v>
      </c>
      <c r="BF827" s="235">
        <f>IF(N827="snížená",J827,0)</f>
        <v>0</v>
      </c>
      <c r="BG827" s="235">
        <f>IF(N827="zákl. přenesená",J827,0)</f>
        <v>0</v>
      </c>
      <c r="BH827" s="235">
        <f>IF(N827="sníž. přenesená",J827,0)</f>
        <v>0</v>
      </c>
      <c r="BI827" s="235">
        <f>IF(N827="nulová",J827,0)</f>
        <v>0</v>
      </c>
      <c r="BJ827" s="24" t="s">
        <v>81</v>
      </c>
      <c r="BK827" s="235">
        <f>ROUND(I827*H827,2)</f>
        <v>0</v>
      </c>
      <c r="BL827" s="24" t="s">
        <v>220</v>
      </c>
      <c r="BM827" s="24" t="s">
        <v>1759</v>
      </c>
    </row>
    <row r="828" s="1" customFormat="1" ht="25.5" customHeight="1">
      <c r="B828" s="46"/>
      <c r="C828" s="271" t="s">
        <v>1760</v>
      </c>
      <c r="D828" s="271" t="s">
        <v>189</v>
      </c>
      <c r="E828" s="272" t="s">
        <v>1761</v>
      </c>
      <c r="F828" s="273" t="s">
        <v>1762</v>
      </c>
      <c r="G828" s="274" t="s">
        <v>171</v>
      </c>
      <c r="H828" s="275">
        <v>0.0050000000000000001</v>
      </c>
      <c r="I828" s="276"/>
      <c r="J828" s="277">
        <f>ROUND(I828*H828,2)</f>
        <v>0</v>
      </c>
      <c r="K828" s="273" t="s">
        <v>21</v>
      </c>
      <c r="L828" s="278"/>
      <c r="M828" s="279" t="s">
        <v>21</v>
      </c>
      <c r="N828" s="280" t="s">
        <v>43</v>
      </c>
      <c r="O828" s="47"/>
      <c r="P828" s="233">
        <f>O828*H828</f>
        <v>0</v>
      </c>
      <c r="Q828" s="233">
        <v>0</v>
      </c>
      <c r="R828" s="233">
        <f>Q828*H828</f>
        <v>0</v>
      </c>
      <c r="S828" s="233">
        <v>0</v>
      </c>
      <c r="T828" s="234">
        <f>S828*H828</f>
        <v>0</v>
      </c>
      <c r="AR828" s="24" t="s">
        <v>309</v>
      </c>
      <c r="AT828" s="24" t="s">
        <v>189</v>
      </c>
      <c r="AU828" s="24" t="s">
        <v>81</v>
      </c>
      <c r="AY828" s="24" t="s">
        <v>114</v>
      </c>
      <c r="BE828" s="235">
        <f>IF(N828="základní",J828,0)</f>
        <v>0</v>
      </c>
      <c r="BF828" s="235">
        <f>IF(N828="snížená",J828,0)</f>
        <v>0</v>
      </c>
      <c r="BG828" s="235">
        <f>IF(N828="zákl. přenesená",J828,0)</f>
        <v>0</v>
      </c>
      <c r="BH828" s="235">
        <f>IF(N828="sníž. přenesená",J828,0)</f>
        <v>0</v>
      </c>
      <c r="BI828" s="235">
        <f>IF(N828="nulová",J828,0)</f>
        <v>0</v>
      </c>
      <c r="BJ828" s="24" t="s">
        <v>81</v>
      </c>
      <c r="BK828" s="235">
        <f>ROUND(I828*H828,2)</f>
        <v>0</v>
      </c>
      <c r="BL828" s="24" t="s">
        <v>220</v>
      </c>
      <c r="BM828" s="24" t="s">
        <v>1763</v>
      </c>
    </row>
    <row r="829" s="10" customFormat="1" ht="29.88" customHeight="1">
      <c r="B829" s="202"/>
      <c r="C829" s="203"/>
      <c r="D829" s="204" t="s">
        <v>70</v>
      </c>
      <c r="E829" s="216" t="s">
        <v>1764</v>
      </c>
      <c r="F829" s="216" t="s">
        <v>1765</v>
      </c>
      <c r="G829" s="203"/>
      <c r="H829" s="203"/>
      <c r="I829" s="206"/>
      <c r="J829" s="217">
        <f>BK829</f>
        <v>0</v>
      </c>
      <c r="K829" s="203"/>
      <c r="L829" s="208"/>
      <c r="M829" s="209"/>
      <c r="N829" s="210"/>
      <c r="O829" s="210"/>
      <c r="P829" s="211">
        <f>SUM(P830:P849)</f>
        <v>0</v>
      </c>
      <c r="Q829" s="210"/>
      <c r="R829" s="211">
        <f>SUM(R830:R849)</f>
        <v>0</v>
      </c>
      <c r="S829" s="210"/>
      <c r="T829" s="212">
        <f>SUM(T830:T849)</f>
        <v>0</v>
      </c>
      <c r="AR829" s="213" t="s">
        <v>81</v>
      </c>
      <c r="AT829" s="214" t="s">
        <v>70</v>
      </c>
      <c r="AU829" s="214" t="s">
        <v>76</v>
      </c>
      <c r="AY829" s="213" t="s">
        <v>114</v>
      </c>
      <c r="BK829" s="215">
        <f>SUM(BK830:BK849)</f>
        <v>0</v>
      </c>
    </row>
    <row r="830" s="1" customFormat="1" ht="25.5" customHeight="1">
      <c r="B830" s="46"/>
      <c r="C830" s="271" t="s">
        <v>1766</v>
      </c>
      <c r="D830" s="271" t="s">
        <v>189</v>
      </c>
      <c r="E830" s="272" t="s">
        <v>1767</v>
      </c>
      <c r="F830" s="273" t="s">
        <v>1768</v>
      </c>
      <c r="G830" s="274" t="s">
        <v>197</v>
      </c>
      <c r="H830" s="275">
        <v>10</v>
      </c>
      <c r="I830" s="276"/>
      <c r="J830" s="277">
        <f>ROUND(I830*H830,2)</f>
        <v>0</v>
      </c>
      <c r="K830" s="273" t="s">
        <v>21</v>
      </c>
      <c r="L830" s="278"/>
      <c r="M830" s="279" t="s">
        <v>21</v>
      </c>
      <c r="N830" s="280" t="s">
        <v>43</v>
      </c>
      <c r="O830" s="47"/>
      <c r="P830" s="233">
        <f>O830*H830</f>
        <v>0</v>
      </c>
      <c r="Q830" s="233">
        <v>0</v>
      </c>
      <c r="R830" s="233">
        <f>Q830*H830</f>
        <v>0</v>
      </c>
      <c r="S830" s="233">
        <v>0</v>
      </c>
      <c r="T830" s="234">
        <f>S830*H830</f>
        <v>0</v>
      </c>
      <c r="AR830" s="24" t="s">
        <v>309</v>
      </c>
      <c r="AT830" s="24" t="s">
        <v>189</v>
      </c>
      <c r="AU830" s="24" t="s">
        <v>81</v>
      </c>
      <c r="AY830" s="24" t="s">
        <v>114</v>
      </c>
      <c r="BE830" s="235">
        <f>IF(N830="základní",J830,0)</f>
        <v>0</v>
      </c>
      <c r="BF830" s="235">
        <f>IF(N830="snížená",J830,0)</f>
        <v>0</v>
      </c>
      <c r="BG830" s="235">
        <f>IF(N830="zákl. přenesená",J830,0)</f>
        <v>0</v>
      </c>
      <c r="BH830" s="235">
        <f>IF(N830="sníž. přenesená",J830,0)</f>
        <v>0</v>
      </c>
      <c r="BI830" s="235">
        <f>IF(N830="nulová",J830,0)</f>
        <v>0</v>
      </c>
      <c r="BJ830" s="24" t="s">
        <v>81</v>
      </c>
      <c r="BK830" s="235">
        <f>ROUND(I830*H830,2)</f>
        <v>0</v>
      </c>
      <c r="BL830" s="24" t="s">
        <v>220</v>
      </c>
      <c r="BM830" s="24" t="s">
        <v>1769</v>
      </c>
    </row>
    <row r="831" s="1" customFormat="1" ht="16.5" customHeight="1">
      <c r="B831" s="46"/>
      <c r="C831" s="271" t="s">
        <v>1770</v>
      </c>
      <c r="D831" s="271" t="s">
        <v>189</v>
      </c>
      <c r="E831" s="272" t="s">
        <v>1771</v>
      </c>
      <c r="F831" s="273" t="s">
        <v>1772</v>
      </c>
      <c r="G831" s="274" t="s">
        <v>1305</v>
      </c>
      <c r="H831" s="275">
        <v>8</v>
      </c>
      <c r="I831" s="276"/>
      <c r="J831" s="277">
        <f>ROUND(I831*H831,2)</f>
        <v>0</v>
      </c>
      <c r="K831" s="273" t="s">
        <v>21</v>
      </c>
      <c r="L831" s="278"/>
      <c r="M831" s="279" t="s">
        <v>21</v>
      </c>
      <c r="N831" s="280" t="s">
        <v>43</v>
      </c>
      <c r="O831" s="47"/>
      <c r="P831" s="233">
        <f>O831*H831</f>
        <v>0</v>
      </c>
      <c r="Q831" s="233">
        <v>0</v>
      </c>
      <c r="R831" s="233">
        <f>Q831*H831</f>
        <v>0</v>
      </c>
      <c r="S831" s="233">
        <v>0</v>
      </c>
      <c r="T831" s="234">
        <f>S831*H831</f>
        <v>0</v>
      </c>
      <c r="AR831" s="24" t="s">
        <v>309</v>
      </c>
      <c r="AT831" s="24" t="s">
        <v>189</v>
      </c>
      <c r="AU831" s="24" t="s">
        <v>81</v>
      </c>
      <c r="AY831" s="24" t="s">
        <v>114</v>
      </c>
      <c r="BE831" s="235">
        <f>IF(N831="základní",J831,0)</f>
        <v>0</v>
      </c>
      <c r="BF831" s="235">
        <f>IF(N831="snížená",J831,0)</f>
        <v>0</v>
      </c>
      <c r="BG831" s="235">
        <f>IF(N831="zákl. přenesená",J831,0)</f>
        <v>0</v>
      </c>
      <c r="BH831" s="235">
        <f>IF(N831="sníž. přenesená",J831,0)</f>
        <v>0</v>
      </c>
      <c r="BI831" s="235">
        <f>IF(N831="nulová",J831,0)</f>
        <v>0</v>
      </c>
      <c r="BJ831" s="24" t="s">
        <v>81</v>
      </c>
      <c r="BK831" s="235">
        <f>ROUND(I831*H831,2)</f>
        <v>0</v>
      </c>
      <c r="BL831" s="24" t="s">
        <v>220</v>
      </c>
      <c r="BM831" s="24" t="s">
        <v>1773</v>
      </c>
    </row>
    <row r="832" s="1" customFormat="1" ht="16.5" customHeight="1">
      <c r="B832" s="46"/>
      <c r="C832" s="271" t="s">
        <v>1774</v>
      </c>
      <c r="D832" s="271" t="s">
        <v>189</v>
      </c>
      <c r="E832" s="272" t="s">
        <v>1775</v>
      </c>
      <c r="F832" s="273" t="s">
        <v>1776</v>
      </c>
      <c r="G832" s="274" t="s">
        <v>284</v>
      </c>
      <c r="H832" s="275">
        <v>25</v>
      </c>
      <c r="I832" s="276"/>
      <c r="J832" s="277">
        <f>ROUND(I832*H832,2)</f>
        <v>0</v>
      </c>
      <c r="K832" s="273" t="s">
        <v>21</v>
      </c>
      <c r="L832" s="278"/>
      <c r="M832" s="279" t="s">
        <v>21</v>
      </c>
      <c r="N832" s="280" t="s">
        <v>43</v>
      </c>
      <c r="O832" s="47"/>
      <c r="P832" s="233">
        <f>O832*H832</f>
        <v>0</v>
      </c>
      <c r="Q832" s="233">
        <v>0</v>
      </c>
      <c r="R832" s="233">
        <f>Q832*H832</f>
        <v>0</v>
      </c>
      <c r="S832" s="233">
        <v>0</v>
      </c>
      <c r="T832" s="234">
        <f>S832*H832</f>
        <v>0</v>
      </c>
      <c r="AR832" s="24" t="s">
        <v>309</v>
      </c>
      <c r="AT832" s="24" t="s">
        <v>189</v>
      </c>
      <c r="AU832" s="24" t="s">
        <v>81</v>
      </c>
      <c r="AY832" s="24" t="s">
        <v>114</v>
      </c>
      <c r="BE832" s="235">
        <f>IF(N832="základní",J832,0)</f>
        <v>0</v>
      </c>
      <c r="BF832" s="235">
        <f>IF(N832="snížená",J832,0)</f>
        <v>0</v>
      </c>
      <c r="BG832" s="235">
        <f>IF(N832="zákl. přenesená",J832,0)</f>
        <v>0</v>
      </c>
      <c r="BH832" s="235">
        <f>IF(N832="sníž. přenesená",J832,0)</f>
        <v>0</v>
      </c>
      <c r="BI832" s="235">
        <f>IF(N832="nulová",J832,0)</f>
        <v>0</v>
      </c>
      <c r="BJ832" s="24" t="s">
        <v>81</v>
      </c>
      <c r="BK832" s="235">
        <f>ROUND(I832*H832,2)</f>
        <v>0</v>
      </c>
      <c r="BL832" s="24" t="s">
        <v>220</v>
      </c>
      <c r="BM832" s="24" t="s">
        <v>1777</v>
      </c>
    </row>
    <row r="833" s="1" customFormat="1" ht="16.5" customHeight="1">
      <c r="B833" s="46"/>
      <c r="C833" s="271" t="s">
        <v>1778</v>
      </c>
      <c r="D833" s="271" t="s">
        <v>189</v>
      </c>
      <c r="E833" s="272" t="s">
        <v>1779</v>
      </c>
      <c r="F833" s="273" t="s">
        <v>1780</v>
      </c>
      <c r="G833" s="274" t="s">
        <v>491</v>
      </c>
      <c r="H833" s="275">
        <v>1</v>
      </c>
      <c r="I833" s="276"/>
      <c r="J833" s="277">
        <f>ROUND(I833*H833,2)</f>
        <v>0</v>
      </c>
      <c r="K833" s="273" t="s">
        <v>21</v>
      </c>
      <c r="L833" s="278"/>
      <c r="M833" s="279" t="s">
        <v>21</v>
      </c>
      <c r="N833" s="280" t="s">
        <v>43</v>
      </c>
      <c r="O833" s="47"/>
      <c r="P833" s="233">
        <f>O833*H833</f>
        <v>0</v>
      </c>
      <c r="Q833" s="233">
        <v>0</v>
      </c>
      <c r="R833" s="233">
        <f>Q833*H833</f>
        <v>0</v>
      </c>
      <c r="S833" s="233">
        <v>0</v>
      </c>
      <c r="T833" s="234">
        <f>S833*H833</f>
        <v>0</v>
      </c>
      <c r="AR833" s="24" t="s">
        <v>309</v>
      </c>
      <c r="AT833" s="24" t="s">
        <v>189</v>
      </c>
      <c r="AU833" s="24" t="s">
        <v>81</v>
      </c>
      <c r="AY833" s="24" t="s">
        <v>114</v>
      </c>
      <c r="BE833" s="235">
        <f>IF(N833="základní",J833,0)</f>
        <v>0</v>
      </c>
      <c r="BF833" s="235">
        <f>IF(N833="snížená",J833,0)</f>
        <v>0</v>
      </c>
      <c r="BG833" s="235">
        <f>IF(N833="zákl. přenesená",J833,0)</f>
        <v>0</v>
      </c>
      <c r="BH833" s="235">
        <f>IF(N833="sníž. přenesená",J833,0)</f>
        <v>0</v>
      </c>
      <c r="BI833" s="235">
        <f>IF(N833="nulová",J833,0)</f>
        <v>0</v>
      </c>
      <c r="BJ833" s="24" t="s">
        <v>81</v>
      </c>
      <c r="BK833" s="235">
        <f>ROUND(I833*H833,2)</f>
        <v>0</v>
      </c>
      <c r="BL833" s="24" t="s">
        <v>220</v>
      </c>
      <c r="BM833" s="24" t="s">
        <v>1781</v>
      </c>
    </row>
    <row r="834" s="1" customFormat="1" ht="16.5" customHeight="1">
      <c r="B834" s="46"/>
      <c r="C834" s="271" t="s">
        <v>1782</v>
      </c>
      <c r="D834" s="271" t="s">
        <v>189</v>
      </c>
      <c r="E834" s="272" t="s">
        <v>1783</v>
      </c>
      <c r="F834" s="273" t="s">
        <v>1784</v>
      </c>
      <c r="G834" s="274" t="s">
        <v>491</v>
      </c>
      <c r="H834" s="275">
        <v>2</v>
      </c>
      <c r="I834" s="276"/>
      <c r="J834" s="277">
        <f>ROUND(I834*H834,2)</f>
        <v>0</v>
      </c>
      <c r="K834" s="273" t="s">
        <v>21</v>
      </c>
      <c r="L834" s="278"/>
      <c r="M834" s="279" t="s">
        <v>21</v>
      </c>
      <c r="N834" s="280" t="s">
        <v>43</v>
      </c>
      <c r="O834" s="47"/>
      <c r="P834" s="233">
        <f>O834*H834</f>
        <v>0</v>
      </c>
      <c r="Q834" s="233">
        <v>0</v>
      </c>
      <c r="R834" s="233">
        <f>Q834*H834</f>
        <v>0</v>
      </c>
      <c r="S834" s="233">
        <v>0</v>
      </c>
      <c r="T834" s="234">
        <f>S834*H834</f>
        <v>0</v>
      </c>
      <c r="AR834" s="24" t="s">
        <v>309</v>
      </c>
      <c r="AT834" s="24" t="s">
        <v>189</v>
      </c>
      <c r="AU834" s="24" t="s">
        <v>81</v>
      </c>
      <c r="AY834" s="24" t="s">
        <v>114</v>
      </c>
      <c r="BE834" s="235">
        <f>IF(N834="základní",J834,0)</f>
        <v>0</v>
      </c>
      <c r="BF834" s="235">
        <f>IF(N834="snížená",J834,0)</f>
        <v>0</v>
      </c>
      <c r="BG834" s="235">
        <f>IF(N834="zákl. přenesená",J834,0)</f>
        <v>0</v>
      </c>
      <c r="BH834" s="235">
        <f>IF(N834="sníž. přenesená",J834,0)</f>
        <v>0</v>
      </c>
      <c r="BI834" s="235">
        <f>IF(N834="nulová",J834,0)</f>
        <v>0</v>
      </c>
      <c r="BJ834" s="24" t="s">
        <v>81</v>
      </c>
      <c r="BK834" s="235">
        <f>ROUND(I834*H834,2)</f>
        <v>0</v>
      </c>
      <c r="BL834" s="24" t="s">
        <v>220</v>
      </c>
      <c r="BM834" s="24" t="s">
        <v>1785</v>
      </c>
    </row>
    <row r="835" s="1" customFormat="1" ht="25.5" customHeight="1">
      <c r="B835" s="46"/>
      <c r="C835" s="271" t="s">
        <v>1786</v>
      </c>
      <c r="D835" s="271" t="s">
        <v>189</v>
      </c>
      <c r="E835" s="272" t="s">
        <v>1787</v>
      </c>
      <c r="F835" s="273" t="s">
        <v>1788</v>
      </c>
      <c r="G835" s="274" t="s">
        <v>171</v>
      </c>
      <c r="H835" s="275">
        <v>0.056000000000000001</v>
      </c>
      <c r="I835" s="276"/>
      <c r="J835" s="277">
        <f>ROUND(I835*H835,2)</f>
        <v>0</v>
      </c>
      <c r="K835" s="273" t="s">
        <v>21</v>
      </c>
      <c r="L835" s="278"/>
      <c r="M835" s="279" t="s">
        <v>21</v>
      </c>
      <c r="N835" s="280" t="s">
        <v>43</v>
      </c>
      <c r="O835" s="47"/>
      <c r="P835" s="233">
        <f>O835*H835</f>
        <v>0</v>
      </c>
      <c r="Q835" s="233">
        <v>0</v>
      </c>
      <c r="R835" s="233">
        <f>Q835*H835</f>
        <v>0</v>
      </c>
      <c r="S835" s="233">
        <v>0</v>
      </c>
      <c r="T835" s="234">
        <f>S835*H835</f>
        <v>0</v>
      </c>
      <c r="AR835" s="24" t="s">
        <v>309</v>
      </c>
      <c r="AT835" s="24" t="s">
        <v>189</v>
      </c>
      <c r="AU835" s="24" t="s">
        <v>81</v>
      </c>
      <c r="AY835" s="24" t="s">
        <v>114</v>
      </c>
      <c r="BE835" s="235">
        <f>IF(N835="základní",J835,0)</f>
        <v>0</v>
      </c>
      <c r="BF835" s="235">
        <f>IF(N835="snížená",J835,0)</f>
        <v>0</v>
      </c>
      <c r="BG835" s="235">
        <f>IF(N835="zákl. přenesená",J835,0)</f>
        <v>0</v>
      </c>
      <c r="BH835" s="235">
        <f>IF(N835="sníž. přenesená",J835,0)</f>
        <v>0</v>
      </c>
      <c r="BI835" s="235">
        <f>IF(N835="nulová",J835,0)</f>
        <v>0</v>
      </c>
      <c r="BJ835" s="24" t="s">
        <v>81</v>
      </c>
      <c r="BK835" s="235">
        <f>ROUND(I835*H835,2)</f>
        <v>0</v>
      </c>
      <c r="BL835" s="24" t="s">
        <v>220</v>
      </c>
      <c r="BM835" s="24" t="s">
        <v>1789</v>
      </c>
    </row>
    <row r="836" s="1" customFormat="1" ht="16.5" customHeight="1">
      <c r="B836" s="46"/>
      <c r="C836" s="271" t="s">
        <v>1790</v>
      </c>
      <c r="D836" s="271" t="s">
        <v>189</v>
      </c>
      <c r="E836" s="272" t="s">
        <v>1791</v>
      </c>
      <c r="F836" s="273" t="s">
        <v>1792</v>
      </c>
      <c r="G836" s="274" t="s">
        <v>284</v>
      </c>
      <c r="H836" s="275">
        <v>19.5</v>
      </c>
      <c r="I836" s="276"/>
      <c r="J836" s="277">
        <f>ROUND(I836*H836,2)</f>
        <v>0</v>
      </c>
      <c r="K836" s="273" t="s">
        <v>21</v>
      </c>
      <c r="L836" s="278"/>
      <c r="M836" s="279" t="s">
        <v>21</v>
      </c>
      <c r="N836" s="280" t="s">
        <v>43</v>
      </c>
      <c r="O836" s="47"/>
      <c r="P836" s="233">
        <f>O836*H836</f>
        <v>0</v>
      </c>
      <c r="Q836" s="233">
        <v>0</v>
      </c>
      <c r="R836" s="233">
        <f>Q836*H836</f>
        <v>0</v>
      </c>
      <c r="S836" s="233">
        <v>0</v>
      </c>
      <c r="T836" s="234">
        <f>S836*H836</f>
        <v>0</v>
      </c>
      <c r="AR836" s="24" t="s">
        <v>309</v>
      </c>
      <c r="AT836" s="24" t="s">
        <v>189</v>
      </c>
      <c r="AU836" s="24" t="s">
        <v>81</v>
      </c>
      <c r="AY836" s="24" t="s">
        <v>114</v>
      </c>
      <c r="BE836" s="235">
        <f>IF(N836="základní",J836,0)</f>
        <v>0</v>
      </c>
      <c r="BF836" s="235">
        <f>IF(N836="snížená",J836,0)</f>
        <v>0</v>
      </c>
      <c r="BG836" s="235">
        <f>IF(N836="zákl. přenesená",J836,0)</f>
        <v>0</v>
      </c>
      <c r="BH836" s="235">
        <f>IF(N836="sníž. přenesená",J836,0)</f>
        <v>0</v>
      </c>
      <c r="BI836" s="235">
        <f>IF(N836="nulová",J836,0)</f>
        <v>0</v>
      </c>
      <c r="BJ836" s="24" t="s">
        <v>81</v>
      </c>
      <c r="BK836" s="235">
        <f>ROUND(I836*H836,2)</f>
        <v>0</v>
      </c>
      <c r="BL836" s="24" t="s">
        <v>220</v>
      </c>
      <c r="BM836" s="24" t="s">
        <v>1793</v>
      </c>
    </row>
    <row r="837" s="1" customFormat="1" ht="16.5" customHeight="1">
      <c r="B837" s="46"/>
      <c r="C837" s="271" t="s">
        <v>1794</v>
      </c>
      <c r="D837" s="271" t="s">
        <v>189</v>
      </c>
      <c r="E837" s="272" t="s">
        <v>1795</v>
      </c>
      <c r="F837" s="273" t="s">
        <v>1796</v>
      </c>
      <c r="G837" s="274" t="s">
        <v>491</v>
      </c>
      <c r="H837" s="275">
        <v>1</v>
      </c>
      <c r="I837" s="276"/>
      <c r="J837" s="277">
        <f>ROUND(I837*H837,2)</f>
        <v>0</v>
      </c>
      <c r="K837" s="273" t="s">
        <v>21</v>
      </c>
      <c r="L837" s="278"/>
      <c r="M837" s="279" t="s">
        <v>21</v>
      </c>
      <c r="N837" s="280" t="s">
        <v>43</v>
      </c>
      <c r="O837" s="47"/>
      <c r="P837" s="233">
        <f>O837*H837</f>
        <v>0</v>
      </c>
      <c r="Q837" s="233">
        <v>0</v>
      </c>
      <c r="R837" s="233">
        <f>Q837*H837</f>
        <v>0</v>
      </c>
      <c r="S837" s="233">
        <v>0</v>
      </c>
      <c r="T837" s="234">
        <f>S837*H837</f>
        <v>0</v>
      </c>
      <c r="AR837" s="24" t="s">
        <v>309</v>
      </c>
      <c r="AT837" s="24" t="s">
        <v>189</v>
      </c>
      <c r="AU837" s="24" t="s">
        <v>81</v>
      </c>
      <c r="AY837" s="24" t="s">
        <v>114</v>
      </c>
      <c r="BE837" s="235">
        <f>IF(N837="základní",J837,0)</f>
        <v>0</v>
      </c>
      <c r="BF837" s="235">
        <f>IF(N837="snížená",J837,0)</f>
        <v>0</v>
      </c>
      <c r="BG837" s="235">
        <f>IF(N837="zákl. přenesená",J837,0)</f>
        <v>0</v>
      </c>
      <c r="BH837" s="235">
        <f>IF(N837="sníž. přenesená",J837,0)</f>
        <v>0</v>
      </c>
      <c r="BI837" s="235">
        <f>IF(N837="nulová",J837,0)</f>
        <v>0</v>
      </c>
      <c r="BJ837" s="24" t="s">
        <v>81</v>
      </c>
      <c r="BK837" s="235">
        <f>ROUND(I837*H837,2)</f>
        <v>0</v>
      </c>
      <c r="BL837" s="24" t="s">
        <v>220</v>
      </c>
      <c r="BM837" s="24" t="s">
        <v>1797</v>
      </c>
    </row>
    <row r="838" s="1" customFormat="1" ht="16.5" customHeight="1">
      <c r="B838" s="46"/>
      <c r="C838" s="271" t="s">
        <v>1798</v>
      </c>
      <c r="D838" s="271" t="s">
        <v>189</v>
      </c>
      <c r="E838" s="272" t="s">
        <v>1799</v>
      </c>
      <c r="F838" s="273" t="s">
        <v>1800</v>
      </c>
      <c r="G838" s="274" t="s">
        <v>284</v>
      </c>
      <c r="H838" s="275">
        <v>2</v>
      </c>
      <c r="I838" s="276"/>
      <c r="J838" s="277">
        <f>ROUND(I838*H838,2)</f>
        <v>0</v>
      </c>
      <c r="K838" s="273" t="s">
        <v>21</v>
      </c>
      <c r="L838" s="278"/>
      <c r="M838" s="279" t="s">
        <v>21</v>
      </c>
      <c r="N838" s="280" t="s">
        <v>43</v>
      </c>
      <c r="O838" s="47"/>
      <c r="P838" s="233">
        <f>O838*H838</f>
        <v>0</v>
      </c>
      <c r="Q838" s="233">
        <v>0</v>
      </c>
      <c r="R838" s="233">
        <f>Q838*H838</f>
        <v>0</v>
      </c>
      <c r="S838" s="233">
        <v>0</v>
      </c>
      <c r="T838" s="234">
        <f>S838*H838</f>
        <v>0</v>
      </c>
      <c r="AR838" s="24" t="s">
        <v>309</v>
      </c>
      <c r="AT838" s="24" t="s">
        <v>189</v>
      </c>
      <c r="AU838" s="24" t="s">
        <v>81</v>
      </c>
      <c r="AY838" s="24" t="s">
        <v>114</v>
      </c>
      <c r="BE838" s="235">
        <f>IF(N838="základní",J838,0)</f>
        <v>0</v>
      </c>
      <c r="BF838" s="235">
        <f>IF(N838="snížená",J838,0)</f>
        <v>0</v>
      </c>
      <c r="BG838" s="235">
        <f>IF(N838="zákl. přenesená",J838,0)</f>
        <v>0</v>
      </c>
      <c r="BH838" s="235">
        <f>IF(N838="sníž. přenesená",J838,0)</f>
        <v>0</v>
      </c>
      <c r="BI838" s="235">
        <f>IF(N838="nulová",J838,0)</f>
        <v>0</v>
      </c>
      <c r="BJ838" s="24" t="s">
        <v>81</v>
      </c>
      <c r="BK838" s="235">
        <f>ROUND(I838*H838,2)</f>
        <v>0</v>
      </c>
      <c r="BL838" s="24" t="s">
        <v>220</v>
      </c>
      <c r="BM838" s="24" t="s">
        <v>1801</v>
      </c>
    </row>
    <row r="839" s="1" customFormat="1" ht="16.5" customHeight="1">
      <c r="B839" s="46"/>
      <c r="C839" s="271" t="s">
        <v>1802</v>
      </c>
      <c r="D839" s="271" t="s">
        <v>189</v>
      </c>
      <c r="E839" s="272" t="s">
        <v>919</v>
      </c>
      <c r="F839" s="273" t="s">
        <v>1803</v>
      </c>
      <c r="G839" s="274" t="s">
        <v>289</v>
      </c>
      <c r="H839" s="275">
        <v>1</v>
      </c>
      <c r="I839" s="276"/>
      <c r="J839" s="277">
        <f>ROUND(I839*H839,2)</f>
        <v>0</v>
      </c>
      <c r="K839" s="273" t="s">
        <v>21</v>
      </c>
      <c r="L839" s="278"/>
      <c r="M839" s="279" t="s">
        <v>21</v>
      </c>
      <c r="N839" s="280" t="s">
        <v>43</v>
      </c>
      <c r="O839" s="47"/>
      <c r="P839" s="233">
        <f>O839*H839</f>
        <v>0</v>
      </c>
      <c r="Q839" s="233">
        <v>0</v>
      </c>
      <c r="R839" s="233">
        <f>Q839*H839</f>
        <v>0</v>
      </c>
      <c r="S839" s="233">
        <v>0</v>
      </c>
      <c r="T839" s="234">
        <f>S839*H839</f>
        <v>0</v>
      </c>
      <c r="AR839" s="24" t="s">
        <v>309</v>
      </c>
      <c r="AT839" s="24" t="s">
        <v>189</v>
      </c>
      <c r="AU839" s="24" t="s">
        <v>81</v>
      </c>
      <c r="AY839" s="24" t="s">
        <v>114</v>
      </c>
      <c r="BE839" s="235">
        <f>IF(N839="základní",J839,0)</f>
        <v>0</v>
      </c>
      <c r="BF839" s="235">
        <f>IF(N839="snížená",J839,0)</f>
        <v>0</v>
      </c>
      <c r="BG839" s="235">
        <f>IF(N839="zákl. přenesená",J839,0)</f>
        <v>0</v>
      </c>
      <c r="BH839" s="235">
        <f>IF(N839="sníž. přenesená",J839,0)</f>
        <v>0</v>
      </c>
      <c r="BI839" s="235">
        <f>IF(N839="nulová",J839,0)</f>
        <v>0</v>
      </c>
      <c r="BJ839" s="24" t="s">
        <v>81</v>
      </c>
      <c r="BK839" s="235">
        <f>ROUND(I839*H839,2)</f>
        <v>0</v>
      </c>
      <c r="BL839" s="24" t="s">
        <v>220</v>
      </c>
      <c r="BM839" s="24" t="s">
        <v>1804</v>
      </c>
    </row>
    <row r="840" s="1" customFormat="1" ht="16.5" customHeight="1">
      <c r="B840" s="46"/>
      <c r="C840" s="271" t="s">
        <v>1805</v>
      </c>
      <c r="D840" s="271" t="s">
        <v>189</v>
      </c>
      <c r="E840" s="272" t="s">
        <v>1806</v>
      </c>
      <c r="F840" s="273" t="s">
        <v>1807</v>
      </c>
      <c r="G840" s="274" t="s">
        <v>491</v>
      </c>
      <c r="H840" s="275">
        <v>2</v>
      </c>
      <c r="I840" s="276"/>
      <c r="J840" s="277">
        <f>ROUND(I840*H840,2)</f>
        <v>0</v>
      </c>
      <c r="K840" s="273" t="s">
        <v>21</v>
      </c>
      <c r="L840" s="278"/>
      <c r="M840" s="279" t="s">
        <v>21</v>
      </c>
      <c r="N840" s="280" t="s">
        <v>43</v>
      </c>
      <c r="O840" s="47"/>
      <c r="P840" s="233">
        <f>O840*H840</f>
        <v>0</v>
      </c>
      <c r="Q840" s="233">
        <v>0</v>
      </c>
      <c r="R840" s="233">
        <f>Q840*H840</f>
        <v>0</v>
      </c>
      <c r="S840" s="233">
        <v>0</v>
      </c>
      <c r="T840" s="234">
        <f>S840*H840</f>
        <v>0</v>
      </c>
      <c r="AR840" s="24" t="s">
        <v>309</v>
      </c>
      <c r="AT840" s="24" t="s">
        <v>189</v>
      </c>
      <c r="AU840" s="24" t="s">
        <v>81</v>
      </c>
      <c r="AY840" s="24" t="s">
        <v>114</v>
      </c>
      <c r="BE840" s="235">
        <f>IF(N840="základní",J840,0)</f>
        <v>0</v>
      </c>
      <c r="BF840" s="235">
        <f>IF(N840="snížená",J840,0)</f>
        <v>0</v>
      </c>
      <c r="BG840" s="235">
        <f>IF(N840="zákl. přenesená",J840,0)</f>
        <v>0</v>
      </c>
      <c r="BH840" s="235">
        <f>IF(N840="sníž. přenesená",J840,0)</f>
        <v>0</v>
      </c>
      <c r="BI840" s="235">
        <f>IF(N840="nulová",J840,0)</f>
        <v>0</v>
      </c>
      <c r="BJ840" s="24" t="s">
        <v>81</v>
      </c>
      <c r="BK840" s="235">
        <f>ROUND(I840*H840,2)</f>
        <v>0</v>
      </c>
      <c r="BL840" s="24" t="s">
        <v>220</v>
      </c>
      <c r="BM840" s="24" t="s">
        <v>1808</v>
      </c>
    </row>
    <row r="841" s="1" customFormat="1" ht="16.5" customHeight="1">
      <c r="B841" s="46"/>
      <c r="C841" s="271" t="s">
        <v>1809</v>
      </c>
      <c r="D841" s="271" t="s">
        <v>189</v>
      </c>
      <c r="E841" s="272" t="s">
        <v>1810</v>
      </c>
      <c r="F841" s="273" t="s">
        <v>1807</v>
      </c>
      <c r="G841" s="274" t="s">
        <v>284</v>
      </c>
      <c r="H841" s="275">
        <v>20</v>
      </c>
      <c r="I841" s="276"/>
      <c r="J841" s="277">
        <f>ROUND(I841*H841,2)</f>
        <v>0</v>
      </c>
      <c r="K841" s="273" t="s">
        <v>21</v>
      </c>
      <c r="L841" s="278"/>
      <c r="M841" s="279" t="s">
        <v>21</v>
      </c>
      <c r="N841" s="280" t="s">
        <v>43</v>
      </c>
      <c r="O841" s="47"/>
      <c r="P841" s="233">
        <f>O841*H841</f>
        <v>0</v>
      </c>
      <c r="Q841" s="233">
        <v>0</v>
      </c>
      <c r="R841" s="233">
        <f>Q841*H841</f>
        <v>0</v>
      </c>
      <c r="S841" s="233">
        <v>0</v>
      </c>
      <c r="T841" s="234">
        <f>S841*H841</f>
        <v>0</v>
      </c>
      <c r="AR841" s="24" t="s">
        <v>309</v>
      </c>
      <c r="AT841" s="24" t="s">
        <v>189</v>
      </c>
      <c r="AU841" s="24" t="s">
        <v>81</v>
      </c>
      <c r="AY841" s="24" t="s">
        <v>114</v>
      </c>
      <c r="BE841" s="235">
        <f>IF(N841="základní",J841,0)</f>
        <v>0</v>
      </c>
      <c r="BF841" s="235">
        <f>IF(N841="snížená",J841,0)</f>
        <v>0</v>
      </c>
      <c r="BG841" s="235">
        <f>IF(N841="zákl. přenesená",J841,0)</f>
        <v>0</v>
      </c>
      <c r="BH841" s="235">
        <f>IF(N841="sníž. přenesená",J841,0)</f>
        <v>0</v>
      </c>
      <c r="BI841" s="235">
        <f>IF(N841="nulová",J841,0)</f>
        <v>0</v>
      </c>
      <c r="BJ841" s="24" t="s">
        <v>81</v>
      </c>
      <c r="BK841" s="235">
        <f>ROUND(I841*H841,2)</f>
        <v>0</v>
      </c>
      <c r="BL841" s="24" t="s">
        <v>220</v>
      </c>
      <c r="BM841" s="24" t="s">
        <v>1811</v>
      </c>
    </row>
    <row r="842" s="1" customFormat="1" ht="16.5" customHeight="1">
      <c r="B842" s="46"/>
      <c r="C842" s="271" t="s">
        <v>1812</v>
      </c>
      <c r="D842" s="271" t="s">
        <v>189</v>
      </c>
      <c r="E842" s="272" t="s">
        <v>1813</v>
      </c>
      <c r="F842" s="273" t="s">
        <v>1807</v>
      </c>
      <c r="G842" s="274" t="s">
        <v>491</v>
      </c>
      <c r="H842" s="275">
        <v>1</v>
      </c>
      <c r="I842" s="276"/>
      <c r="J842" s="277">
        <f>ROUND(I842*H842,2)</f>
        <v>0</v>
      </c>
      <c r="K842" s="273" t="s">
        <v>21</v>
      </c>
      <c r="L842" s="278"/>
      <c r="M842" s="279" t="s">
        <v>21</v>
      </c>
      <c r="N842" s="280" t="s">
        <v>43</v>
      </c>
      <c r="O842" s="47"/>
      <c r="P842" s="233">
        <f>O842*H842</f>
        <v>0</v>
      </c>
      <c r="Q842" s="233">
        <v>0</v>
      </c>
      <c r="R842" s="233">
        <f>Q842*H842</f>
        <v>0</v>
      </c>
      <c r="S842" s="233">
        <v>0</v>
      </c>
      <c r="T842" s="234">
        <f>S842*H842</f>
        <v>0</v>
      </c>
      <c r="AR842" s="24" t="s">
        <v>309</v>
      </c>
      <c r="AT842" s="24" t="s">
        <v>189</v>
      </c>
      <c r="AU842" s="24" t="s">
        <v>81</v>
      </c>
      <c r="AY842" s="24" t="s">
        <v>114</v>
      </c>
      <c r="BE842" s="235">
        <f>IF(N842="základní",J842,0)</f>
        <v>0</v>
      </c>
      <c r="BF842" s="235">
        <f>IF(N842="snížená",J842,0)</f>
        <v>0</v>
      </c>
      <c r="BG842" s="235">
        <f>IF(N842="zákl. přenesená",J842,0)</f>
        <v>0</v>
      </c>
      <c r="BH842" s="235">
        <f>IF(N842="sníž. přenesená",J842,0)</f>
        <v>0</v>
      </c>
      <c r="BI842" s="235">
        <f>IF(N842="nulová",J842,0)</f>
        <v>0</v>
      </c>
      <c r="BJ842" s="24" t="s">
        <v>81</v>
      </c>
      <c r="BK842" s="235">
        <f>ROUND(I842*H842,2)</f>
        <v>0</v>
      </c>
      <c r="BL842" s="24" t="s">
        <v>220</v>
      </c>
      <c r="BM842" s="24" t="s">
        <v>1814</v>
      </c>
    </row>
    <row r="843" s="1" customFormat="1" ht="16.5" customHeight="1">
      <c r="B843" s="46"/>
      <c r="C843" s="271" t="s">
        <v>1815</v>
      </c>
      <c r="D843" s="271" t="s">
        <v>189</v>
      </c>
      <c r="E843" s="272" t="s">
        <v>1816</v>
      </c>
      <c r="F843" s="273" t="s">
        <v>1817</v>
      </c>
      <c r="G843" s="274" t="s">
        <v>491</v>
      </c>
      <c r="H843" s="275">
        <v>1</v>
      </c>
      <c r="I843" s="276"/>
      <c r="J843" s="277">
        <f>ROUND(I843*H843,2)</f>
        <v>0</v>
      </c>
      <c r="K843" s="273" t="s">
        <v>21</v>
      </c>
      <c r="L843" s="278"/>
      <c r="M843" s="279" t="s">
        <v>21</v>
      </c>
      <c r="N843" s="280" t="s">
        <v>43</v>
      </c>
      <c r="O843" s="47"/>
      <c r="P843" s="233">
        <f>O843*H843</f>
        <v>0</v>
      </c>
      <c r="Q843" s="233">
        <v>0</v>
      </c>
      <c r="R843" s="233">
        <f>Q843*H843</f>
        <v>0</v>
      </c>
      <c r="S843" s="233">
        <v>0</v>
      </c>
      <c r="T843" s="234">
        <f>S843*H843</f>
        <v>0</v>
      </c>
      <c r="AR843" s="24" t="s">
        <v>309</v>
      </c>
      <c r="AT843" s="24" t="s">
        <v>189</v>
      </c>
      <c r="AU843" s="24" t="s">
        <v>81</v>
      </c>
      <c r="AY843" s="24" t="s">
        <v>114</v>
      </c>
      <c r="BE843" s="235">
        <f>IF(N843="základní",J843,0)</f>
        <v>0</v>
      </c>
      <c r="BF843" s="235">
        <f>IF(N843="snížená",J843,0)</f>
        <v>0</v>
      </c>
      <c r="BG843" s="235">
        <f>IF(N843="zákl. přenesená",J843,0)</f>
        <v>0</v>
      </c>
      <c r="BH843" s="235">
        <f>IF(N843="sníž. přenesená",J843,0)</f>
        <v>0</v>
      </c>
      <c r="BI843" s="235">
        <f>IF(N843="nulová",J843,0)</f>
        <v>0</v>
      </c>
      <c r="BJ843" s="24" t="s">
        <v>81</v>
      </c>
      <c r="BK843" s="235">
        <f>ROUND(I843*H843,2)</f>
        <v>0</v>
      </c>
      <c r="BL843" s="24" t="s">
        <v>220</v>
      </c>
      <c r="BM843" s="24" t="s">
        <v>1818</v>
      </c>
    </row>
    <row r="844" s="1" customFormat="1" ht="16.5" customHeight="1">
      <c r="B844" s="46"/>
      <c r="C844" s="271" t="s">
        <v>1819</v>
      </c>
      <c r="D844" s="271" t="s">
        <v>189</v>
      </c>
      <c r="E844" s="272" t="s">
        <v>1820</v>
      </c>
      <c r="F844" s="273" t="s">
        <v>1821</v>
      </c>
      <c r="G844" s="274" t="s">
        <v>491</v>
      </c>
      <c r="H844" s="275">
        <v>1</v>
      </c>
      <c r="I844" s="276"/>
      <c r="J844" s="277">
        <f>ROUND(I844*H844,2)</f>
        <v>0</v>
      </c>
      <c r="K844" s="273" t="s">
        <v>21</v>
      </c>
      <c r="L844" s="278"/>
      <c r="M844" s="279" t="s">
        <v>21</v>
      </c>
      <c r="N844" s="280" t="s">
        <v>43</v>
      </c>
      <c r="O844" s="47"/>
      <c r="P844" s="233">
        <f>O844*H844</f>
        <v>0</v>
      </c>
      <c r="Q844" s="233">
        <v>0</v>
      </c>
      <c r="R844" s="233">
        <f>Q844*H844</f>
        <v>0</v>
      </c>
      <c r="S844" s="233">
        <v>0</v>
      </c>
      <c r="T844" s="234">
        <f>S844*H844</f>
        <v>0</v>
      </c>
      <c r="AR844" s="24" t="s">
        <v>309</v>
      </c>
      <c r="AT844" s="24" t="s">
        <v>189</v>
      </c>
      <c r="AU844" s="24" t="s">
        <v>81</v>
      </c>
      <c r="AY844" s="24" t="s">
        <v>114</v>
      </c>
      <c r="BE844" s="235">
        <f>IF(N844="základní",J844,0)</f>
        <v>0</v>
      </c>
      <c r="BF844" s="235">
        <f>IF(N844="snížená",J844,0)</f>
        <v>0</v>
      </c>
      <c r="BG844" s="235">
        <f>IF(N844="zákl. přenesená",J844,0)</f>
        <v>0</v>
      </c>
      <c r="BH844" s="235">
        <f>IF(N844="sníž. přenesená",J844,0)</f>
        <v>0</v>
      </c>
      <c r="BI844" s="235">
        <f>IF(N844="nulová",J844,0)</f>
        <v>0</v>
      </c>
      <c r="BJ844" s="24" t="s">
        <v>81</v>
      </c>
      <c r="BK844" s="235">
        <f>ROUND(I844*H844,2)</f>
        <v>0</v>
      </c>
      <c r="BL844" s="24" t="s">
        <v>220</v>
      </c>
      <c r="BM844" s="24" t="s">
        <v>1822</v>
      </c>
    </row>
    <row r="845" s="1" customFormat="1" ht="16.5" customHeight="1">
      <c r="B845" s="46"/>
      <c r="C845" s="271" t="s">
        <v>750</v>
      </c>
      <c r="D845" s="271" t="s">
        <v>189</v>
      </c>
      <c r="E845" s="272" t="s">
        <v>1823</v>
      </c>
      <c r="F845" s="273" t="s">
        <v>1824</v>
      </c>
      <c r="G845" s="274" t="s">
        <v>491</v>
      </c>
      <c r="H845" s="275">
        <v>1</v>
      </c>
      <c r="I845" s="276"/>
      <c r="J845" s="277">
        <f>ROUND(I845*H845,2)</f>
        <v>0</v>
      </c>
      <c r="K845" s="273" t="s">
        <v>21</v>
      </c>
      <c r="L845" s="278"/>
      <c r="M845" s="279" t="s">
        <v>21</v>
      </c>
      <c r="N845" s="280" t="s">
        <v>43</v>
      </c>
      <c r="O845" s="47"/>
      <c r="P845" s="233">
        <f>O845*H845</f>
        <v>0</v>
      </c>
      <c r="Q845" s="233">
        <v>0</v>
      </c>
      <c r="R845" s="233">
        <f>Q845*H845</f>
        <v>0</v>
      </c>
      <c r="S845" s="233">
        <v>0</v>
      </c>
      <c r="T845" s="234">
        <f>S845*H845</f>
        <v>0</v>
      </c>
      <c r="AR845" s="24" t="s">
        <v>309</v>
      </c>
      <c r="AT845" s="24" t="s">
        <v>189</v>
      </c>
      <c r="AU845" s="24" t="s">
        <v>81</v>
      </c>
      <c r="AY845" s="24" t="s">
        <v>114</v>
      </c>
      <c r="BE845" s="235">
        <f>IF(N845="základní",J845,0)</f>
        <v>0</v>
      </c>
      <c r="BF845" s="235">
        <f>IF(N845="snížená",J845,0)</f>
        <v>0</v>
      </c>
      <c r="BG845" s="235">
        <f>IF(N845="zákl. přenesená",J845,0)</f>
        <v>0</v>
      </c>
      <c r="BH845" s="235">
        <f>IF(N845="sníž. přenesená",J845,0)</f>
        <v>0</v>
      </c>
      <c r="BI845" s="235">
        <f>IF(N845="nulová",J845,0)</f>
        <v>0</v>
      </c>
      <c r="BJ845" s="24" t="s">
        <v>81</v>
      </c>
      <c r="BK845" s="235">
        <f>ROUND(I845*H845,2)</f>
        <v>0</v>
      </c>
      <c r="BL845" s="24" t="s">
        <v>220</v>
      </c>
      <c r="BM845" s="24" t="s">
        <v>1825</v>
      </c>
    </row>
    <row r="846" s="1" customFormat="1" ht="25.5" customHeight="1">
      <c r="B846" s="46"/>
      <c r="C846" s="271" t="s">
        <v>1826</v>
      </c>
      <c r="D846" s="271" t="s">
        <v>189</v>
      </c>
      <c r="E846" s="272" t="s">
        <v>1827</v>
      </c>
      <c r="F846" s="273" t="s">
        <v>1828</v>
      </c>
      <c r="G846" s="274" t="s">
        <v>491</v>
      </c>
      <c r="H846" s="275">
        <v>1</v>
      </c>
      <c r="I846" s="276"/>
      <c r="J846" s="277">
        <f>ROUND(I846*H846,2)</f>
        <v>0</v>
      </c>
      <c r="K846" s="273" t="s">
        <v>21</v>
      </c>
      <c r="L846" s="278"/>
      <c r="M846" s="279" t="s">
        <v>21</v>
      </c>
      <c r="N846" s="280" t="s">
        <v>43</v>
      </c>
      <c r="O846" s="47"/>
      <c r="P846" s="233">
        <f>O846*H846</f>
        <v>0</v>
      </c>
      <c r="Q846" s="233">
        <v>0</v>
      </c>
      <c r="R846" s="233">
        <f>Q846*H846</f>
        <v>0</v>
      </c>
      <c r="S846" s="233">
        <v>0</v>
      </c>
      <c r="T846" s="234">
        <f>S846*H846</f>
        <v>0</v>
      </c>
      <c r="AR846" s="24" t="s">
        <v>309</v>
      </c>
      <c r="AT846" s="24" t="s">
        <v>189</v>
      </c>
      <c r="AU846" s="24" t="s">
        <v>81</v>
      </c>
      <c r="AY846" s="24" t="s">
        <v>114</v>
      </c>
      <c r="BE846" s="235">
        <f>IF(N846="základní",J846,0)</f>
        <v>0</v>
      </c>
      <c r="BF846" s="235">
        <f>IF(N846="snížená",J846,0)</f>
        <v>0</v>
      </c>
      <c r="BG846" s="235">
        <f>IF(N846="zákl. přenesená",J846,0)</f>
        <v>0</v>
      </c>
      <c r="BH846" s="235">
        <f>IF(N846="sníž. přenesená",J846,0)</f>
        <v>0</v>
      </c>
      <c r="BI846" s="235">
        <f>IF(N846="nulová",J846,0)</f>
        <v>0</v>
      </c>
      <c r="BJ846" s="24" t="s">
        <v>81</v>
      </c>
      <c r="BK846" s="235">
        <f>ROUND(I846*H846,2)</f>
        <v>0</v>
      </c>
      <c r="BL846" s="24" t="s">
        <v>220</v>
      </c>
      <c r="BM846" s="24" t="s">
        <v>1829</v>
      </c>
    </row>
    <row r="847" s="1" customFormat="1" ht="16.5" customHeight="1">
      <c r="B847" s="46"/>
      <c r="C847" s="271" t="s">
        <v>1830</v>
      </c>
      <c r="D847" s="271" t="s">
        <v>189</v>
      </c>
      <c r="E847" s="272" t="s">
        <v>1831</v>
      </c>
      <c r="F847" s="273" t="s">
        <v>1832</v>
      </c>
      <c r="G847" s="274" t="s">
        <v>491</v>
      </c>
      <c r="H847" s="275">
        <v>1</v>
      </c>
      <c r="I847" s="276"/>
      <c r="J847" s="277">
        <f>ROUND(I847*H847,2)</f>
        <v>0</v>
      </c>
      <c r="K847" s="273" t="s">
        <v>21</v>
      </c>
      <c r="L847" s="278"/>
      <c r="M847" s="279" t="s">
        <v>21</v>
      </c>
      <c r="N847" s="280" t="s">
        <v>43</v>
      </c>
      <c r="O847" s="47"/>
      <c r="P847" s="233">
        <f>O847*H847</f>
        <v>0</v>
      </c>
      <c r="Q847" s="233">
        <v>0</v>
      </c>
      <c r="R847" s="233">
        <f>Q847*H847</f>
        <v>0</v>
      </c>
      <c r="S847" s="233">
        <v>0</v>
      </c>
      <c r="T847" s="234">
        <f>S847*H847</f>
        <v>0</v>
      </c>
      <c r="AR847" s="24" t="s">
        <v>309</v>
      </c>
      <c r="AT847" s="24" t="s">
        <v>189</v>
      </c>
      <c r="AU847" s="24" t="s">
        <v>81</v>
      </c>
      <c r="AY847" s="24" t="s">
        <v>114</v>
      </c>
      <c r="BE847" s="235">
        <f>IF(N847="základní",J847,0)</f>
        <v>0</v>
      </c>
      <c r="BF847" s="235">
        <f>IF(N847="snížená",J847,0)</f>
        <v>0</v>
      </c>
      <c r="BG847" s="235">
        <f>IF(N847="zákl. přenesená",J847,0)</f>
        <v>0</v>
      </c>
      <c r="BH847" s="235">
        <f>IF(N847="sníž. přenesená",J847,0)</f>
        <v>0</v>
      </c>
      <c r="BI847" s="235">
        <f>IF(N847="nulová",J847,0)</f>
        <v>0</v>
      </c>
      <c r="BJ847" s="24" t="s">
        <v>81</v>
      </c>
      <c r="BK847" s="235">
        <f>ROUND(I847*H847,2)</f>
        <v>0</v>
      </c>
      <c r="BL847" s="24" t="s">
        <v>220</v>
      </c>
      <c r="BM847" s="24" t="s">
        <v>1833</v>
      </c>
    </row>
    <row r="848" s="1" customFormat="1" ht="16.5" customHeight="1">
      <c r="B848" s="46"/>
      <c r="C848" s="271" t="s">
        <v>1834</v>
      </c>
      <c r="D848" s="271" t="s">
        <v>189</v>
      </c>
      <c r="E848" s="272" t="s">
        <v>1835</v>
      </c>
      <c r="F848" s="273" t="s">
        <v>1836</v>
      </c>
      <c r="G848" s="274" t="s">
        <v>1837</v>
      </c>
      <c r="H848" s="275">
        <v>1</v>
      </c>
      <c r="I848" s="276"/>
      <c r="J848" s="277">
        <f>ROUND(I848*H848,2)</f>
        <v>0</v>
      </c>
      <c r="K848" s="273" t="s">
        <v>21</v>
      </c>
      <c r="L848" s="278"/>
      <c r="M848" s="279" t="s">
        <v>21</v>
      </c>
      <c r="N848" s="280" t="s">
        <v>43</v>
      </c>
      <c r="O848" s="47"/>
      <c r="P848" s="233">
        <f>O848*H848</f>
        <v>0</v>
      </c>
      <c r="Q848" s="233">
        <v>0</v>
      </c>
      <c r="R848" s="233">
        <f>Q848*H848</f>
        <v>0</v>
      </c>
      <c r="S848" s="233">
        <v>0</v>
      </c>
      <c r="T848" s="234">
        <f>S848*H848</f>
        <v>0</v>
      </c>
      <c r="AR848" s="24" t="s">
        <v>309</v>
      </c>
      <c r="AT848" s="24" t="s">
        <v>189</v>
      </c>
      <c r="AU848" s="24" t="s">
        <v>81</v>
      </c>
      <c r="AY848" s="24" t="s">
        <v>114</v>
      </c>
      <c r="BE848" s="235">
        <f>IF(N848="základní",J848,0)</f>
        <v>0</v>
      </c>
      <c r="BF848" s="235">
        <f>IF(N848="snížená",J848,0)</f>
        <v>0</v>
      </c>
      <c r="BG848" s="235">
        <f>IF(N848="zákl. přenesená",J848,0)</f>
        <v>0</v>
      </c>
      <c r="BH848" s="235">
        <f>IF(N848="sníž. přenesená",J848,0)</f>
        <v>0</v>
      </c>
      <c r="BI848" s="235">
        <f>IF(N848="nulová",J848,0)</f>
        <v>0</v>
      </c>
      <c r="BJ848" s="24" t="s">
        <v>81</v>
      </c>
      <c r="BK848" s="235">
        <f>ROUND(I848*H848,2)</f>
        <v>0</v>
      </c>
      <c r="BL848" s="24" t="s">
        <v>220</v>
      </c>
      <c r="BM848" s="24" t="s">
        <v>1838</v>
      </c>
    </row>
    <row r="849" s="1" customFormat="1" ht="16.5" customHeight="1">
      <c r="B849" s="46"/>
      <c r="C849" s="271" t="s">
        <v>1839</v>
      </c>
      <c r="D849" s="271" t="s">
        <v>189</v>
      </c>
      <c r="E849" s="272" t="s">
        <v>1840</v>
      </c>
      <c r="F849" s="273" t="s">
        <v>1841</v>
      </c>
      <c r="G849" s="274" t="s">
        <v>171</v>
      </c>
      <c r="H849" s="275">
        <v>0.25800000000000001</v>
      </c>
      <c r="I849" s="276"/>
      <c r="J849" s="277">
        <f>ROUND(I849*H849,2)</f>
        <v>0</v>
      </c>
      <c r="K849" s="273" t="s">
        <v>21</v>
      </c>
      <c r="L849" s="278"/>
      <c r="M849" s="279" t="s">
        <v>21</v>
      </c>
      <c r="N849" s="280" t="s">
        <v>43</v>
      </c>
      <c r="O849" s="47"/>
      <c r="P849" s="233">
        <f>O849*H849</f>
        <v>0</v>
      </c>
      <c r="Q849" s="233">
        <v>0</v>
      </c>
      <c r="R849" s="233">
        <f>Q849*H849</f>
        <v>0</v>
      </c>
      <c r="S849" s="233">
        <v>0</v>
      </c>
      <c r="T849" s="234">
        <f>S849*H849</f>
        <v>0</v>
      </c>
      <c r="AR849" s="24" t="s">
        <v>309</v>
      </c>
      <c r="AT849" s="24" t="s">
        <v>189</v>
      </c>
      <c r="AU849" s="24" t="s">
        <v>81</v>
      </c>
      <c r="AY849" s="24" t="s">
        <v>114</v>
      </c>
      <c r="BE849" s="235">
        <f>IF(N849="základní",J849,0)</f>
        <v>0</v>
      </c>
      <c r="BF849" s="235">
        <f>IF(N849="snížená",J849,0)</f>
        <v>0</v>
      </c>
      <c r="BG849" s="235">
        <f>IF(N849="zákl. přenesená",J849,0)</f>
        <v>0</v>
      </c>
      <c r="BH849" s="235">
        <f>IF(N849="sníž. přenesená",J849,0)</f>
        <v>0</v>
      </c>
      <c r="BI849" s="235">
        <f>IF(N849="nulová",J849,0)</f>
        <v>0</v>
      </c>
      <c r="BJ849" s="24" t="s">
        <v>81</v>
      </c>
      <c r="BK849" s="235">
        <f>ROUND(I849*H849,2)</f>
        <v>0</v>
      </c>
      <c r="BL849" s="24" t="s">
        <v>220</v>
      </c>
      <c r="BM849" s="24" t="s">
        <v>1842</v>
      </c>
    </row>
    <row r="850" s="10" customFormat="1" ht="29.88" customHeight="1">
      <c r="B850" s="202"/>
      <c r="C850" s="203"/>
      <c r="D850" s="204" t="s">
        <v>70</v>
      </c>
      <c r="E850" s="216" t="s">
        <v>1843</v>
      </c>
      <c r="F850" s="216" t="s">
        <v>1844</v>
      </c>
      <c r="G850" s="203"/>
      <c r="H850" s="203"/>
      <c r="I850" s="206"/>
      <c r="J850" s="217">
        <f>BK850</f>
        <v>0</v>
      </c>
      <c r="K850" s="203"/>
      <c r="L850" s="208"/>
      <c r="M850" s="209"/>
      <c r="N850" s="210"/>
      <c r="O850" s="210"/>
      <c r="P850" s="211">
        <f>SUM(P851:P913)</f>
        <v>0</v>
      </c>
      <c r="Q850" s="210"/>
      <c r="R850" s="211">
        <f>SUM(R851:R913)</f>
        <v>0</v>
      </c>
      <c r="S850" s="210"/>
      <c r="T850" s="212">
        <f>SUM(T851:T913)</f>
        <v>0</v>
      </c>
      <c r="AR850" s="213" t="s">
        <v>81</v>
      </c>
      <c r="AT850" s="214" t="s">
        <v>70</v>
      </c>
      <c r="AU850" s="214" t="s">
        <v>76</v>
      </c>
      <c r="AY850" s="213" t="s">
        <v>114</v>
      </c>
      <c r="BK850" s="215">
        <f>SUM(BK851:BK913)</f>
        <v>0</v>
      </c>
    </row>
    <row r="851" s="1" customFormat="1" ht="16.5" customHeight="1">
      <c r="B851" s="46"/>
      <c r="C851" s="271" t="s">
        <v>1845</v>
      </c>
      <c r="D851" s="271" t="s">
        <v>189</v>
      </c>
      <c r="E851" s="272" t="s">
        <v>1846</v>
      </c>
      <c r="F851" s="273" t="s">
        <v>1847</v>
      </c>
      <c r="G851" s="274" t="s">
        <v>1848</v>
      </c>
      <c r="H851" s="275">
        <v>1</v>
      </c>
      <c r="I851" s="276"/>
      <c r="J851" s="277">
        <f>ROUND(I851*H851,2)</f>
        <v>0</v>
      </c>
      <c r="K851" s="273" t="s">
        <v>21</v>
      </c>
      <c r="L851" s="278"/>
      <c r="M851" s="279" t="s">
        <v>21</v>
      </c>
      <c r="N851" s="280" t="s">
        <v>43</v>
      </c>
      <c r="O851" s="47"/>
      <c r="P851" s="233">
        <f>O851*H851</f>
        <v>0</v>
      </c>
      <c r="Q851" s="233">
        <v>0</v>
      </c>
      <c r="R851" s="233">
        <f>Q851*H851</f>
        <v>0</v>
      </c>
      <c r="S851" s="233">
        <v>0</v>
      </c>
      <c r="T851" s="234">
        <f>S851*H851</f>
        <v>0</v>
      </c>
      <c r="AR851" s="24" t="s">
        <v>309</v>
      </c>
      <c r="AT851" s="24" t="s">
        <v>189</v>
      </c>
      <c r="AU851" s="24" t="s">
        <v>81</v>
      </c>
      <c r="AY851" s="24" t="s">
        <v>114</v>
      </c>
      <c r="BE851" s="235">
        <f>IF(N851="základní",J851,0)</f>
        <v>0</v>
      </c>
      <c r="BF851" s="235">
        <f>IF(N851="snížená",J851,0)</f>
        <v>0</v>
      </c>
      <c r="BG851" s="235">
        <f>IF(N851="zákl. přenesená",J851,0)</f>
        <v>0</v>
      </c>
      <c r="BH851" s="235">
        <f>IF(N851="sníž. přenesená",J851,0)</f>
        <v>0</v>
      </c>
      <c r="BI851" s="235">
        <f>IF(N851="nulová",J851,0)</f>
        <v>0</v>
      </c>
      <c r="BJ851" s="24" t="s">
        <v>81</v>
      </c>
      <c r="BK851" s="235">
        <f>ROUND(I851*H851,2)</f>
        <v>0</v>
      </c>
      <c r="BL851" s="24" t="s">
        <v>220</v>
      </c>
      <c r="BM851" s="24" t="s">
        <v>1849</v>
      </c>
    </row>
    <row r="852" s="1" customFormat="1" ht="16.5" customHeight="1">
      <c r="B852" s="46"/>
      <c r="C852" s="271" t="s">
        <v>1850</v>
      </c>
      <c r="D852" s="271" t="s">
        <v>189</v>
      </c>
      <c r="E852" s="272" t="s">
        <v>1851</v>
      </c>
      <c r="F852" s="273" t="s">
        <v>1852</v>
      </c>
      <c r="G852" s="274" t="s">
        <v>1848</v>
      </c>
      <c r="H852" s="275">
        <v>1</v>
      </c>
      <c r="I852" s="276"/>
      <c r="J852" s="277">
        <f>ROUND(I852*H852,2)</f>
        <v>0</v>
      </c>
      <c r="K852" s="273" t="s">
        <v>21</v>
      </c>
      <c r="L852" s="278"/>
      <c r="M852" s="279" t="s">
        <v>21</v>
      </c>
      <c r="N852" s="280" t="s">
        <v>43</v>
      </c>
      <c r="O852" s="47"/>
      <c r="P852" s="233">
        <f>O852*H852</f>
        <v>0</v>
      </c>
      <c r="Q852" s="233">
        <v>0</v>
      </c>
      <c r="R852" s="233">
        <f>Q852*H852</f>
        <v>0</v>
      </c>
      <c r="S852" s="233">
        <v>0</v>
      </c>
      <c r="T852" s="234">
        <f>S852*H852</f>
        <v>0</v>
      </c>
      <c r="AR852" s="24" t="s">
        <v>309</v>
      </c>
      <c r="AT852" s="24" t="s">
        <v>189</v>
      </c>
      <c r="AU852" s="24" t="s">
        <v>81</v>
      </c>
      <c r="AY852" s="24" t="s">
        <v>114</v>
      </c>
      <c r="BE852" s="235">
        <f>IF(N852="základní",J852,0)</f>
        <v>0</v>
      </c>
      <c r="BF852" s="235">
        <f>IF(N852="snížená",J852,0)</f>
        <v>0</v>
      </c>
      <c r="BG852" s="235">
        <f>IF(N852="zákl. přenesená",J852,0)</f>
        <v>0</v>
      </c>
      <c r="BH852" s="235">
        <f>IF(N852="sníž. přenesená",J852,0)</f>
        <v>0</v>
      </c>
      <c r="BI852" s="235">
        <f>IF(N852="nulová",J852,0)</f>
        <v>0</v>
      </c>
      <c r="BJ852" s="24" t="s">
        <v>81</v>
      </c>
      <c r="BK852" s="235">
        <f>ROUND(I852*H852,2)</f>
        <v>0</v>
      </c>
      <c r="BL852" s="24" t="s">
        <v>220</v>
      </c>
      <c r="BM852" s="24" t="s">
        <v>1853</v>
      </c>
    </row>
    <row r="853" s="1" customFormat="1" ht="16.5" customHeight="1">
      <c r="B853" s="46"/>
      <c r="C853" s="271" t="s">
        <v>1854</v>
      </c>
      <c r="D853" s="271" t="s">
        <v>189</v>
      </c>
      <c r="E853" s="272" t="s">
        <v>1855</v>
      </c>
      <c r="F853" s="273" t="s">
        <v>1856</v>
      </c>
      <c r="G853" s="274" t="s">
        <v>1857</v>
      </c>
      <c r="H853" s="275">
        <v>1</v>
      </c>
      <c r="I853" s="276"/>
      <c r="J853" s="277">
        <f>ROUND(I853*H853,2)</f>
        <v>0</v>
      </c>
      <c r="K853" s="273" t="s">
        <v>21</v>
      </c>
      <c r="L853" s="278"/>
      <c r="M853" s="279" t="s">
        <v>21</v>
      </c>
      <c r="N853" s="280" t="s">
        <v>43</v>
      </c>
      <c r="O853" s="47"/>
      <c r="P853" s="233">
        <f>O853*H853</f>
        <v>0</v>
      </c>
      <c r="Q853" s="233">
        <v>0</v>
      </c>
      <c r="R853" s="233">
        <f>Q853*H853</f>
        <v>0</v>
      </c>
      <c r="S853" s="233">
        <v>0</v>
      </c>
      <c r="T853" s="234">
        <f>S853*H853</f>
        <v>0</v>
      </c>
      <c r="AR853" s="24" t="s">
        <v>309</v>
      </c>
      <c r="AT853" s="24" t="s">
        <v>189</v>
      </c>
      <c r="AU853" s="24" t="s">
        <v>81</v>
      </c>
      <c r="AY853" s="24" t="s">
        <v>114</v>
      </c>
      <c r="BE853" s="235">
        <f>IF(N853="základní",J853,0)</f>
        <v>0</v>
      </c>
      <c r="BF853" s="235">
        <f>IF(N853="snížená",J853,0)</f>
        <v>0</v>
      </c>
      <c r="BG853" s="235">
        <f>IF(N853="zákl. přenesená",J853,0)</f>
        <v>0</v>
      </c>
      <c r="BH853" s="235">
        <f>IF(N853="sníž. přenesená",J853,0)</f>
        <v>0</v>
      </c>
      <c r="BI853" s="235">
        <f>IF(N853="nulová",J853,0)</f>
        <v>0</v>
      </c>
      <c r="BJ853" s="24" t="s">
        <v>81</v>
      </c>
      <c r="BK853" s="235">
        <f>ROUND(I853*H853,2)</f>
        <v>0</v>
      </c>
      <c r="BL853" s="24" t="s">
        <v>220</v>
      </c>
      <c r="BM853" s="24" t="s">
        <v>1858</v>
      </c>
    </row>
    <row r="854" s="1" customFormat="1" ht="16.5" customHeight="1">
      <c r="B854" s="46"/>
      <c r="C854" s="271" t="s">
        <v>1859</v>
      </c>
      <c r="D854" s="271" t="s">
        <v>189</v>
      </c>
      <c r="E854" s="272" t="s">
        <v>1860</v>
      </c>
      <c r="F854" s="273" t="s">
        <v>1861</v>
      </c>
      <c r="G854" s="274" t="s">
        <v>1857</v>
      </c>
      <c r="H854" s="275">
        <v>1</v>
      </c>
      <c r="I854" s="276"/>
      <c r="J854" s="277">
        <f>ROUND(I854*H854,2)</f>
        <v>0</v>
      </c>
      <c r="K854" s="273" t="s">
        <v>21</v>
      </c>
      <c r="L854" s="278"/>
      <c r="M854" s="279" t="s">
        <v>21</v>
      </c>
      <c r="N854" s="280" t="s">
        <v>43</v>
      </c>
      <c r="O854" s="47"/>
      <c r="P854" s="233">
        <f>O854*H854</f>
        <v>0</v>
      </c>
      <c r="Q854" s="233">
        <v>0</v>
      </c>
      <c r="R854" s="233">
        <f>Q854*H854</f>
        <v>0</v>
      </c>
      <c r="S854" s="233">
        <v>0</v>
      </c>
      <c r="T854" s="234">
        <f>S854*H854</f>
        <v>0</v>
      </c>
      <c r="AR854" s="24" t="s">
        <v>309</v>
      </c>
      <c r="AT854" s="24" t="s">
        <v>189</v>
      </c>
      <c r="AU854" s="24" t="s">
        <v>81</v>
      </c>
      <c r="AY854" s="24" t="s">
        <v>114</v>
      </c>
      <c r="BE854" s="235">
        <f>IF(N854="základní",J854,0)</f>
        <v>0</v>
      </c>
      <c r="BF854" s="235">
        <f>IF(N854="snížená",J854,0)</f>
        <v>0</v>
      </c>
      <c r="BG854" s="235">
        <f>IF(N854="zákl. přenesená",J854,0)</f>
        <v>0</v>
      </c>
      <c r="BH854" s="235">
        <f>IF(N854="sníž. přenesená",J854,0)</f>
        <v>0</v>
      </c>
      <c r="BI854" s="235">
        <f>IF(N854="nulová",J854,0)</f>
        <v>0</v>
      </c>
      <c r="BJ854" s="24" t="s">
        <v>81</v>
      </c>
      <c r="BK854" s="235">
        <f>ROUND(I854*H854,2)</f>
        <v>0</v>
      </c>
      <c r="BL854" s="24" t="s">
        <v>220</v>
      </c>
      <c r="BM854" s="24" t="s">
        <v>1862</v>
      </c>
    </row>
    <row r="855" s="1" customFormat="1" ht="16.5" customHeight="1">
      <c r="B855" s="46"/>
      <c r="C855" s="271" t="s">
        <v>1863</v>
      </c>
      <c r="D855" s="271" t="s">
        <v>189</v>
      </c>
      <c r="E855" s="272" t="s">
        <v>1864</v>
      </c>
      <c r="F855" s="273" t="s">
        <v>341</v>
      </c>
      <c r="G855" s="274" t="s">
        <v>289</v>
      </c>
      <c r="H855" s="275">
        <v>1</v>
      </c>
      <c r="I855" s="276"/>
      <c r="J855" s="277">
        <f>ROUND(I855*H855,2)</f>
        <v>0</v>
      </c>
      <c r="K855" s="273" t="s">
        <v>21</v>
      </c>
      <c r="L855" s="278"/>
      <c r="M855" s="279" t="s">
        <v>21</v>
      </c>
      <c r="N855" s="280" t="s">
        <v>43</v>
      </c>
      <c r="O855" s="47"/>
      <c r="P855" s="233">
        <f>O855*H855</f>
        <v>0</v>
      </c>
      <c r="Q855" s="233">
        <v>0</v>
      </c>
      <c r="R855" s="233">
        <f>Q855*H855</f>
        <v>0</v>
      </c>
      <c r="S855" s="233">
        <v>0</v>
      </c>
      <c r="T855" s="234">
        <f>S855*H855</f>
        <v>0</v>
      </c>
      <c r="AR855" s="24" t="s">
        <v>309</v>
      </c>
      <c r="AT855" s="24" t="s">
        <v>189</v>
      </c>
      <c r="AU855" s="24" t="s">
        <v>81</v>
      </c>
      <c r="AY855" s="24" t="s">
        <v>114</v>
      </c>
      <c r="BE855" s="235">
        <f>IF(N855="základní",J855,0)</f>
        <v>0</v>
      </c>
      <c r="BF855" s="235">
        <f>IF(N855="snížená",J855,0)</f>
        <v>0</v>
      </c>
      <c r="BG855" s="235">
        <f>IF(N855="zákl. přenesená",J855,0)</f>
        <v>0</v>
      </c>
      <c r="BH855" s="235">
        <f>IF(N855="sníž. přenesená",J855,0)</f>
        <v>0</v>
      </c>
      <c r="BI855" s="235">
        <f>IF(N855="nulová",J855,0)</f>
        <v>0</v>
      </c>
      <c r="BJ855" s="24" t="s">
        <v>81</v>
      </c>
      <c r="BK855" s="235">
        <f>ROUND(I855*H855,2)</f>
        <v>0</v>
      </c>
      <c r="BL855" s="24" t="s">
        <v>220</v>
      </c>
      <c r="BM855" s="24" t="s">
        <v>1865</v>
      </c>
    </row>
    <row r="856" s="1" customFormat="1" ht="16.5" customHeight="1">
      <c r="B856" s="46"/>
      <c r="C856" s="271" t="s">
        <v>1866</v>
      </c>
      <c r="D856" s="271" t="s">
        <v>189</v>
      </c>
      <c r="E856" s="272" t="s">
        <v>1867</v>
      </c>
      <c r="F856" s="273" t="s">
        <v>1868</v>
      </c>
      <c r="G856" s="274" t="s">
        <v>1857</v>
      </c>
      <c r="H856" s="275">
        <v>2</v>
      </c>
      <c r="I856" s="276"/>
      <c r="J856" s="277">
        <f>ROUND(I856*H856,2)</f>
        <v>0</v>
      </c>
      <c r="K856" s="273" t="s">
        <v>21</v>
      </c>
      <c r="L856" s="278"/>
      <c r="M856" s="279" t="s">
        <v>21</v>
      </c>
      <c r="N856" s="280" t="s">
        <v>43</v>
      </c>
      <c r="O856" s="47"/>
      <c r="P856" s="233">
        <f>O856*H856</f>
        <v>0</v>
      </c>
      <c r="Q856" s="233">
        <v>0</v>
      </c>
      <c r="R856" s="233">
        <f>Q856*H856</f>
        <v>0</v>
      </c>
      <c r="S856" s="233">
        <v>0</v>
      </c>
      <c r="T856" s="234">
        <f>S856*H856</f>
        <v>0</v>
      </c>
      <c r="AR856" s="24" t="s">
        <v>309</v>
      </c>
      <c r="AT856" s="24" t="s">
        <v>189</v>
      </c>
      <c r="AU856" s="24" t="s">
        <v>81</v>
      </c>
      <c r="AY856" s="24" t="s">
        <v>114</v>
      </c>
      <c r="BE856" s="235">
        <f>IF(N856="základní",J856,0)</f>
        <v>0</v>
      </c>
      <c r="BF856" s="235">
        <f>IF(N856="snížená",J856,0)</f>
        <v>0</v>
      </c>
      <c r="BG856" s="235">
        <f>IF(N856="zákl. přenesená",J856,0)</f>
        <v>0</v>
      </c>
      <c r="BH856" s="235">
        <f>IF(N856="sníž. přenesená",J856,0)</f>
        <v>0</v>
      </c>
      <c r="BI856" s="235">
        <f>IF(N856="nulová",J856,0)</f>
        <v>0</v>
      </c>
      <c r="BJ856" s="24" t="s">
        <v>81</v>
      </c>
      <c r="BK856" s="235">
        <f>ROUND(I856*H856,2)</f>
        <v>0</v>
      </c>
      <c r="BL856" s="24" t="s">
        <v>220</v>
      </c>
      <c r="BM856" s="24" t="s">
        <v>1869</v>
      </c>
    </row>
    <row r="857" s="1" customFormat="1" ht="16.5" customHeight="1">
      <c r="B857" s="46"/>
      <c r="C857" s="271" t="s">
        <v>1870</v>
      </c>
      <c r="D857" s="271" t="s">
        <v>189</v>
      </c>
      <c r="E857" s="272" t="s">
        <v>1871</v>
      </c>
      <c r="F857" s="273" t="s">
        <v>1872</v>
      </c>
      <c r="G857" s="274" t="s">
        <v>1857</v>
      </c>
      <c r="H857" s="275">
        <v>2</v>
      </c>
      <c r="I857" s="276"/>
      <c r="J857" s="277">
        <f>ROUND(I857*H857,2)</f>
        <v>0</v>
      </c>
      <c r="K857" s="273" t="s">
        <v>21</v>
      </c>
      <c r="L857" s="278"/>
      <c r="M857" s="279" t="s">
        <v>21</v>
      </c>
      <c r="N857" s="280" t="s">
        <v>43</v>
      </c>
      <c r="O857" s="47"/>
      <c r="P857" s="233">
        <f>O857*H857</f>
        <v>0</v>
      </c>
      <c r="Q857" s="233">
        <v>0</v>
      </c>
      <c r="R857" s="233">
        <f>Q857*H857</f>
        <v>0</v>
      </c>
      <c r="S857" s="233">
        <v>0</v>
      </c>
      <c r="T857" s="234">
        <f>S857*H857</f>
        <v>0</v>
      </c>
      <c r="AR857" s="24" t="s">
        <v>309</v>
      </c>
      <c r="AT857" s="24" t="s">
        <v>189</v>
      </c>
      <c r="AU857" s="24" t="s">
        <v>81</v>
      </c>
      <c r="AY857" s="24" t="s">
        <v>114</v>
      </c>
      <c r="BE857" s="235">
        <f>IF(N857="základní",J857,0)</f>
        <v>0</v>
      </c>
      <c r="BF857" s="235">
        <f>IF(N857="snížená",J857,0)</f>
        <v>0</v>
      </c>
      <c r="BG857" s="235">
        <f>IF(N857="zákl. přenesená",J857,0)</f>
        <v>0</v>
      </c>
      <c r="BH857" s="235">
        <f>IF(N857="sníž. přenesená",J857,0)</f>
        <v>0</v>
      </c>
      <c r="BI857" s="235">
        <f>IF(N857="nulová",J857,0)</f>
        <v>0</v>
      </c>
      <c r="BJ857" s="24" t="s">
        <v>81</v>
      </c>
      <c r="BK857" s="235">
        <f>ROUND(I857*H857,2)</f>
        <v>0</v>
      </c>
      <c r="BL857" s="24" t="s">
        <v>220</v>
      </c>
      <c r="BM857" s="24" t="s">
        <v>1873</v>
      </c>
    </row>
    <row r="858" s="1" customFormat="1" ht="16.5" customHeight="1">
      <c r="B858" s="46"/>
      <c r="C858" s="271" t="s">
        <v>1874</v>
      </c>
      <c r="D858" s="271" t="s">
        <v>189</v>
      </c>
      <c r="E858" s="272" t="s">
        <v>1875</v>
      </c>
      <c r="F858" s="273" t="s">
        <v>1876</v>
      </c>
      <c r="G858" s="274" t="s">
        <v>1857</v>
      </c>
      <c r="H858" s="275">
        <v>1</v>
      </c>
      <c r="I858" s="276"/>
      <c r="J858" s="277">
        <f>ROUND(I858*H858,2)</f>
        <v>0</v>
      </c>
      <c r="K858" s="273" t="s">
        <v>21</v>
      </c>
      <c r="L858" s="278"/>
      <c r="M858" s="279" t="s">
        <v>21</v>
      </c>
      <c r="N858" s="280" t="s">
        <v>43</v>
      </c>
      <c r="O858" s="47"/>
      <c r="P858" s="233">
        <f>O858*H858</f>
        <v>0</v>
      </c>
      <c r="Q858" s="233">
        <v>0</v>
      </c>
      <c r="R858" s="233">
        <f>Q858*H858</f>
        <v>0</v>
      </c>
      <c r="S858" s="233">
        <v>0</v>
      </c>
      <c r="T858" s="234">
        <f>S858*H858</f>
        <v>0</v>
      </c>
      <c r="AR858" s="24" t="s">
        <v>309</v>
      </c>
      <c r="AT858" s="24" t="s">
        <v>189</v>
      </c>
      <c r="AU858" s="24" t="s">
        <v>81</v>
      </c>
      <c r="AY858" s="24" t="s">
        <v>114</v>
      </c>
      <c r="BE858" s="235">
        <f>IF(N858="základní",J858,0)</f>
        <v>0</v>
      </c>
      <c r="BF858" s="235">
        <f>IF(N858="snížená",J858,0)</f>
        <v>0</v>
      </c>
      <c r="BG858" s="235">
        <f>IF(N858="zákl. přenesená",J858,0)</f>
        <v>0</v>
      </c>
      <c r="BH858" s="235">
        <f>IF(N858="sníž. přenesená",J858,0)</f>
        <v>0</v>
      </c>
      <c r="BI858" s="235">
        <f>IF(N858="nulová",J858,0)</f>
        <v>0</v>
      </c>
      <c r="BJ858" s="24" t="s">
        <v>81</v>
      </c>
      <c r="BK858" s="235">
        <f>ROUND(I858*H858,2)</f>
        <v>0</v>
      </c>
      <c r="BL858" s="24" t="s">
        <v>220</v>
      </c>
      <c r="BM858" s="24" t="s">
        <v>1877</v>
      </c>
    </row>
    <row r="859" s="1" customFormat="1" ht="16.5" customHeight="1">
      <c r="B859" s="46"/>
      <c r="C859" s="271" t="s">
        <v>1878</v>
      </c>
      <c r="D859" s="271" t="s">
        <v>189</v>
      </c>
      <c r="E859" s="272" t="s">
        <v>1879</v>
      </c>
      <c r="F859" s="273" t="s">
        <v>1880</v>
      </c>
      <c r="G859" s="274" t="s">
        <v>1857</v>
      </c>
      <c r="H859" s="275">
        <v>1</v>
      </c>
      <c r="I859" s="276"/>
      <c r="J859" s="277">
        <f>ROUND(I859*H859,2)</f>
        <v>0</v>
      </c>
      <c r="K859" s="273" t="s">
        <v>21</v>
      </c>
      <c r="L859" s="278"/>
      <c r="M859" s="279" t="s">
        <v>21</v>
      </c>
      <c r="N859" s="280" t="s">
        <v>43</v>
      </c>
      <c r="O859" s="47"/>
      <c r="P859" s="233">
        <f>O859*H859</f>
        <v>0</v>
      </c>
      <c r="Q859" s="233">
        <v>0</v>
      </c>
      <c r="R859" s="233">
        <f>Q859*H859</f>
        <v>0</v>
      </c>
      <c r="S859" s="233">
        <v>0</v>
      </c>
      <c r="T859" s="234">
        <f>S859*H859</f>
        <v>0</v>
      </c>
      <c r="AR859" s="24" t="s">
        <v>309</v>
      </c>
      <c r="AT859" s="24" t="s">
        <v>189</v>
      </c>
      <c r="AU859" s="24" t="s">
        <v>81</v>
      </c>
      <c r="AY859" s="24" t="s">
        <v>114</v>
      </c>
      <c r="BE859" s="235">
        <f>IF(N859="základní",J859,0)</f>
        <v>0</v>
      </c>
      <c r="BF859" s="235">
        <f>IF(N859="snížená",J859,0)</f>
        <v>0</v>
      </c>
      <c r="BG859" s="235">
        <f>IF(N859="zákl. přenesená",J859,0)</f>
        <v>0</v>
      </c>
      <c r="BH859" s="235">
        <f>IF(N859="sníž. přenesená",J859,0)</f>
        <v>0</v>
      </c>
      <c r="BI859" s="235">
        <f>IF(N859="nulová",J859,0)</f>
        <v>0</v>
      </c>
      <c r="BJ859" s="24" t="s">
        <v>81</v>
      </c>
      <c r="BK859" s="235">
        <f>ROUND(I859*H859,2)</f>
        <v>0</v>
      </c>
      <c r="BL859" s="24" t="s">
        <v>220</v>
      </c>
      <c r="BM859" s="24" t="s">
        <v>1881</v>
      </c>
    </row>
    <row r="860" s="1" customFormat="1" ht="16.5" customHeight="1">
      <c r="B860" s="46"/>
      <c r="C860" s="271" t="s">
        <v>1882</v>
      </c>
      <c r="D860" s="271" t="s">
        <v>189</v>
      </c>
      <c r="E860" s="272" t="s">
        <v>1883</v>
      </c>
      <c r="F860" s="273" t="s">
        <v>1884</v>
      </c>
      <c r="G860" s="274" t="s">
        <v>1857</v>
      </c>
      <c r="H860" s="275">
        <v>1</v>
      </c>
      <c r="I860" s="276"/>
      <c r="J860" s="277">
        <f>ROUND(I860*H860,2)</f>
        <v>0</v>
      </c>
      <c r="K860" s="273" t="s">
        <v>21</v>
      </c>
      <c r="L860" s="278"/>
      <c r="M860" s="279" t="s">
        <v>21</v>
      </c>
      <c r="N860" s="280" t="s">
        <v>43</v>
      </c>
      <c r="O860" s="47"/>
      <c r="P860" s="233">
        <f>O860*H860</f>
        <v>0</v>
      </c>
      <c r="Q860" s="233">
        <v>0</v>
      </c>
      <c r="R860" s="233">
        <f>Q860*H860</f>
        <v>0</v>
      </c>
      <c r="S860" s="233">
        <v>0</v>
      </c>
      <c r="T860" s="234">
        <f>S860*H860</f>
        <v>0</v>
      </c>
      <c r="AR860" s="24" t="s">
        <v>309</v>
      </c>
      <c r="AT860" s="24" t="s">
        <v>189</v>
      </c>
      <c r="AU860" s="24" t="s">
        <v>81</v>
      </c>
      <c r="AY860" s="24" t="s">
        <v>114</v>
      </c>
      <c r="BE860" s="235">
        <f>IF(N860="základní",J860,0)</f>
        <v>0</v>
      </c>
      <c r="BF860" s="235">
        <f>IF(N860="snížená",J860,0)</f>
        <v>0</v>
      </c>
      <c r="BG860" s="235">
        <f>IF(N860="zákl. přenesená",J860,0)</f>
        <v>0</v>
      </c>
      <c r="BH860" s="235">
        <f>IF(N860="sníž. přenesená",J860,0)</f>
        <v>0</v>
      </c>
      <c r="BI860" s="235">
        <f>IF(N860="nulová",J860,0)</f>
        <v>0</v>
      </c>
      <c r="BJ860" s="24" t="s">
        <v>81</v>
      </c>
      <c r="BK860" s="235">
        <f>ROUND(I860*H860,2)</f>
        <v>0</v>
      </c>
      <c r="BL860" s="24" t="s">
        <v>220</v>
      </c>
      <c r="BM860" s="24" t="s">
        <v>1885</v>
      </c>
    </row>
    <row r="861" s="1" customFormat="1" ht="16.5" customHeight="1">
      <c r="B861" s="46"/>
      <c r="C861" s="271" t="s">
        <v>1886</v>
      </c>
      <c r="D861" s="271" t="s">
        <v>189</v>
      </c>
      <c r="E861" s="272" t="s">
        <v>1887</v>
      </c>
      <c r="F861" s="273" t="s">
        <v>1888</v>
      </c>
      <c r="G861" s="274" t="s">
        <v>1857</v>
      </c>
      <c r="H861" s="275">
        <v>1</v>
      </c>
      <c r="I861" s="276"/>
      <c r="J861" s="277">
        <f>ROUND(I861*H861,2)</f>
        <v>0</v>
      </c>
      <c r="K861" s="273" t="s">
        <v>21</v>
      </c>
      <c r="L861" s="278"/>
      <c r="M861" s="279" t="s">
        <v>21</v>
      </c>
      <c r="N861" s="280" t="s">
        <v>43</v>
      </c>
      <c r="O861" s="47"/>
      <c r="P861" s="233">
        <f>O861*H861</f>
        <v>0</v>
      </c>
      <c r="Q861" s="233">
        <v>0</v>
      </c>
      <c r="R861" s="233">
        <f>Q861*H861</f>
        <v>0</v>
      </c>
      <c r="S861" s="233">
        <v>0</v>
      </c>
      <c r="T861" s="234">
        <f>S861*H861</f>
        <v>0</v>
      </c>
      <c r="AR861" s="24" t="s">
        <v>309</v>
      </c>
      <c r="AT861" s="24" t="s">
        <v>189</v>
      </c>
      <c r="AU861" s="24" t="s">
        <v>81</v>
      </c>
      <c r="AY861" s="24" t="s">
        <v>114</v>
      </c>
      <c r="BE861" s="235">
        <f>IF(N861="základní",J861,0)</f>
        <v>0</v>
      </c>
      <c r="BF861" s="235">
        <f>IF(N861="snížená",J861,0)</f>
        <v>0</v>
      </c>
      <c r="BG861" s="235">
        <f>IF(N861="zákl. přenesená",J861,0)</f>
        <v>0</v>
      </c>
      <c r="BH861" s="235">
        <f>IF(N861="sníž. přenesená",J861,0)</f>
        <v>0</v>
      </c>
      <c r="BI861" s="235">
        <f>IF(N861="nulová",J861,0)</f>
        <v>0</v>
      </c>
      <c r="BJ861" s="24" t="s">
        <v>81</v>
      </c>
      <c r="BK861" s="235">
        <f>ROUND(I861*H861,2)</f>
        <v>0</v>
      </c>
      <c r="BL861" s="24" t="s">
        <v>220</v>
      </c>
      <c r="BM861" s="24" t="s">
        <v>1889</v>
      </c>
    </row>
    <row r="862" s="1" customFormat="1" ht="16.5" customHeight="1">
      <c r="B862" s="46"/>
      <c r="C862" s="271" t="s">
        <v>1890</v>
      </c>
      <c r="D862" s="271" t="s">
        <v>189</v>
      </c>
      <c r="E862" s="272" t="s">
        <v>1891</v>
      </c>
      <c r="F862" s="273" t="s">
        <v>341</v>
      </c>
      <c r="G862" s="274" t="s">
        <v>289</v>
      </c>
      <c r="H862" s="275">
        <v>1</v>
      </c>
      <c r="I862" s="276"/>
      <c r="J862" s="277">
        <f>ROUND(I862*H862,2)</f>
        <v>0</v>
      </c>
      <c r="K862" s="273" t="s">
        <v>21</v>
      </c>
      <c r="L862" s="278"/>
      <c r="M862" s="279" t="s">
        <v>21</v>
      </c>
      <c r="N862" s="280" t="s">
        <v>43</v>
      </c>
      <c r="O862" s="47"/>
      <c r="P862" s="233">
        <f>O862*H862</f>
        <v>0</v>
      </c>
      <c r="Q862" s="233">
        <v>0</v>
      </c>
      <c r="R862" s="233">
        <f>Q862*H862</f>
        <v>0</v>
      </c>
      <c r="S862" s="233">
        <v>0</v>
      </c>
      <c r="T862" s="234">
        <f>S862*H862</f>
        <v>0</v>
      </c>
      <c r="AR862" s="24" t="s">
        <v>309</v>
      </c>
      <c r="AT862" s="24" t="s">
        <v>189</v>
      </c>
      <c r="AU862" s="24" t="s">
        <v>81</v>
      </c>
      <c r="AY862" s="24" t="s">
        <v>114</v>
      </c>
      <c r="BE862" s="235">
        <f>IF(N862="základní",J862,0)</f>
        <v>0</v>
      </c>
      <c r="BF862" s="235">
        <f>IF(N862="snížená",J862,0)</f>
        <v>0</v>
      </c>
      <c r="BG862" s="235">
        <f>IF(N862="zákl. přenesená",J862,0)</f>
        <v>0</v>
      </c>
      <c r="BH862" s="235">
        <f>IF(N862="sníž. přenesená",J862,0)</f>
        <v>0</v>
      </c>
      <c r="BI862" s="235">
        <f>IF(N862="nulová",J862,0)</f>
        <v>0</v>
      </c>
      <c r="BJ862" s="24" t="s">
        <v>81</v>
      </c>
      <c r="BK862" s="235">
        <f>ROUND(I862*H862,2)</f>
        <v>0</v>
      </c>
      <c r="BL862" s="24" t="s">
        <v>220</v>
      </c>
      <c r="BM862" s="24" t="s">
        <v>1892</v>
      </c>
    </row>
    <row r="863" s="1" customFormat="1" ht="16.5" customHeight="1">
      <c r="B863" s="46"/>
      <c r="C863" s="271" t="s">
        <v>1893</v>
      </c>
      <c r="D863" s="271" t="s">
        <v>189</v>
      </c>
      <c r="E863" s="272" t="s">
        <v>1894</v>
      </c>
      <c r="F863" s="273" t="s">
        <v>1895</v>
      </c>
      <c r="G863" s="274" t="s">
        <v>284</v>
      </c>
      <c r="H863" s="275">
        <v>245</v>
      </c>
      <c r="I863" s="276"/>
      <c r="J863" s="277">
        <f>ROUND(I863*H863,2)</f>
        <v>0</v>
      </c>
      <c r="K863" s="273" t="s">
        <v>21</v>
      </c>
      <c r="L863" s="278"/>
      <c r="M863" s="279" t="s">
        <v>21</v>
      </c>
      <c r="N863" s="280" t="s">
        <v>43</v>
      </c>
      <c r="O863" s="47"/>
      <c r="P863" s="233">
        <f>O863*H863</f>
        <v>0</v>
      </c>
      <c r="Q863" s="233">
        <v>0</v>
      </c>
      <c r="R863" s="233">
        <f>Q863*H863</f>
        <v>0</v>
      </c>
      <c r="S863" s="233">
        <v>0</v>
      </c>
      <c r="T863" s="234">
        <f>S863*H863</f>
        <v>0</v>
      </c>
      <c r="AR863" s="24" t="s">
        <v>309</v>
      </c>
      <c r="AT863" s="24" t="s">
        <v>189</v>
      </c>
      <c r="AU863" s="24" t="s">
        <v>81</v>
      </c>
      <c r="AY863" s="24" t="s">
        <v>114</v>
      </c>
      <c r="BE863" s="235">
        <f>IF(N863="základní",J863,0)</f>
        <v>0</v>
      </c>
      <c r="BF863" s="235">
        <f>IF(N863="snížená",J863,0)</f>
        <v>0</v>
      </c>
      <c r="BG863" s="235">
        <f>IF(N863="zákl. přenesená",J863,0)</f>
        <v>0</v>
      </c>
      <c r="BH863" s="235">
        <f>IF(N863="sníž. přenesená",J863,0)</f>
        <v>0</v>
      </c>
      <c r="BI863" s="235">
        <f>IF(N863="nulová",J863,0)</f>
        <v>0</v>
      </c>
      <c r="BJ863" s="24" t="s">
        <v>81</v>
      </c>
      <c r="BK863" s="235">
        <f>ROUND(I863*H863,2)</f>
        <v>0</v>
      </c>
      <c r="BL863" s="24" t="s">
        <v>220</v>
      </c>
      <c r="BM863" s="24" t="s">
        <v>1896</v>
      </c>
    </row>
    <row r="864" s="1" customFormat="1" ht="16.5" customHeight="1">
      <c r="B864" s="46"/>
      <c r="C864" s="271" t="s">
        <v>1897</v>
      </c>
      <c r="D864" s="271" t="s">
        <v>189</v>
      </c>
      <c r="E864" s="272" t="s">
        <v>1898</v>
      </c>
      <c r="F864" s="273" t="s">
        <v>1899</v>
      </c>
      <c r="G864" s="274" t="s">
        <v>284</v>
      </c>
      <c r="H864" s="275">
        <v>44</v>
      </c>
      <c r="I864" s="276"/>
      <c r="J864" s="277">
        <f>ROUND(I864*H864,2)</f>
        <v>0</v>
      </c>
      <c r="K864" s="273" t="s">
        <v>21</v>
      </c>
      <c r="L864" s="278"/>
      <c r="M864" s="279" t="s">
        <v>21</v>
      </c>
      <c r="N864" s="280" t="s">
        <v>43</v>
      </c>
      <c r="O864" s="47"/>
      <c r="P864" s="233">
        <f>O864*H864</f>
        <v>0</v>
      </c>
      <c r="Q864" s="233">
        <v>0</v>
      </c>
      <c r="R864" s="233">
        <f>Q864*H864</f>
        <v>0</v>
      </c>
      <c r="S864" s="233">
        <v>0</v>
      </c>
      <c r="T864" s="234">
        <f>S864*H864</f>
        <v>0</v>
      </c>
      <c r="AR864" s="24" t="s">
        <v>309</v>
      </c>
      <c r="AT864" s="24" t="s">
        <v>189</v>
      </c>
      <c r="AU864" s="24" t="s">
        <v>81</v>
      </c>
      <c r="AY864" s="24" t="s">
        <v>114</v>
      </c>
      <c r="BE864" s="235">
        <f>IF(N864="základní",J864,0)</f>
        <v>0</v>
      </c>
      <c r="BF864" s="235">
        <f>IF(N864="snížená",J864,0)</f>
        <v>0</v>
      </c>
      <c r="BG864" s="235">
        <f>IF(N864="zákl. přenesená",J864,0)</f>
        <v>0</v>
      </c>
      <c r="BH864" s="235">
        <f>IF(N864="sníž. přenesená",J864,0)</f>
        <v>0</v>
      </c>
      <c r="BI864" s="235">
        <f>IF(N864="nulová",J864,0)</f>
        <v>0</v>
      </c>
      <c r="BJ864" s="24" t="s">
        <v>81</v>
      </c>
      <c r="BK864" s="235">
        <f>ROUND(I864*H864,2)</f>
        <v>0</v>
      </c>
      <c r="BL864" s="24" t="s">
        <v>220</v>
      </c>
      <c r="BM864" s="24" t="s">
        <v>1900</v>
      </c>
    </row>
    <row r="865" s="1" customFormat="1" ht="16.5" customHeight="1">
      <c r="B865" s="46"/>
      <c r="C865" s="271" t="s">
        <v>1901</v>
      </c>
      <c r="D865" s="271" t="s">
        <v>189</v>
      </c>
      <c r="E865" s="272" t="s">
        <v>1902</v>
      </c>
      <c r="F865" s="273" t="s">
        <v>1903</v>
      </c>
      <c r="G865" s="274" t="s">
        <v>284</v>
      </c>
      <c r="H865" s="275">
        <v>5</v>
      </c>
      <c r="I865" s="276"/>
      <c r="J865" s="277">
        <f>ROUND(I865*H865,2)</f>
        <v>0</v>
      </c>
      <c r="K865" s="273" t="s">
        <v>21</v>
      </c>
      <c r="L865" s="278"/>
      <c r="M865" s="279" t="s">
        <v>21</v>
      </c>
      <c r="N865" s="280" t="s">
        <v>43</v>
      </c>
      <c r="O865" s="47"/>
      <c r="P865" s="233">
        <f>O865*H865</f>
        <v>0</v>
      </c>
      <c r="Q865" s="233">
        <v>0</v>
      </c>
      <c r="R865" s="233">
        <f>Q865*H865</f>
        <v>0</v>
      </c>
      <c r="S865" s="233">
        <v>0</v>
      </c>
      <c r="T865" s="234">
        <f>S865*H865</f>
        <v>0</v>
      </c>
      <c r="AR865" s="24" t="s">
        <v>309</v>
      </c>
      <c r="AT865" s="24" t="s">
        <v>189</v>
      </c>
      <c r="AU865" s="24" t="s">
        <v>81</v>
      </c>
      <c r="AY865" s="24" t="s">
        <v>114</v>
      </c>
      <c r="BE865" s="235">
        <f>IF(N865="základní",J865,0)</f>
        <v>0</v>
      </c>
      <c r="BF865" s="235">
        <f>IF(N865="snížená",J865,0)</f>
        <v>0</v>
      </c>
      <c r="BG865" s="235">
        <f>IF(N865="zákl. přenesená",J865,0)</f>
        <v>0</v>
      </c>
      <c r="BH865" s="235">
        <f>IF(N865="sníž. přenesená",J865,0)</f>
        <v>0</v>
      </c>
      <c r="BI865" s="235">
        <f>IF(N865="nulová",J865,0)</f>
        <v>0</v>
      </c>
      <c r="BJ865" s="24" t="s">
        <v>81</v>
      </c>
      <c r="BK865" s="235">
        <f>ROUND(I865*H865,2)</f>
        <v>0</v>
      </c>
      <c r="BL865" s="24" t="s">
        <v>220</v>
      </c>
      <c r="BM865" s="24" t="s">
        <v>1904</v>
      </c>
    </row>
    <row r="866" s="1" customFormat="1" ht="16.5" customHeight="1">
      <c r="B866" s="46"/>
      <c r="C866" s="271" t="s">
        <v>1905</v>
      </c>
      <c r="D866" s="271" t="s">
        <v>189</v>
      </c>
      <c r="E866" s="272" t="s">
        <v>1906</v>
      </c>
      <c r="F866" s="273" t="s">
        <v>1907</v>
      </c>
      <c r="G866" s="274" t="s">
        <v>284</v>
      </c>
      <c r="H866" s="275">
        <v>20</v>
      </c>
      <c r="I866" s="276"/>
      <c r="J866" s="277">
        <f>ROUND(I866*H866,2)</f>
        <v>0</v>
      </c>
      <c r="K866" s="273" t="s">
        <v>21</v>
      </c>
      <c r="L866" s="278"/>
      <c r="M866" s="279" t="s">
        <v>21</v>
      </c>
      <c r="N866" s="280" t="s">
        <v>43</v>
      </c>
      <c r="O866" s="47"/>
      <c r="P866" s="233">
        <f>O866*H866</f>
        <v>0</v>
      </c>
      <c r="Q866" s="233">
        <v>0</v>
      </c>
      <c r="R866" s="233">
        <f>Q866*H866</f>
        <v>0</v>
      </c>
      <c r="S866" s="233">
        <v>0</v>
      </c>
      <c r="T866" s="234">
        <f>S866*H866</f>
        <v>0</v>
      </c>
      <c r="AR866" s="24" t="s">
        <v>309</v>
      </c>
      <c r="AT866" s="24" t="s">
        <v>189</v>
      </c>
      <c r="AU866" s="24" t="s">
        <v>81</v>
      </c>
      <c r="AY866" s="24" t="s">
        <v>114</v>
      </c>
      <c r="BE866" s="235">
        <f>IF(N866="základní",J866,0)</f>
        <v>0</v>
      </c>
      <c r="BF866" s="235">
        <f>IF(N866="snížená",J866,0)</f>
        <v>0</v>
      </c>
      <c r="BG866" s="235">
        <f>IF(N866="zákl. přenesená",J866,0)</f>
        <v>0</v>
      </c>
      <c r="BH866" s="235">
        <f>IF(N866="sníž. přenesená",J866,0)</f>
        <v>0</v>
      </c>
      <c r="BI866" s="235">
        <f>IF(N866="nulová",J866,0)</f>
        <v>0</v>
      </c>
      <c r="BJ866" s="24" t="s">
        <v>81</v>
      </c>
      <c r="BK866" s="235">
        <f>ROUND(I866*H866,2)</f>
        <v>0</v>
      </c>
      <c r="BL866" s="24" t="s">
        <v>220</v>
      </c>
      <c r="BM866" s="24" t="s">
        <v>1908</v>
      </c>
    </row>
    <row r="867" s="1" customFormat="1" ht="16.5" customHeight="1">
      <c r="B867" s="46"/>
      <c r="C867" s="271" t="s">
        <v>1909</v>
      </c>
      <c r="D867" s="271" t="s">
        <v>189</v>
      </c>
      <c r="E867" s="272" t="s">
        <v>1910</v>
      </c>
      <c r="F867" s="273" t="s">
        <v>341</v>
      </c>
      <c r="G867" s="274" t="s">
        <v>289</v>
      </c>
      <c r="H867" s="275">
        <v>1</v>
      </c>
      <c r="I867" s="276"/>
      <c r="J867" s="277">
        <f>ROUND(I867*H867,2)</f>
        <v>0</v>
      </c>
      <c r="K867" s="273" t="s">
        <v>21</v>
      </c>
      <c r="L867" s="278"/>
      <c r="M867" s="279" t="s">
        <v>21</v>
      </c>
      <c r="N867" s="280" t="s">
        <v>43</v>
      </c>
      <c r="O867" s="47"/>
      <c r="P867" s="233">
        <f>O867*H867</f>
        <v>0</v>
      </c>
      <c r="Q867" s="233">
        <v>0</v>
      </c>
      <c r="R867" s="233">
        <f>Q867*H867</f>
        <v>0</v>
      </c>
      <c r="S867" s="233">
        <v>0</v>
      </c>
      <c r="T867" s="234">
        <f>S867*H867</f>
        <v>0</v>
      </c>
      <c r="AR867" s="24" t="s">
        <v>309</v>
      </c>
      <c r="AT867" s="24" t="s">
        <v>189</v>
      </c>
      <c r="AU867" s="24" t="s">
        <v>81</v>
      </c>
      <c r="AY867" s="24" t="s">
        <v>114</v>
      </c>
      <c r="BE867" s="235">
        <f>IF(N867="základní",J867,0)</f>
        <v>0</v>
      </c>
      <c r="BF867" s="235">
        <f>IF(N867="snížená",J867,0)</f>
        <v>0</v>
      </c>
      <c r="BG867" s="235">
        <f>IF(N867="zákl. přenesená",J867,0)</f>
        <v>0</v>
      </c>
      <c r="BH867" s="235">
        <f>IF(N867="sníž. přenesená",J867,0)</f>
        <v>0</v>
      </c>
      <c r="BI867" s="235">
        <f>IF(N867="nulová",J867,0)</f>
        <v>0</v>
      </c>
      <c r="BJ867" s="24" t="s">
        <v>81</v>
      </c>
      <c r="BK867" s="235">
        <f>ROUND(I867*H867,2)</f>
        <v>0</v>
      </c>
      <c r="BL867" s="24" t="s">
        <v>220</v>
      </c>
      <c r="BM867" s="24" t="s">
        <v>1911</v>
      </c>
    </row>
    <row r="868" s="1" customFormat="1" ht="16.5" customHeight="1">
      <c r="B868" s="46"/>
      <c r="C868" s="271" t="s">
        <v>1912</v>
      </c>
      <c r="D868" s="271" t="s">
        <v>189</v>
      </c>
      <c r="E868" s="272" t="s">
        <v>1913</v>
      </c>
      <c r="F868" s="273" t="s">
        <v>1914</v>
      </c>
      <c r="G868" s="274" t="s">
        <v>491</v>
      </c>
      <c r="H868" s="275">
        <v>1</v>
      </c>
      <c r="I868" s="276"/>
      <c r="J868" s="277">
        <f>ROUND(I868*H868,2)</f>
        <v>0</v>
      </c>
      <c r="K868" s="273" t="s">
        <v>21</v>
      </c>
      <c r="L868" s="278"/>
      <c r="M868" s="279" t="s">
        <v>21</v>
      </c>
      <c r="N868" s="280" t="s">
        <v>43</v>
      </c>
      <c r="O868" s="47"/>
      <c r="P868" s="233">
        <f>O868*H868</f>
        <v>0</v>
      </c>
      <c r="Q868" s="233">
        <v>0</v>
      </c>
      <c r="R868" s="233">
        <f>Q868*H868</f>
        <v>0</v>
      </c>
      <c r="S868" s="233">
        <v>0</v>
      </c>
      <c r="T868" s="234">
        <f>S868*H868</f>
        <v>0</v>
      </c>
      <c r="AR868" s="24" t="s">
        <v>309</v>
      </c>
      <c r="AT868" s="24" t="s">
        <v>189</v>
      </c>
      <c r="AU868" s="24" t="s">
        <v>81</v>
      </c>
      <c r="AY868" s="24" t="s">
        <v>114</v>
      </c>
      <c r="BE868" s="235">
        <f>IF(N868="základní",J868,0)</f>
        <v>0</v>
      </c>
      <c r="BF868" s="235">
        <f>IF(N868="snížená",J868,0)</f>
        <v>0</v>
      </c>
      <c r="BG868" s="235">
        <f>IF(N868="zákl. přenesená",J868,0)</f>
        <v>0</v>
      </c>
      <c r="BH868" s="235">
        <f>IF(N868="sníž. přenesená",J868,0)</f>
        <v>0</v>
      </c>
      <c r="BI868" s="235">
        <f>IF(N868="nulová",J868,0)</f>
        <v>0</v>
      </c>
      <c r="BJ868" s="24" t="s">
        <v>81</v>
      </c>
      <c r="BK868" s="235">
        <f>ROUND(I868*H868,2)</f>
        <v>0</v>
      </c>
      <c r="BL868" s="24" t="s">
        <v>220</v>
      </c>
      <c r="BM868" s="24" t="s">
        <v>1915</v>
      </c>
    </row>
    <row r="869" s="1" customFormat="1" ht="16.5" customHeight="1">
      <c r="B869" s="46"/>
      <c r="C869" s="271" t="s">
        <v>1916</v>
      </c>
      <c r="D869" s="271" t="s">
        <v>189</v>
      </c>
      <c r="E869" s="272" t="s">
        <v>1917</v>
      </c>
      <c r="F869" s="273" t="s">
        <v>1914</v>
      </c>
      <c r="G869" s="274" t="s">
        <v>491</v>
      </c>
      <c r="H869" s="275">
        <v>2</v>
      </c>
      <c r="I869" s="276"/>
      <c r="J869" s="277">
        <f>ROUND(I869*H869,2)</f>
        <v>0</v>
      </c>
      <c r="K869" s="273" t="s">
        <v>21</v>
      </c>
      <c r="L869" s="278"/>
      <c r="M869" s="279" t="s">
        <v>21</v>
      </c>
      <c r="N869" s="280" t="s">
        <v>43</v>
      </c>
      <c r="O869" s="47"/>
      <c r="P869" s="233">
        <f>O869*H869</f>
        <v>0</v>
      </c>
      <c r="Q869" s="233">
        <v>0</v>
      </c>
      <c r="R869" s="233">
        <f>Q869*H869</f>
        <v>0</v>
      </c>
      <c r="S869" s="233">
        <v>0</v>
      </c>
      <c r="T869" s="234">
        <f>S869*H869</f>
        <v>0</v>
      </c>
      <c r="AR869" s="24" t="s">
        <v>309</v>
      </c>
      <c r="AT869" s="24" t="s">
        <v>189</v>
      </c>
      <c r="AU869" s="24" t="s">
        <v>81</v>
      </c>
      <c r="AY869" s="24" t="s">
        <v>114</v>
      </c>
      <c r="BE869" s="235">
        <f>IF(N869="základní",J869,0)</f>
        <v>0</v>
      </c>
      <c r="BF869" s="235">
        <f>IF(N869="snížená",J869,0)</f>
        <v>0</v>
      </c>
      <c r="BG869" s="235">
        <f>IF(N869="zákl. přenesená",J869,0)</f>
        <v>0</v>
      </c>
      <c r="BH869" s="235">
        <f>IF(N869="sníž. přenesená",J869,0)</f>
        <v>0</v>
      </c>
      <c r="BI869" s="235">
        <f>IF(N869="nulová",J869,0)</f>
        <v>0</v>
      </c>
      <c r="BJ869" s="24" t="s">
        <v>81</v>
      </c>
      <c r="BK869" s="235">
        <f>ROUND(I869*H869,2)</f>
        <v>0</v>
      </c>
      <c r="BL869" s="24" t="s">
        <v>220</v>
      </c>
      <c r="BM869" s="24" t="s">
        <v>1918</v>
      </c>
    </row>
    <row r="870" s="1" customFormat="1" ht="16.5" customHeight="1">
      <c r="B870" s="46"/>
      <c r="C870" s="271" t="s">
        <v>1919</v>
      </c>
      <c r="D870" s="271" t="s">
        <v>189</v>
      </c>
      <c r="E870" s="272" t="s">
        <v>1920</v>
      </c>
      <c r="F870" s="273" t="s">
        <v>1914</v>
      </c>
      <c r="G870" s="274" t="s">
        <v>491</v>
      </c>
      <c r="H870" s="275">
        <v>1</v>
      </c>
      <c r="I870" s="276"/>
      <c r="J870" s="277">
        <f>ROUND(I870*H870,2)</f>
        <v>0</v>
      </c>
      <c r="K870" s="273" t="s">
        <v>21</v>
      </c>
      <c r="L870" s="278"/>
      <c r="M870" s="279" t="s">
        <v>21</v>
      </c>
      <c r="N870" s="280" t="s">
        <v>43</v>
      </c>
      <c r="O870" s="47"/>
      <c r="P870" s="233">
        <f>O870*H870</f>
        <v>0</v>
      </c>
      <c r="Q870" s="233">
        <v>0</v>
      </c>
      <c r="R870" s="233">
        <f>Q870*H870</f>
        <v>0</v>
      </c>
      <c r="S870" s="233">
        <v>0</v>
      </c>
      <c r="T870" s="234">
        <f>S870*H870</f>
        <v>0</v>
      </c>
      <c r="AR870" s="24" t="s">
        <v>309</v>
      </c>
      <c r="AT870" s="24" t="s">
        <v>189</v>
      </c>
      <c r="AU870" s="24" t="s">
        <v>81</v>
      </c>
      <c r="AY870" s="24" t="s">
        <v>114</v>
      </c>
      <c r="BE870" s="235">
        <f>IF(N870="základní",J870,0)</f>
        <v>0</v>
      </c>
      <c r="BF870" s="235">
        <f>IF(N870="snížená",J870,0)</f>
        <v>0</v>
      </c>
      <c r="BG870" s="235">
        <f>IF(N870="zákl. přenesená",J870,0)</f>
        <v>0</v>
      </c>
      <c r="BH870" s="235">
        <f>IF(N870="sníž. přenesená",J870,0)</f>
        <v>0</v>
      </c>
      <c r="BI870" s="235">
        <f>IF(N870="nulová",J870,0)</f>
        <v>0</v>
      </c>
      <c r="BJ870" s="24" t="s">
        <v>81</v>
      </c>
      <c r="BK870" s="235">
        <f>ROUND(I870*H870,2)</f>
        <v>0</v>
      </c>
      <c r="BL870" s="24" t="s">
        <v>220</v>
      </c>
      <c r="BM870" s="24" t="s">
        <v>1921</v>
      </c>
    </row>
    <row r="871" s="1" customFormat="1" ht="16.5" customHeight="1">
      <c r="B871" s="46"/>
      <c r="C871" s="271" t="s">
        <v>1922</v>
      </c>
      <c r="D871" s="271" t="s">
        <v>189</v>
      </c>
      <c r="E871" s="272" t="s">
        <v>1923</v>
      </c>
      <c r="F871" s="273" t="s">
        <v>1914</v>
      </c>
      <c r="G871" s="274" t="s">
        <v>491</v>
      </c>
      <c r="H871" s="275">
        <v>4</v>
      </c>
      <c r="I871" s="276"/>
      <c r="J871" s="277">
        <f>ROUND(I871*H871,2)</f>
        <v>0</v>
      </c>
      <c r="K871" s="273" t="s">
        <v>21</v>
      </c>
      <c r="L871" s="278"/>
      <c r="M871" s="279" t="s">
        <v>21</v>
      </c>
      <c r="N871" s="280" t="s">
        <v>43</v>
      </c>
      <c r="O871" s="47"/>
      <c r="P871" s="233">
        <f>O871*H871</f>
        <v>0</v>
      </c>
      <c r="Q871" s="233">
        <v>0</v>
      </c>
      <c r="R871" s="233">
        <f>Q871*H871</f>
        <v>0</v>
      </c>
      <c r="S871" s="233">
        <v>0</v>
      </c>
      <c r="T871" s="234">
        <f>S871*H871</f>
        <v>0</v>
      </c>
      <c r="AR871" s="24" t="s">
        <v>309</v>
      </c>
      <c r="AT871" s="24" t="s">
        <v>189</v>
      </c>
      <c r="AU871" s="24" t="s">
        <v>81</v>
      </c>
      <c r="AY871" s="24" t="s">
        <v>114</v>
      </c>
      <c r="BE871" s="235">
        <f>IF(N871="základní",J871,0)</f>
        <v>0</v>
      </c>
      <c r="BF871" s="235">
        <f>IF(N871="snížená",J871,0)</f>
        <v>0</v>
      </c>
      <c r="BG871" s="235">
        <f>IF(N871="zákl. přenesená",J871,0)</f>
        <v>0</v>
      </c>
      <c r="BH871" s="235">
        <f>IF(N871="sníž. přenesená",J871,0)</f>
        <v>0</v>
      </c>
      <c r="BI871" s="235">
        <f>IF(N871="nulová",J871,0)</f>
        <v>0</v>
      </c>
      <c r="BJ871" s="24" t="s">
        <v>81</v>
      </c>
      <c r="BK871" s="235">
        <f>ROUND(I871*H871,2)</f>
        <v>0</v>
      </c>
      <c r="BL871" s="24" t="s">
        <v>220</v>
      </c>
      <c r="BM871" s="24" t="s">
        <v>1924</v>
      </c>
    </row>
    <row r="872" s="1" customFormat="1" ht="16.5" customHeight="1">
      <c r="B872" s="46"/>
      <c r="C872" s="271" t="s">
        <v>1925</v>
      </c>
      <c r="D872" s="271" t="s">
        <v>189</v>
      </c>
      <c r="E872" s="272" t="s">
        <v>1926</v>
      </c>
      <c r="F872" s="273" t="s">
        <v>1927</v>
      </c>
      <c r="G872" s="274" t="s">
        <v>491</v>
      </c>
      <c r="H872" s="275">
        <v>1</v>
      </c>
      <c r="I872" s="276"/>
      <c r="J872" s="277">
        <f>ROUND(I872*H872,2)</f>
        <v>0</v>
      </c>
      <c r="K872" s="273" t="s">
        <v>21</v>
      </c>
      <c r="L872" s="278"/>
      <c r="M872" s="279" t="s">
        <v>21</v>
      </c>
      <c r="N872" s="280" t="s">
        <v>43</v>
      </c>
      <c r="O872" s="47"/>
      <c r="P872" s="233">
        <f>O872*H872</f>
        <v>0</v>
      </c>
      <c r="Q872" s="233">
        <v>0</v>
      </c>
      <c r="R872" s="233">
        <f>Q872*H872</f>
        <v>0</v>
      </c>
      <c r="S872" s="233">
        <v>0</v>
      </c>
      <c r="T872" s="234">
        <f>S872*H872</f>
        <v>0</v>
      </c>
      <c r="AR872" s="24" t="s">
        <v>309</v>
      </c>
      <c r="AT872" s="24" t="s">
        <v>189</v>
      </c>
      <c r="AU872" s="24" t="s">
        <v>81</v>
      </c>
      <c r="AY872" s="24" t="s">
        <v>114</v>
      </c>
      <c r="BE872" s="235">
        <f>IF(N872="základní",J872,0)</f>
        <v>0</v>
      </c>
      <c r="BF872" s="235">
        <f>IF(N872="snížená",J872,0)</f>
        <v>0</v>
      </c>
      <c r="BG872" s="235">
        <f>IF(N872="zákl. přenesená",J872,0)</f>
        <v>0</v>
      </c>
      <c r="BH872" s="235">
        <f>IF(N872="sníž. přenesená",J872,0)</f>
        <v>0</v>
      </c>
      <c r="BI872" s="235">
        <f>IF(N872="nulová",J872,0)</f>
        <v>0</v>
      </c>
      <c r="BJ872" s="24" t="s">
        <v>81</v>
      </c>
      <c r="BK872" s="235">
        <f>ROUND(I872*H872,2)</f>
        <v>0</v>
      </c>
      <c r="BL872" s="24" t="s">
        <v>220</v>
      </c>
      <c r="BM872" s="24" t="s">
        <v>1928</v>
      </c>
    </row>
    <row r="873" s="1" customFormat="1" ht="16.5" customHeight="1">
      <c r="B873" s="46"/>
      <c r="C873" s="271" t="s">
        <v>1929</v>
      </c>
      <c r="D873" s="271" t="s">
        <v>189</v>
      </c>
      <c r="E873" s="272" t="s">
        <v>1930</v>
      </c>
      <c r="F873" s="273" t="s">
        <v>1914</v>
      </c>
      <c r="G873" s="274" t="s">
        <v>491</v>
      </c>
      <c r="H873" s="275">
        <v>1</v>
      </c>
      <c r="I873" s="276"/>
      <c r="J873" s="277">
        <f>ROUND(I873*H873,2)</f>
        <v>0</v>
      </c>
      <c r="K873" s="273" t="s">
        <v>21</v>
      </c>
      <c r="L873" s="278"/>
      <c r="M873" s="279" t="s">
        <v>21</v>
      </c>
      <c r="N873" s="280" t="s">
        <v>43</v>
      </c>
      <c r="O873" s="47"/>
      <c r="P873" s="233">
        <f>O873*H873</f>
        <v>0</v>
      </c>
      <c r="Q873" s="233">
        <v>0</v>
      </c>
      <c r="R873" s="233">
        <f>Q873*H873</f>
        <v>0</v>
      </c>
      <c r="S873" s="233">
        <v>0</v>
      </c>
      <c r="T873" s="234">
        <f>S873*H873</f>
        <v>0</v>
      </c>
      <c r="AR873" s="24" t="s">
        <v>309</v>
      </c>
      <c r="AT873" s="24" t="s">
        <v>189</v>
      </c>
      <c r="AU873" s="24" t="s">
        <v>81</v>
      </c>
      <c r="AY873" s="24" t="s">
        <v>114</v>
      </c>
      <c r="BE873" s="235">
        <f>IF(N873="základní",J873,0)</f>
        <v>0</v>
      </c>
      <c r="BF873" s="235">
        <f>IF(N873="snížená",J873,0)</f>
        <v>0</v>
      </c>
      <c r="BG873" s="235">
        <f>IF(N873="zákl. přenesená",J873,0)</f>
        <v>0</v>
      </c>
      <c r="BH873" s="235">
        <f>IF(N873="sníž. přenesená",J873,0)</f>
        <v>0</v>
      </c>
      <c r="BI873" s="235">
        <f>IF(N873="nulová",J873,0)</f>
        <v>0</v>
      </c>
      <c r="BJ873" s="24" t="s">
        <v>81</v>
      </c>
      <c r="BK873" s="235">
        <f>ROUND(I873*H873,2)</f>
        <v>0</v>
      </c>
      <c r="BL873" s="24" t="s">
        <v>220</v>
      </c>
      <c r="BM873" s="24" t="s">
        <v>1931</v>
      </c>
    </row>
    <row r="874" s="1" customFormat="1" ht="16.5" customHeight="1">
      <c r="B874" s="46"/>
      <c r="C874" s="271" t="s">
        <v>1932</v>
      </c>
      <c r="D874" s="271" t="s">
        <v>189</v>
      </c>
      <c r="E874" s="272" t="s">
        <v>1933</v>
      </c>
      <c r="F874" s="273" t="s">
        <v>1914</v>
      </c>
      <c r="G874" s="274" t="s">
        <v>491</v>
      </c>
      <c r="H874" s="275">
        <v>2</v>
      </c>
      <c r="I874" s="276"/>
      <c r="J874" s="277">
        <f>ROUND(I874*H874,2)</f>
        <v>0</v>
      </c>
      <c r="K874" s="273" t="s">
        <v>21</v>
      </c>
      <c r="L874" s="278"/>
      <c r="M874" s="279" t="s">
        <v>21</v>
      </c>
      <c r="N874" s="280" t="s">
        <v>43</v>
      </c>
      <c r="O874" s="47"/>
      <c r="P874" s="233">
        <f>O874*H874</f>
        <v>0</v>
      </c>
      <c r="Q874" s="233">
        <v>0</v>
      </c>
      <c r="R874" s="233">
        <f>Q874*H874</f>
        <v>0</v>
      </c>
      <c r="S874" s="233">
        <v>0</v>
      </c>
      <c r="T874" s="234">
        <f>S874*H874</f>
        <v>0</v>
      </c>
      <c r="AR874" s="24" t="s">
        <v>309</v>
      </c>
      <c r="AT874" s="24" t="s">
        <v>189</v>
      </c>
      <c r="AU874" s="24" t="s">
        <v>81</v>
      </c>
      <c r="AY874" s="24" t="s">
        <v>114</v>
      </c>
      <c r="BE874" s="235">
        <f>IF(N874="základní",J874,0)</f>
        <v>0</v>
      </c>
      <c r="BF874" s="235">
        <f>IF(N874="snížená",J874,0)</f>
        <v>0</v>
      </c>
      <c r="BG874" s="235">
        <f>IF(N874="zákl. přenesená",J874,0)</f>
        <v>0</v>
      </c>
      <c r="BH874" s="235">
        <f>IF(N874="sníž. přenesená",J874,0)</f>
        <v>0</v>
      </c>
      <c r="BI874" s="235">
        <f>IF(N874="nulová",J874,0)</f>
        <v>0</v>
      </c>
      <c r="BJ874" s="24" t="s">
        <v>81</v>
      </c>
      <c r="BK874" s="235">
        <f>ROUND(I874*H874,2)</f>
        <v>0</v>
      </c>
      <c r="BL874" s="24" t="s">
        <v>220</v>
      </c>
      <c r="BM874" s="24" t="s">
        <v>1934</v>
      </c>
    </row>
    <row r="875" s="1" customFormat="1" ht="16.5" customHeight="1">
      <c r="B875" s="46"/>
      <c r="C875" s="271" t="s">
        <v>1935</v>
      </c>
      <c r="D875" s="271" t="s">
        <v>189</v>
      </c>
      <c r="E875" s="272" t="s">
        <v>1936</v>
      </c>
      <c r="F875" s="273" t="s">
        <v>1914</v>
      </c>
      <c r="G875" s="274" t="s">
        <v>491</v>
      </c>
      <c r="H875" s="275">
        <v>2</v>
      </c>
      <c r="I875" s="276"/>
      <c r="J875" s="277">
        <f>ROUND(I875*H875,2)</f>
        <v>0</v>
      </c>
      <c r="K875" s="273" t="s">
        <v>21</v>
      </c>
      <c r="L875" s="278"/>
      <c r="M875" s="279" t="s">
        <v>21</v>
      </c>
      <c r="N875" s="280" t="s">
        <v>43</v>
      </c>
      <c r="O875" s="47"/>
      <c r="P875" s="233">
        <f>O875*H875</f>
        <v>0</v>
      </c>
      <c r="Q875" s="233">
        <v>0</v>
      </c>
      <c r="R875" s="233">
        <f>Q875*H875</f>
        <v>0</v>
      </c>
      <c r="S875" s="233">
        <v>0</v>
      </c>
      <c r="T875" s="234">
        <f>S875*H875</f>
        <v>0</v>
      </c>
      <c r="AR875" s="24" t="s">
        <v>309</v>
      </c>
      <c r="AT875" s="24" t="s">
        <v>189</v>
      </c>
      <c r="AU875" s="24" t="s">
        <v>81</v>
      </c>
      <c r="AY875" s="24" t="s">
        <v>114</v>
      </c>
      <c r="BE875" s="235">
        <f>IF(N875="základní",J875,0)</f>
        <v>0</v>
      </c>
      <c r="BF875" s="235">
        <f>IF(N875="snížená",J875,0)</f>
        <v>0</v>
      </c>
      <c r="BG875" s="235">
        <f>IF(N875="zákl. přenesená",J875,0)</f>
        <v>0</v>
      </c>
      <c r="BH875" s="235">
        <f>IF(N875="sníž. přenesená",J875,0)</f>
        <v>0</v>
      </c>
      <c r="BI875" s="235">
        <f>IF(N875="nulová",J875,0)</f>
        <v>0</v>
      </c>
      <c r="BJ875" s="24" t="s">
        <v>81</v>
      </c>
      <c r="BK875" s="235">
        <f>ROUND(I875*H875,2)</f>
        <v>0</v>
      </c>
      <c r="BL875" s="24" t="s">
        <v>220</v>
      </c>
      <c r="BM875" s="24" t="s">
        <v>1937</v>
      </c>
    </row>
    <row r="876" s="1" customFormat="1" ht="16.5" customHeight="1">
      <c r="B876" s="46"/>
      <c r="C876" s="271" t="s">
        <v>1938</v>
      </c>
      <c r="D876" s="271" t="s">
        <v>189</v>
      </c>
      <c r="E876" s="272" t="s">
        <v>1939</v>
      </c>
      <c r="F876" s="273" t="s">
        <v>1914</v>
      </c>
      <c r="G876" s="274" t="s">
        <v>491</v>
      </c>
      <c r="H876" s="275">
        <v>1</v>
      </c>
      <c r="I876" s="276"/>
      <c r="J876" s="277">
        <f>ROUND(I876*H876,2)</f>
        <v>0</v>
      </c>
      <c r="K876" s="273" t="s">
        <v>21</v>
      </c>
      <c r="L876" s="278"/>
      <c r="M876" s="279" t="s">
        <v>21</v>
      </c>
      <c r="N876" s="280" t="s">
        <v>43</v>
      </c>
      <c r="O876" s="47"/>
      <c r="P876" s="233">
        <f>O876*H876</f>
        <v>0</v>
      </c>
      <c r="Q876" s="233">
        <v>0</v>
      </c>
      <c r="R876" s="233">
        <f>Q876*H876</f>
        <v>0</v>
      </c>
      <c r="S876" s="233">
        <v>0</v>
      </c>
      <c r="T876" s="234">
        <f>S876*H876</f>
        <v>0</v>
      </c>
      <c r="AR876" s="24" t="s">
        <v>309</v>
      </c>
      <c r="AT876" s="24" t="s">
        <v>189</v>
      </c>
      <c r="AU876" s="24" t="s">
        <v>81</v>
      </c>
      <c r="AY876" s="24" t="s">
        <v>114</v>
      </c>
      <c r="BE876" s="235">
        <f>IF(N876="základní",J876,0)</f>
        <v>0</v>
      </c>
      <c r="BF876" s="235">
        <f>IF(N876="snížená",J876,0)</f>
        <v>0</v>
      </c>
      <c r="BG876" s="235">
        <f>IF(N876="zákl. přenesená",J876,0)</f>
        <v>0</v>
      </c>
      <c r="BH876" s="235">
        <f>IF(N876="sníž. přenesená",J876,0)</f>
        <v>0</v>
      </c>
      <c r="BI876" s="235">
        <f>IF(N876="nulová",J876,0)</f>
        <v>0</v>
      </c>
      <c r="BJ876" s="24" t="s">
        <v>81</v>
      </c>
      <c r="BK876" s="235">
        <f>ROUND(I876*H876,2)</f>
        <v>0</v>
      </c>
      <c r="BL876" s="24" t="s">
        <v>220</v>
      </c>
      <c r="BM876" s="24" t="s">
        <v>1940</v>
      </c>
    </row>
    <row r="877" s="1" customFormat="1" ht="16.5" customHeight="1">
      <c r="B877" s="46"/>
      <c r="C877" s="271" t="s">
        <v>1941</v>
      </c>
      <c r="D877" s="271" t="s">
        <v>189</v>
      </c>
      <c r="E877" s="272" t="s">
        <v>1936</v>
      </c>
      <c r="F877" s="273" t="s">
        <v>1914</v>
      </c>
      <c r="G877" s="274" t="s">
        <v>491</v>
      </c>
      <c r="H877" s="275">
        <v>1</v>
      </c>
      <c r="I877" s="276"/>
      <c r="J877" s="277">
        <f>ROUND(I877*H877,2)</f>
        <v>0</v>
      </c>
      <c r="K877" s="273" t="s">
        <v>21</v>
      </c>
      <c r="L877" s="278"/>
      <c r="M877" s="279" t="s">
        <v>21</v>
      </c>
      <c r="N877" s="280" t="s">
        <v>43</v>
      </c>
      <c r="O877" s="47"/>
      <c r="P877" s="233">
        <f>O877*H877</f>
        <v>0</v>
      </c>
      <c r="Q877" s="233">
        <v>0</v>
      </c>
      <c r="R877" s="233">
        <f>Q877*H877</f>
        <v>0</v>
      </c>
      <c r="S877" s="233">
        <v>0</v>
      </c>
      <c r="T877" s="234">
        <f>S877*H877</f>
        <v>0</v>
      </c>
      <c r="AR877" s="24" t="s">
        <v>309</v>
      </c>
      <c r="AT877" s="24" t="s">
        <v>189</v>
      </c>
      <c r="AU877" s="24" t="s">
        <v>81</v>
      </c>
      <c r="AY877" s="24" t="s">
        <v>114</v>
      </c>
      <c r="BE877" s="235">
        <f>IF(N877="základní",J877,0)</f>
        <v>0</v>
      </c>
      <c r="BF877" s="235">
        <f>IF(N877="snížená",J877,0)</f>
        <v>0</v>
      </c>
      <c r="BG877" s="235">
        <f>IF(N877="zákl. přenesená",J877,0)</f>
        <v>0</v>
      </c>
      <c r="BH877" s="235">
        <f>IF(N877="sníž. přenesená",J877,0)</f>
        <v>0</v>
      </c>
      <c r="BI877" s="235">
        <f>IF(N877="nulová",J877,0)</f>
        <v>0</v>
      </c>
      <c r="BJ877" s="24" t="s">
        <v>81</v>
      </c>
      <c r="BK877" s="235">
        <f>ROUND(I877*H877,2)</f>
        <v>0</v>
      </c>
      <c r="BL877" s="24" t="s">
        <v>220</v>
      </c>
      <c r="BM877" s="24" t="s">
        <v>1942</v>
      </c>
    </row>
    <row r="878" s="1" customFormat="1" ht="16.5" customHeight="1">
      <c r="B878" s="46"/>
      <c r="C878" s="271" t="s">
        <v>1943</v>
      </c>
      <c r="D878" s="271" t="s">
        <v>189</v>
      </c>
      <c r="E878" s="272" t="s">
        <v>1944</v>
      </c>
      <c r="F878" s="273" t="s">
        <v>1914</v>
      </c>
      <c r="G878" s="274" t="s">
        <v>491</v>
      </c>
      <c r="H878" s="275">
        <v>1</v>
      </c>
      <c r="I878" s="276"/>
      <c r="J878" s="277">
        <f>ROUND(I878*H878,2)</f>
        <v>0</v>
      </c>
      <c r="K878" s="273" t="s">
        <v>21</v>
      </c>
      <c r="L878" s="278"/>
      <c r="M878" s="279" t="s">
        <v>21</v>
      </c>
      <c r="N878" s="280" t="s">
        <v>43</v>
      </c>
      <c r="O878" s="47"/>
      <c r="P878" s="233">
        <f>O878*H878</f>
        <v>0</v>
      </c>
      <c r="Q878" s="233">
        <v>0</v>
      </c>
      <c r="R878" s="233">
        <f>Q878*H878</f>
        <v>0</v>
      </c>
      <c r="S878" s="233">
        <v>0</v>
      </c>
      <c r="T878" s="234">
        <f>S878*H878</f>
        <v>0</v>
      </c>
      <c r="AR878" s="24" t="s">
        <v>309</v>
      </c>
      <c r="AT878" s="24" t="s">
        <v>189</v>
      </c>
      <c r="AU878" s="24" t="s">
        <v>81</v>
      </c>
      <c r="AY878" s="24" t="s">
        <v>114</v>
      </c>
      <c r="BE878" s="235">
        <f>IF(N878="základní",J878,0)</f>
        <v>0</v>
      </c>
      <c r="BF878" s="235">
        <f>IF(N878="snížená",J878,0)</f>
        <v>0</v>
      </c>
      <c r="BG878" s="235">
        <f>IF(N878="zákl. přenesená",J878,0)</f>
        <v>0</v>
      </c>
      <c r="BH878" s="235">
        <f>IF(N878="sníž. přenesená",J878,0)</f>
        <v>0</v>
      </c>
      <c r="BI878" s="235">
        <f>IF(N878="nulová",J878,0)</f>
        <v>0</v>
      </c>
      <c r="BJ878" s="24" t="s">
        <v>81</v>
      </c>
      <c r="BK878" s="235">
        <f>ROUND(I878*H878,2)</f>
        <v>0</v>
      </c>
      <c r="BL878" s="24" t="s">
        <v>220</v>
      </c>
      <c r="BM878" s="24" t="s">
        <v>1945</v>
      </c>
    </row>
    <row r="879" s="1" customFormat="1" ht="16.5" customHeight="1">
      <c r="B879" s="46"/>
      <c r="C879" s="271" t="s">
        <v>1946</v>
      </c>
      <c r="D879" s="271" t="s">
        <v>189</v>
      </c>
      <c r="E879" s="272" t="s">
        <v>1947</v>
      </c>
      <c r="F879" s="273" t="s">
        <v>1914</v>
      </c>
      <c r="G879" s="274" t="s">
        <v>491</v>
      </c>
      <c r="H879" s="275">
        <v>1</v>
      </c>
      <c r="I879" s="276"/>
      <c r="J879" s="277">
        <f>ROUND(I879*H879,2)</f>
        <v>0</v>
      </c>
      <c r="K879" s="273" t="s">
        <v>21</v>
      </c>
      <c r="L879" s="278"/>
      <c r="M879" s="279" t="s">
        <v>21</v>
      </c>
      <c r="N879" s="280" t="s">
        <v>43</v>
      </c>
      <c r="O879" s="47"/>
      <c r="P879" s="233">
        <f>O879*H879</f>
        <v>0</v>
      </c>
      <c r="Q879" s="233">
        <v>0</v>
      </c>
      <c r="R879" s="233">
        <f>Q879*H879</f>
        <v>0</v>
      </c>
      <c r="S879" s="233">
        <v>0</v>
      </c>
      <c r="T879" s="234">
        <f>S879*H879</f>
        <v>0</v>
      </c>
      <c r="AR879" s="24" t="s">
        <v>309</v>
      </c>
      <c r="AT879" s="24" t="s">
        <v>189</v>
      </c>
      <c r="AU879" s="24" t="s">
        <v>81</v>
      </c>
      <c r="AY879" s="24" t="s">
        <v>114</v>
      </c>
      <c r="BE879" s="235">
        <f>IF(N879="základní",J879,0)</f>
        <v>0</v>
      </c>
      <c r="BF879" s="235">
        <f>IF(N879="snížená",J879,0)</f>
        <v>0</v>
      </c>
      <c r="BG879" s="235">
        <f>IF(N879="zákl. přenesená",J879,0)</f>
        <v>0</v>
      </c>
      <c r="BH879" s="235">
        <f>IF(N879="sníž. přenesená",J879,0)</f>
        <v>0</v>
      </c>
      <c r="BI879" s="235">
        <f>IF(N879="nulová",J879,0)</f>
        <v>0</v>
      </c>
      <c r="BJ879" s="24" t="s">
        <v>81</v>
      </c>
      <c r="BK879" s="235">
        <f>ROUND(I879*H879,2)</f>
        <v>0</v>
      </c>
      <c r="BL879" s="24" t="s">
        <v>220</v>
      </c>
      <c r="BM879" s="24" t="s">
        <v>1948</v>
      </c>
    </row>
    <row r="880" s="1" customFormat="1" ht="16.5" customHeight="1">
      <c r="B880" s="46"/>
      <c r="C880" s="271" t="s">
        <v>1949</v>
      </c>
      <c r="D880" s="271" t="s">
        <v>189</v>
      </c>
      <c r="E880" s="272" t="s">
        <v>1950</v>
      </c>
      <c r="F880" s="273" t="s">
        <v>1951</v>
      </c>
      <c r="G880" s="274" t="s">
        <v>491</v>
      </c>
      <c r="H880" s="275">
        <v>1</v>
      </c>
      <c r="I880" s="276"/>
      <c r="J880" s="277">
        <f>ROUND(I880*H880,2)</f>
        <v>0</v>
      </c>
      <c r="K880" s="273" t="s">
        <v>21</v>
      </c>
      <c r="L880" s="278"/>
      <c r="M880" s="279" t="s">
        <v>21</v>
      </c>
      <c r="N880" s="280" t="s">
        <v>43</v>
      </c>
      <c r="O880" s="47"/>
      <c r="P880" s="233">
        <f>O880*H880</f>
        <v>0</v>
      </c>
      <c r="Q880" s="233">
        <v>0</v>
      </c>
      <c r="R880" s="233">
        <f>Q880*H880</f>
        <v>0</v>
      </c>
      <c r="S880" s="233">
        <v>0</v>
      </c>
      <c r="T880" s="234">
        <f>S880*H880</f>
        <v>0</v>
      </c>
      <c r="AR880" s="24" t="s">
        <v>309</v>
      </c>
      <c r="AT880" s="24" t="s">
        <v>189</v>
      </c>
      <c r="AU880" s="24" t="s">
        <v>81</v>
      </c>
      <c r="AY880" s="24" t="s">
        <v>114</v>
      </c>
      <c r="BE880" s="235">
        <f>IF(N880="základní",J880,0)</f>
        <v>0</v>
      </c>
      <c r="BF880" s="235">
        <f>IF(N880="snížená",J880,0)</f>
        <v>0</v>
      </c>
      <c r="BG880" s="235">
        <f>IF(N880="zákl. přenesená",J880,0)</f>
        <v>0</v>
      </c>
      <c r="BH880" s="235">
        <f>IF(N880="sníž. přenesená",J880,0)</f>
        <v>0</v>
      </c>
      <c r="BI880" s="235">
        <f>IF(N880="nulová",J880,0)</f>
        <v>0</v>
      </c>
      <c r="BJ880" s="24" t="s">
        <v>81</v>
      </c>
      <c r="BK880" s="235">
        <f>ROUND(I880*H880,2)</f>
        <v>0</v>
      </c>
      <c r="BL880" s="24" t="s">
        <v>220</v>
      </c>
      <c r="BM880" s="24" t="s">
        <v>1952</v>
      </c>
    </row>
    <row r="881" s="1" customFormat="1" ht="16.5" customHeight="1">
      <c r="B881" s="46"/>
      <c r="C881" s="271" t="s">
        <v>1953</v>
      </c>
      <c r="D881" s="271" t="s">
        <v>189</v>
      </c>
      <c r="E881" s="272" t="s">
        <v>1954</v>
      </c>
      <c r="F881" s="273" t="s">
        <v>1951</v>
      </c>
      <c r="G881" s="274" t="s">
        <v>491</v>
      </c>
      <c r="H881" s="275">
        <v>2</v>
      </c>
      <c r="I881" s="276"/>
      <c r="J881" s="277">
        <f>ROUND(I881*H881,2)</f>
        <v>0</v>
      </c>
      <c r="K881" s="273" t="s">
        <v>21</v>
      </c>
      <c r="L881" s="278"/>
      <c r="M881" s="279" t="s">
        <v>21</v>
      </c>
      <c r="N881" s="280" t="s">
        <v>43</v>
      </c>
      <c r="O881" s="47"/>
      <c r="P881" s="233">
        <f>O881*H881</f>
        <v>0</v>
      </c>
      <c r="Q881" s="233">
        <v>0</v>
      </c>
      <c r="R881" s="233">
        <f>Q881*H881</f>
        <v>0</v>
      </c>
      <c r="S881" s="233">
        <v>0</v>
      </c>
      <c r="T881" s="234">
        <f>S881*H881</f>
        <v>0</v>
      </c>
      <c r="AR881" s="24" t="s">
        <v>309</v>
      </c>
      <c r="AT881" s="24" t="s">
        <v>189</v>
      </c>
      <c r="AU881" s="24" t="s">
        <v>81</v>
      </c>
      <c r="AY881" s="24" t="s">
        <v>114</v>
      </c>
      <c r="BE881" s="235">
        <f>IF(N881="základní",J881,0)</f>
        <v>0</v>
      </c>
      <c r="BF881" s="235">
        <f>IF(N881="snížená",J881,0)</f>
        <v>0</v>
      </c>
      <c r="BG881" s="235">
        <f>IF(N881="zákl. přenesená",J881,0)</f>
        <v>0</v>
      </c>
      <c r="BH881" s="235">
        <f>IF(N881="sníž. přenesená",J881,0)</f>
        <v>0</v>
      </c>
      <c r="BI881" s="235">
        <f>IF(N881="nulová",J881,0)</f>
        <v>0</v>
      </c>
      <c r="BJ881" s="24" t="s">
        <v>81</v>
      </c>
      <c r="BK881" s="235">
        <f>ROUND(I881*H881,2)</f>
        <v>0</v>
      </c>
      <c r="BL881" s="24" t="s">
        <v>220</v>
      </c>
      <c r="BM881" s="24" t="s">
        <v>1955</v>
      </c>
    </row>
    <row r="882" s="1" customFormat="1" ht="16.5" customHeight="1">
      <c r="B882" s="46"/>
      <c r="C882" s="271" t="s">
        <v>1956</v>
      </c>
      <c r="D882" s="271" t="s">
        <v>189</v>
      </c>
      <c r="E882" s="272" t="s">
        <v>1957</v>
      </c>
      <c r="F882" s="273" t="s">
        <v>1951</v>
      </c>
      <c r="G882" s="274" t="s">
        <v>491</v>
      </c>
      <c r="H882" s="275">
        <v>1</v>
      </c>
      <c r="I882" s="276"/>
      <c r="J882" s="277">
        <f>ROUND(I882*H882,2)</f>
        <v>0</v>
      </c>
      <c r="K882" s="273" t="s">
        <v>21</v>
      </c>
      <c r="L882" s="278"/>
      <c r="M882" s="279" t="s">
        <v>21</v>
      </c>
      <c r="N882" s="280" t="s">
        <v>43</v>
      </c>
      <c r="O882" s="47"/>
      <c r="P882" s="233">
        <f>O882*H882</f>
        <v>0</v>
      </c>
      <c r="Q882" s="233">
        <v>0</v>
      </c>
      <c r="R882" s="233">
        <f>Q882*H882</f>
        <v>0</v>
      </c>
      <c r="S882" s="233">
        <v>0</v>
      </c>
      <c r="T882" s="234">
        <f>S882*H882</f>
        <v>0</v>
      </c>
      <c r="AR882" s="24" t="s">
        <v>309</v>
      </c>
      <c r="AT882" s="24" t="s">
        <v>189</v>
      </c>
      <c r="AU882" s="24" t="s">
        <v>81</v>
      </c>
      <c r="AY882" s="24" t="s">
        <v>114</v>
      </c>
      <c r="BE882" s="235">
        <f>IF(N882="základní",J882,0)</f>
        <v>0</v>
      </c>
      <c r="BF882" s="235">
        <f>IF(N882="snížená",J882,0)</f>
        <v>0</v>
      </c>
      <c r="BG882" s="235">
        <f>IF(N882="zákl. přenesená",J882,0)</f>
        <v>0</v>
      </c>
      <c r="BH882" s="235">
        <f>IF(N882="sníž. přenesená",J882,0)</f>
        <v>0</v>
      </c>
      <c r="BI882" s="235">
        <f>IF(N882="nulová",J882,0)</f>
        <v>0</v>
      </c>
      <c r="BJ882" s="24" t="s">
        <v>81</v>
      </c>
      <c r="BK882" s="235">
        <f>ROUND(I882*H882,2)</f>
        <v>0</v>
      </c>
      <c r="BL882" s="24" t="s">
        <v>220</v>
      </c>
      <c r="BM882" s="24" t="s">
        <v>1958</v>
      </c>
    </row>
    <row r="883" s="1" customFormat="1" ht="16.5" customHeight="1">
      <c r="B883" s="46"/>
      <c r="C883" s="271" t="s">
        <v>1959</v>
      </c>
      <c r="D883" s="271" t="s">
        <v>189</v>
      </c>
      <c r="E883" s="272" t="s">
        <v>1960</v>
      </c>
      <c r="F883" s="273" t="s">
        <v>1951</v>
      </c>
      <c r="G883" s="274" t="s">
        <v>491</v>
      </c>
      <c r="H883" s="275">
        <v>3</v>
      </c>
      <c r="I883" s="276"/>
      <c r="J883" s="277">
        <f>ROUND(I883*H883,2)</f>
        <v>0</v>
      </c>
      <c r="K883" s="273" t="s">
        <v>21</v>
      </c>
      <c r="L883" s="278"/>
      <c r="M883" s="279" t="s">
        <v>21</v>
      </c>
      <c r="N883" s="280" t="s">
        <v>43</v>
      </c>
      <c r="O883" s="47"/>
      <c r="P883" s="233">
        <f>O883*H883</f>
        <v>0</v>
      </c>
      <c r="Q883" s="233">
        <v>0</v>
      </c>
      <c r="R883" s="233">
        <f>Q883*H883</f>
        <v>0</v>
      </c>
      <c r="S883" s="233">
        <v>0</v>
      </c>
      <c r="T883" s="234">
        <f>S883*H883</f>
        <v>0</v>
      </c>
      <c r="AR883" s="24" t="s">
        <v>309</v>
      </c>
      <c r="AT883" s="24" t="s">
        <v>189</v>
      </c>
      <c r="AU883" s="24" t="s">
        <v>81</v>
      </c>
      <c r="AY883" s="24" t="s">
        <v>114</v>
      </c>
      <c r="BE883" s="235">
        <f>IF(N883="základní",J883,0)</f>
        <v>0</v>
      </c>
      <c r="BF883" s="235">
        <f>IF(N883="snížená",J883,0)</f>
        <v>0</v>
      </c>
      <c r="BG883" s="235">
        <f>IF(N883="zákl. přenesená",J883,0)</f>
        <v>0</v>
      </c>
      <c r="BH883" s="235">
        <f>IF(N883="sníž. přenesená",J883,0)</f>
        <v>0</v>
      </c>
      <c r="BI883" s="235">
        <f>IF(N883="nulová",J883,0)</f>
        <v>0</v>
      </c>
      <c r="BJ883" s="24" t="s">
        <v>81</v>
      </c>
      <c r="BK883" s="235">
        <f>ROUND(I883*H883,2)</f>
        <v>0</v>
      </c>
      <c r="BL883" s="24" t="s">
        <v>220</v>
      </c>
      <c r="BM883" s="24" t="s">
        <v>1961</v>
      </c>
    </row>
    <row r="884" s="1" customFormat="1" ht="16.5" customHeight="1">
      <c r="B884" s="46"/>
      <c r="C884" s="271" t="s">
        <v>1962</v>
      </c>
      <c r="D884" s="271" t="s">
        <v>189</v>
      </c>
      <c r="E884" s="272" t="s">
        <v>1963</v>
      </c>
      <c r="F884" s="273" t="s">
        <v>1964</v>
      </c>
      <c r="G884" s="274" t="s">
        <v>1857</v>
      </c>
      <c r="H884" s="275">
        <v>3</v>
      </c>
      <c r="I884" s="276"/>
      <c r="J884" s="277">
        <f>ROUND(I884*H884,2)</f>
        <v>0</v>
      </c>
      <c r="K884" s="273" t="s">
        <v>21</v>
      </c>
      <c r="L884" s="278"/>
      <c r="M884" s="279" t="s">
        <v>21</v>
      </c>
      <c r="N884" s="280" t="s">
        <v>43</v>
      </c>
      <c r="O884" s="47"/>
      <c r="P884" s="233">
        <f>O884*H884</f>
        <v>0</v>
      </c>
      <c r="Q884" s="233">
        <v>0</v>
      </c>
      <c r="R884" s="233">
        <f>Q884*H884</f>
        <v>0</v>
      </c>
      <c r="S884" s="233">
        <v>0</v>
      </c>
      <c r="T884" s="234">
        <f>S884*H884</f>
        <v>0</v>
      </c>
      <c r="AR884" s="24" t="s">
        <v>309</v>
      </c>
      <c r="AT884" s="24" t="s">
        <v>189</v>
      </c>
      <c r="AU884" s="24" t="s">
        <v>81</v>
      </c>
      <c r="AY884" s="24" t="s">
        <v>114</v>
      </c>
      <c r="BE884" s="235">
        <f>IF(N884="základní",J884,0)</f>
        <v>0</v>
      </c>
      <c r="BF884" s="235">
        <f>IF(N884="snížená",J884,0)</f>
        <v>0</v>
      </c>
      <c r="BG884" s="235">
        <f>IF(N884="zákl. přenesená",J884,0)</f>
        <v>0</v>
      </c>
      <c r="BH884" s="235">
        <f>IF(N884="sníž. přenesená",J884,0)</f>
        <v>0</v>
      </c>
      <c r="BI884" s="235">
        <f>IF(N884="nulová",J884,0)</f>
        <v>0</v>
      </c>
      <c r="BJ884" s="24" t="s">
        <v>81</v>
      </c>
      <c r="BK884" s="235">
        <f>ROUND(I884*H884,2)</f>
        <v>0</v>
      </c>
      <c r="BL884" s="24" t="s">
        <v>220</v>
      </c>
      <c r="BM884" s="24" t="s">
        <v>1965</v>
      </c>
    </row>
    <row r="885" s="1" customFormat="1" ht="16.5" customHeight="1">
      <c r="B885" s="46"/>
      <c r="C885" s="271" t="s">
        <v>1966</v>
      </c>
      <c r="D885" s="271" t="s">
        <v>189</v>
      </c>
      <c r="E885" s="272" t="s">
        <v>1967</v>
      </c>
      <c r="F885" s="273" t="s">
        <v>1968</v>
      </c>
      <c r="G885" s="274" t="s">
        <v>1857</v>
      </c>
      <c r="H885" s="275">
        <v>3</v>
      </c>
      <c r="I885" s="276"/>
      <c r="J885" s="277">
        <f>ROUND(I885*H885,2)</f>
        <v>0</v>
      </c>
      <c r="K885" s="273" t="s">
        <v>21</v>
      </c>
      <c r="L885" s="278"/>
      <c r="M885" s="279" t="s">
        <v>21</v>
      </c>
      <c r="N885" s="280" t="s">
        <v>43</v>
      </c>
      <c r="O885" s="47"/>
      <c r="P885" s="233">
        <f>O885*H885</f>
        <v>0</v>
      </c>
      <c r="Q885" s="233">
        <v>0</v>
      </c>
      <c r="R885" s="233">
        <f>Q885*H885</f>
        <v>0</v>
      </c>
      <c r="S885" s="233">
        <v>0</v>
      </c>
      <c r="T885" s="234">
        <f>S885*H885</f>
        <v>0</v>
      </c>
      <c r="AR885" s="24" t="s">
        <v>309</v>
      </c>
      <c r="AT885" s="24" t="s">
        <v>189</v>
      </c>
      <c r="AU885" s="24" t="s">
        <v>81</v>
      </c>
      <c r="AY885" s="24" t="s">
        <v>114</v>
      </c>
      <c r="BE885" s="235">
        <f>IF(N885="základní",J885,0)</f>
        <v>0</v>
      </c>
      <c r="BF885" s="235">
        <f>IF(N885="snížená",J885,0)</f>
        <v>0</v>
      </c>
      <c r="BG885" s="235">
        <f>IF(N885="zákl. přenesená",J885,0)</f>
        <v>0</v>
      </c>
      <c r="BH885" s="235">
        <f>IF(N885="sníž. přenesená",J885,0)</f>
        <v>0</v>
      </c>
      <c r="BI885" s="235">
        <f>IF(N885="nulová",J885,0)</f>
        <v>0</v>
      </c>
      <c r="BJ885" s="24" t="s">
        <v>81</v>
      </c>
      <c r="BK885" s="235">
        <f>ROUND(I885*H885,2)</f>
        <v>0</v>
      </c>
      <c r="BL885" s="24" t="s">
        <v>220</v>
      </c>
      <c r="BM885" s="24" t="s">
        <v>1969</v>
      </c>
    </row>
    <row r="886" s="1" customFormat="1" ht="16.5" customHeight="1">
      <c r="B886" s="46"/>
      <c r="C886" s="271" t="s">
        <v>1970</v>
      </c>
      <c r="D886" s="271" t="s">
        <v>189</v>
      </c>
      <c r="E886" s="272" t="s">
        <v>1971</v>
      </c>
      <c r="F886" s="273" t="s">
        <v>1972</v>
      </c>
      <c r="G886" s="274" t="s">
        <v>491</v>
      </c>
      <c r="H886" s="275">
        <v>18</v>
      </c>
      <c r="I886" s="276"/>
      <c r="J886" s="277">
        <f>ROUND(I886*H886,2)</f>
        <v>0</v>
      </c>
      <c r="K886" s="273" t="s">
        <v>21</v>
      </c>
      <c r="L886" s="278"/>
      <c r="M886" s="279" t="s">
        <v>21</v>
      </c>
      <c r="N886" s="280" t="s">
        <v>43</v>
      </c>
      <c r="O886" s="47"/>
      <c r="P886" s="233">
        <f>O886*H886</f>
        <v>0</v>
      </c>
      <c r="Q886" s="233">
        <v>0</v>
      </c>
      <c r="R886" s="233">
        <f>Q886*H886</f>
        <v>0</v>
      </c>
      <c r="S886" s="233">
        <v>0</v>
      </c>
      <c r="T886" s="234">
        <f>S886*H886</f>
        <v>0</v>
      </c>
      <c r="AR886" s="24" t="s">
        <v>309</v>
      </c>
      <c r="AT886" s="24" t="s">
        <v>189</v>
      </c>
      <c r="AU886" s="24" t="s">
        <v>81</v>
      </c>
      <c r="AY886" s="24" t="s">
        <v>114</v>
      </c>
      <c r="BE886" s="235">
        <f>IF(N886="základní",J886,0)</f>
        <v>0</v>
      </c>
      <c r="BF886" s="235">
        <f>IF(N886="snížená",J886,0)</f>
        <v>0</v>
      </c>
      <c r="BG886" s="235">
        <f>IF(N886="zákl. přenesená",J886,0)</f>
        <v>0</v>
      </c>
      <c r="BH886" s="235">
        <f>IF(N886="sníž. přenesená",J886,0)</f>
        <v>0</v>
      </c>
      <c r="BI886" s="235">
        <f>IF(N886="nulová",J886,0)</f>
        <v>0</v>
      </c>
      <c r="BJ886" s="24" t="s">
        <v>81</v>
      </c>
      <c r="BK886" s="235">
        <f>ROUND(I886*H886,2)</f>
        <v>0</v>
      </c>
      <c r="BL886" s="24" t="s">
        <v>220</v>
      </c>
      <c r="BM886" s="24" t="s">
        <v>1973</v>
      </c>
    </row>
    <row r="887" s="1" customFormat="1" ht="16.5" customHeight="1">
      <c r="B887" s="46"/>
      <c r="C887" s="271" t="s">
        <v>1974</v>
      </c>
      <c r="D887" s="271" t="s">
        <v>189</v>
      </c>
      <c r="E887" s="272" t="s">
        <v>1975</v>
      </c>
      <c r="F887" s="273" t="s">
        <v>1976</v>
      </c>
      <c r="G887" s="274" t="s">
        <v>1857</v>
      </c>
      <c r="H887" s="275">
        <v>7</v>
      </c>
      <c r="I887" s="276"/>
      <c r="J887" s="277">
        <f>ROUND(I887*H887,2)</f>
        <v>0</v>
      </c>
      <c r="K887" s="273" t="s">
        <v>21</v>
      </c>
      <c r="L887" s="278"/>
      <c r="M887" s="279" t="s">
        <v>21</v>
      </c>
      <c r="N887" s="280" t="s">
        <v>43</v>
      </c>
      <c r="O887" s="47"/>
      <c r="P887" s="233">
        <f>O887*H887</f>
        <v>0</v>
      </c>
      <c r="Q887" s="233">
        <v>0</v>
      </c>
      <c r="R887" s="233">
        <f>Q887*H887</f>
        <v>0</v>
      </c>
      <c r="S887" s="233">
        <v>0</v>
      </c>
      <c r="T887" s="234">
        <f>S887*H887</f>
        <v>0</v>
      </c>
      <c r="AR887" s="24" t="s">
        <v>309</v>
      </c>
      <c r="AT887" s="24" t="s">
        <v>189</v>
      </c>
      <c r="AU887" s="24" t="s">
        <v>81</v>
      </c>
      <c r="AY887" s="24" t="s">
        <v>114</v>
      </c>
      <c r="BE887" s="235">
        <f>IF(N887="základní",J887,0)</f>
        <v>0</v>
      </c>
      <c r="BF887" s="235">
        <f>IF(N887="snížená",J887,0)</f>
        <v>0</v>
      </c>
      <c r="BG887" s="235">
        <f>IF(N887="zákl. přenesená",J887,0)</f>
        <v>0</v>
      </c>
      <c r="BH887" s="235">
        <f>IF(N887="sníž. přenesená",J887,0)</f>
        <v>0</v>
      </c>
      <c r="BI887" s="235">
        <f>IF(N887="nulová",J887,0)</f>
        <v>0</v>
      </c>
      <c r="BJ887" s="24" t="s">
        <v>81</v>
      </c>
      <c r="BK887" s="235">
        <f>ROUND(I887*H887,2)</f>
        <v>0</v>
      </c>
      <c r="BL887" s="24" t="s">
        <v>220</v>
      </c>
      <c r="BM887" s="24" t="s">
        <v>1977</v>
      </c>
    </row>
    <row r="888" s="1" customFormat="1" ht="16.5" customHeight="1">
      <c r="B888" s="46"/>
      <c r="C888" s="271" t="s">
        <v>1978</v>
      </c>
      <c r="D888" s="271" t="s">
        <v>189</v>
      </c>
      <c r="E888" s="272" t="s">
        <v>1979</v>
      </c>
      <c r="F888" s="273" t="s">
        <v>341</v>
      </c>
      <c r="G888" s="274" t="s">
        <v>1980</v>
      </c>
      <c r="H888" s="275">
        <v>1</v>
      </c>
      <c r="I888" s="276"/>
      <c r="J888" s="277">
        <f>ROUND(I888*H888,2)</f>
        <v>0</v>
      </c>
      <c r="K888" s="273" t="s">
        <v>21</v>
      </c>
      <c r="L888" s="278"/>
      <c r="M888" s="279" t="s">
        <v>21</v>
      </c>
      <c r="N888" s="280" t="s">
        <v>43</v>
      </c>
      <c r="O888" s="47"/>
      <c r="P888" s="233">
        <f>O888*H888</f>
        <v>0</v>
      </c>
      <c r="Q888" s="233">
        <v>0</v>
      </c>
      <c r="R888" s="233">
        <f>Q888*H888</f>
        <v>0</v>
      </c>
      <c r="S888" s="233">
        <v>0</v>
      </c>
      <c r="T888" s="234">
        <f>S888*H888</f>
        <v>0</v>
      </c>
      <c r="AR888" s="24" t="s">
        <v>309</v>
      </c>
      <c r="AT888" s="24" t="s">
        <v>189</v>
      </c>
      <c r="AU888" s="24" t="s">
        <v>81</v>
      </c>
      <c r="AY888" s="24" t="s">
        <v>114</v>
      </c>
      <c r="BE888" s="235">
        <f>IF(N888="základní",J888,0)</f>
        <v>0</v>
      </c>
      <c r="BF888" s="235">
        <f>IF(N888="snížená",J888,0)</f>
        <v>0</v>
      </c>
      <c r="BG888" s="235">
        <f>IF(N888="zákl. přenesená",J888,0)</f>
        <v>0</v>
      </c>
      <c r="BH888" s="235">
        <f>IF(N888="sníž. přenesená",J888,0)</f>
        <v>0</v>
      </c>
      <c r="BI888" s="235">
        <f>IF(N888="nulová",J888,0)</f>
        <v>0</v>
      </c>
      <c r="BJ888" s="24" t="s">
        <v>81</v>
      </c>
      <c r="BK888" s="235">
        <f>ROUND(I888*H888,2)</f>
        <v>0</v>
      </c>
      <c r="BL888" s="24" t="s">
        <v>220</v>
      </c>
      <c r="BM888" s="24" t="s">
        <v>1981</v>
      </c>
    </row>
    <row r="889" s="1" customFormat="1" ht="16.5" customHeight="1">
      <c r="B889" s="46"/>
      <c r="C889" s="271" t="s">
        <v>1982</v>
      </c>
      <c r="D889" s="271" t="s">
        <v>189</v>
      </c>
      <c r="E889" s="272" t="s">
        <v>1983</v>
      </c>
      <c r="F889" s="273" t="s">
        <v>1984</v>
      </c>
      <c r="G889" s="274" t="s">
        <v>1985</v>
      </c>
      <c r="H889" s="275">
        <v>4</v>
      </c>
      <c r="I889" s="276"/>
      <c r="J889" s="277">
        <f>ROUND(I889*H889,2)</f>
        <v>0</v>
      </c>
      <c r="K889" s="273" t="s">
        <v>21</v>
      </c>
      <c r="L889" s="278"/>
      <c r="M889" s="279" t="s">
        <v>21</v>
      </c>
      <c r="N889" s="280" t="s">
        <v>43</v>
      </c>
      <c r="O889" s="47"/>
      <c r="P889" s="233">
        <f>O889*H889</f>
        <v>0</v>
      </c>
      <c r="Q889" s="233">
        <v>0</v>
      </c>
      <c r="R889" s="233">
        <f>Q889*H889</f>
        <v>0</v>
      </c>
      <c r="S889" s="233">
        <v>0</v>
      </c>
      <c r="T889" s="234">
        <f>S889*H889</f>
        <v>0</v>
      </c>
      <c r="AR889" s="24" t="s">
        <v>309</v>
      </c>
      <c r="AT889" s="24" t="s">
        <v>189</v>
      </c>
      <c r="AU889" s="24" t="s">
        <v>81</v>
      </c>
      <c r="AY889" s="24" t="s">
        <v>114</v>
      </c>
      <c r="BE889" s="235">
        <f>IF(N889="základní",J889,0)</f>
        <v>0</v>
      </c>
      <c r="BF889" s="235">
        <f>IF(N889="snížená",J889,0)</f>
        <v>0</v>
      </c>
      <c r="BG889" s="235">
        <f>IF(N889="zákl. přenesená",J889,0)</f>
        <v>0</v>
      </c>
      <c r="BH889" s="235">
        <f>IF(N889="sníž. přenesená",J889,0)</f>
        <v>0</v>
      </c>
      <c r="BI889" s="235">
        <f>IF(N889="nulová",J889,0)</f>
        <v>0</v>
      </c>
      <c r="BJ889" s="24" t="s">
        <v>81</v>
      </c>
      <c r="BK889" s="235">
        <f>ROUND(I889*H889,2)</f>
        <v>0</v>
      </c>
      <c r="BL889" s="24" t="s">
        <v>220</v>
      </c>
      <c r="BM889" s="24" t="s">
        <v>1986</v>
      </c>
    </row>
    <row r="890" s="1" customFormat="1" ht="16.5" customHeight="1">
      <c r="B890" s="46"/>
      <c r="C890" s="271" t="s">
        <v>1987</v>
      </c>
      <c r="D890" s="271" t="s">
        <v>189</v>
      </c>
      <c r="E890" s="272" t="s">
        <v>1988</v>
      </c>
      <c r="F890" s="273" t="s">
        <v>1989</v>
      </c>
      <c r="G890" s="274" t="s">
        <v>1985</v>
      </c>
      <c r="H890" s="275">
        <v>4</v>
      </c>
      <c r="I890" s="276"/>
      <c r="J890" s="277">
        <f>ROUND(I890*H890,2)</f>
        <v>0</v>
      </c>
      <c r="K890" s="273" t="s">
        <v>21</v>
      </c>
      <c r="L890" s="278"/>
      <c r="M890" s="279" t="s">
        <v>21</v>
      </c>
      <c r="N890" s="280" t="s">
        <v>43</v>
      </c>
      <c r="O890" s="47"/>
      <c r="P890" s="233">
        <f>O890*H890</f>
        <v>0</v>
      </c>
      <c r="Q890" s="233">
        <v>0</v>
      </c>
      <c r="R890" s="233">
        <f>Q890*H890</f>
        <v>0</v>
      </c>
      <c r="S890" s="233">
        <v>0</v>
      </c>
      <c r="T890" s="234">
        <f>S890*H890</f>
        <v>0</v>
      </c>
      <c r="AR890" s="24" t="s">
        <v>309</v>
      </c>
      <c r="AT890" s="24" t="s">
        <v>189</v>
      </c>
      <c r="AU890" s="24" t="s">
        <v>81</v>
      </c>
      <c r="AY890" s="24" t="s">
        <v>114</v>
      </c>
      <c r="BE890" s="235">
        <f>IF(N890="základní",J890,0)</f>
        <v>0</v>
      </c>
      <c r="BF890" s="235">
        <f>IF(N890="snížená",J890,0)</f>
        <v>0</v>
      </c>
      <c r="BG890" s="235">
        <f>IF(N890="zákl. přenesená",J890,0)</f>
        <v>0</v>
      </c>
      <c r="BH890" s="235">
        <f>IF(N890="sníž. přenesená",J890,0)</f>
        <v>0</v>
      </c>
      <c r="BI890" s="235">
        <f>IF(N890="nulová",J890,0)</f>
        <v>0</v>
      </c>
      <c r="BJ890" s="24" t="s">
        <v>81</v>
      </c>
      <c r="BK890" s="235">
        <f>ROUND(I890*H890,2)</f>
        <v>0</v>
      </c>
      <c r="BL890" s="24" t="s">
        <v>220</v>
      </c>
      <c r="BM890" s="24" t="s">
        <v>1990</v>
      </c>
    </row>
    <row r="891" s="1" customFormat="1" ht="16.5" customHeight="1">
      <c r="B891" s="46"/>
      <c r="C891" s="271" t="s">
        <v>1991</v>
      </c>
      <c r="D891" s="271" t="s">
        <v>189</v>
      </c>
      <c r="E891" s="272" t="s">
        <v>1992</v>
      </c>
      <c r="F891" s="273" t="s">
        <v>1989</v>
      </c>
      <c r="G891" s="274" t="s">
        <v>1985</v>
      </c>
      <c r="H891" s="275">
        <v>8</v>
      </c>
      <c r="I891" s="276"/>
      <c r="J891" s="277">
        <f>ROUND(I891*H891,2)</f>
        <v>0</v>
      </c>
      <c r="K891" s="273" t="s">
        <v>21</v>
      </c>
      <c r="L891" s="278"/>
      <c r="M891" s="279" t="s">
        <v>21</v>
      </c>
      <c r="N891" s="280" t="s">
        <v>43</v>
      </c>
      <c r="O891" s="47"/>
      <c r="P891" s="233">
        <f>O891*H891</f>
        <v>0</v>
      </c>
      <c r="Q891" s="233">
        <v>0</v>
      </c>
      <c r="R891" s="233">
        <f>Q891*H891</f>
        <v>0</v>
      </c>
      <c r="S891" s="233">
        <v>0</v>
      </c>
      <c r="T891" s="234">
        <f>S891*H891</f>
        <v>0</v>
      </c>
      <c r="AR891" s="24" t="s">
        <v>309</v>
      </c>
      <c r="AT891" s="24" t="s">
        <v>189</v>
      </c>
      <c r="AU891" s="24" t="s">
        <v>81</v>
      </c>
      <c r="AY891" s="24" t="s">
        <v>114</v>
      </c>
      <c r="BE891" s="235">
        <f>IF(N891="základní",J891,0)</f>
        <v>0</v>
      </c>
      <c r="BF891" s="235">
        <f>IF(N891="snížená",J891,0)</f>
        <v>0</v>
      </c>
      <c r="BG891" s="235">
        <f>IF(N891="zákl. přenesená",J891,0)</f>
        <v>0</v>
      </c>
      <c r="BH891" s="235">
        <f>IF(N891="sníž. přenesená",J891,0)</f>
        <v>0</v>
      </c>
      <c r="BI891" s="235">
        <f>IF(N891="nulová",J891,0)</f>
        <v>0</v>
      </c>
      <c r="BJ891" s="24" t="s">
        <v>81</v>
      </c>
      <c r="BK891" s="235">
        <f>ROUND(I891*H891,2)</f>
        <v>0</v>
      </c>
      <c r="BL891" s="24" t="s">
        <v>220</v>
      </c>
      <c r="BM891" s="24" t="s">
        <v>1993</v>
      </c>
    </row>
    <row r="892" s="1" customFormat="1" ht="16.5" customHeight="1">
      <c r="B892" s="46"/>
      <c r="C892" s="271" t="s">
        <v>1994</v>
      </c>
      <c r="D892" s="271" t="s">
        <v>189</v>
      </c>
      <c r="E892" s="272" t="s">
        <v>1995</v>
      </c>
      <c r="F892" s="273" t="s">
        <v>1989</v>
      </c>
      <c r="G892" s="274" t="s">
        <v>1985</v>
      </c>
      <c r="H892" s="275">
        <v>6</v>
      </c>
      <c r="I892" s="276"/>
      <c r="J892" s="277">
        <f>ROUND(I892*H892,2)</f>
        <v>0</v>
      </c>
      <c r="K892" s="273" t="s">
        <v>21</v>
      </c>
      <c r="L892" s="278"/>
      <c r="M892" s="279" t="s">
        <v>21</v>
      </c>
      <c r="N892" s="280" t="s">
        <v>43</v>
      </c>
      <c r="O892" s="47"/>
      <c r="P892" s="233">
        <f>O892*H892</f>
        <v>0</v>
      </c>
      <c r="Q892" s="233">
        <v>0</v>
      </c>
      <c r="R892" s="233">
        <f>Q892*H892</f>
        <v>0</v>
      </c>
      <c r="S892" s="233">
        <v>0</v>
      </c>
      <c r="T892" s="234">
        <f>S892*H892</f>
        <v>0</v>
      </c>
      <c r="AR892" s="24" t="s">
        <v>309</v>
      </c>
      <c r="AT892" s="24" t="s">
        <v>189</v>
      </c>
      <c r="AU892" s="24" t="s">
        <v>81</v>
      </c>
      <c r="AY892" s="24" t="s">
        <v>114</v>
      </c>
      <c r="BE892" s="235">
        <f>IF(N892="základní",J892,0)</f>
        <v>0</v>
      </c>
      <c r="BF892" s="235">
        <f>IF(N892="snížená",J892,0)</f>
        <v>0</v>
      </c>
      <c r="BG892" s="235">
        <f>IF(N892="zákl. přenesená",J892,0)</f>
        <v>0</v>
      </c>
      <c r="BH892" s="235">
        <f>IF(N892="sníž. přenesená",J892,0)</f>
        <v>0</v>
      </c>
      <c r="BI892" s="235">
        <f>IF(N892="nulová",J892,0)</f>
        <v>0</v>
      </c>
      <c r="BJ892" s="24" t="s">
        <v>81</v>
      </c>
      <c r="BK892" s="235">
        <f>ROUND(I892*H892,2)</f>
        <v>0</v>
      </c>
      <c r="BL892" s="24" t="s">
        <v>220</v>
      </c>
      <c r="BM892" s="24" t="s">
        <v>1996</v>
      </c>
    </row>
    <row r="893" s="1" customFormat="1" ht="16.5" customHeight="1">
      <c r="B893" s="46"/>
      <c r="C893" s="271" t="s">
        <v>1997</v>
      </c>
      <c r="D893" s="271" t="s">
        <v>189</v>
      </c>
      <c r="E893" s="272" t="s">
        <v>1998</v>
      </c>
      <c r="F893" s="273" t="s">
        <v>1999</v>
      </c>
      <c r="G893" s="274" t="s">
        <v>1985</v>
      </c>
      <c r="H893" s="275">
        <v>6</v>
      </c>
      <c r="I893" s="276"/>
      <c r="J893" s="277">
        <f>ROUND(I893*H893,2)</f>
        <v>0</v>
      </c>
      <c r="K893" s="273" t="s">
        <v>21</v>
      </c>
      <c r="L893" s="278"/>
      <c r="M893" s="279" t="s">
        <v>21</v>
      </c>
      <c r="N893" s="280" t="s">
        <v>43</v>
      </c>
      <c r="O893" s="47"/>
      <c r="P893" s="233">
        <f>O893*H893</f>
        <v>0</v>
      </c>
      <c r="Q893" s="233">
        <v>0</v>
      </c>
      <c r="R893" s="233">
        <f>Q893*H893</f>
        <v>0</v>
      </c>
      <c r="S893" s="233">
        <v>0</v>
      </c>
      <c r="T893" s="234">
        <f>S893*H893</f>
        <v>0</v>
      </c>
      <c r="AR893" s="24" t="s">
        <v>309</v>
      </c>
      <c r="AT893" s="24" t="s">
        <v>189</v>
      </c>
      <c r="AU893" s="24" t="s">
        <v>81</v>
      </c>
      <c r="AY893" s="24" t="s">
        <v>114</v>
      </c>
      <c r="BE893" s="235">
        <f>IF(N893="základní",J893,0)</f>
        <v>0</v>
      </c>
      <c r="BF893" s="235">
        <f>IF(N893="snížená",J893,0)</f>
        <v>0</v>
      </c>
      <c r="BG893" s="235">
        <f>IF(N893="zákl. přenesená",J893,0)</f>
        <v>0</v>
      </c>
      <c r="BH893" s="235">
        <f>IF(N893="sníž. přenesená",J893,0)</f>
        <v>0</v>
      </c>
      <c r="BI893" s="235">
        <f>IF(N893="nulová",J893,0)</f>
        <v>0</v>
      </c>
      <c r="BJ893" s="24" t="s">
        <v>81</v>
      </c>
      <c r="BK893" s="235">
        <f>ROUND(I893*H893,2)</f>
        <v>0</v>
      </c>
      <c r="BL893" s="24" t="s">
        <v>220</v>
      </c>
      <c r="BM893" s="24" t="s">
        <v>2000</v>
      </c>
    </row>
    <row r="894" s="1" customFormat="1" ht="16.5" customHeight="1">
      <c r="B894" s="46"/>
      <c r="C894" s="271" t="s">
        <v>2001</v>
      </c>
      <c r="D894" s="271" t="s">
        <v>189</v>
      </c>
      <c r="E894" s="272" t="s">
        <v>2002</v>
      </c>
      <c r="F894" s="273" t="s">
        <v>2003</v>
      </c>
      <c r="G894" s="274" t="s">
        <v>1985</v>
      </c>
      <c r="H894" s="275">
        <v>2</v>
      </c>
      <c r="I894" s="276"/>
      <c r="J894" s="277">
        <f>ROUND(I894*H894,2)</f>
        <v>0</v>
      </c>
      <c r="K894" s="273" t="s">
        <v>21</v>
      </c>
      <c r="L894" s="278"/>
      <c r="M894" s="279" t="s">
        <v>21</v>
      </c>
      <c r="N894" s="280" t="s">
        <v>43</v>
      </c>
      <c r="O894" s="47"/>
      <c r="P894" s="233">
        <f>O894*H894</f>
        <v>0</v>
      </c>
      <c r="Q894" s="233">
        <v>0</v>
      </c>
      <c r="R894" s="233">
        <f>Q894*H894</f>
        <v>0</v>
      </c>
      <c r="S894" s="233">
        <v>0</v>
      </c>
      <c r="T894" s="234">
        <f>S894*H894</f>
        <v>0</v>
      </c>
      <c r="AR894" s="24" t="s">
        <v>309</v>
      </c>
      <c r="AT894" s="24" t="s">
        <v>189</v>
      </c>
      <c r="AU894" s="24" t="s">
        <v>81</v>
      </c>
      <c r="AY894" s="24" t="s">
        <v>114</v>
      </c>
      <c r="BE894" s="235">
        <f>IF(N894="základní",J894,0)</f>
        <v>0</v>
      </c>
      <c r="BF894" s="235">
        <f>IF(N894="snížená",J894,0)</f>
        <v>0</v>
      </c>
      <c r="BG894" s="235">
        <f>IF(N894="zákl. přenesená",J894,0)</f>
        <v>0</v>
      </c>
      <c r="BH894" s="235">
        <f>IF(N894="sníž. přenesená",J894,0)</f>
        <v>0</v>
      </c>
      <c r="BI894" s="235">
        <f>IF(N894="nulová",J894,0)</f>
        <v>0</v>
      </c>
      <c r="BJ894" s="24" t="s">
        <v>81</v>
      </c>
      <c r="BK894" s="235">
        <f>ROUND(I894*H894,2)</f>
        <v>0</v>
      </c>
      <c r="BL894" s="24" t="s">
        <v>220</v>
      </c>
      <c r="BM894" s="24" t="s">
        <v>2004</v>
      </c>
    </row>
    <row r="895" s="1" customFormat="1" ht="16.5" customHeight="1">
      <c r="B895" s="46"/>
      <c r="C895" s="271" t="s">
        <v>2005</v>
      </c>
      <c r="D895" s="271" t="s">
        <v>189</v>
      </c>
      <c r="E895" s="272" t="s">
        <v>2006</v>
      </c>
      <c r="F895" s="273" t="s">
        <v>2007</v>
      </c>
      <c r="G895" s="274" t="s">
        <v>1985</v>
      </c>
      <c r="H895" s="275">
        <v>1</v>
      </c>
      <c r="I895" s="276"/>
      <c r="J895" s="277">
        <f>ROUND(I895*H895,2)</f>
        <v>0</v>
      </c>
      <c r="K895" s="273" t="s">
        <v>21</v>
      </c>
      <c r="L895" s="278"/>
      <c r="M895" s="279" t="s">
        <v>21</v>
      </c>
      <c r="N895" s="280" t="s">
        <v>43</v>
      </c>
      <c r="O895" s="47"/>
      <c r="P895" s="233">
        <f>O895*H895</f>
        <v>0</v>
      </c>
      <c r="Q895" s="233">
        <v>0</v>
      </c>
      <c r="R895" s="233">
        <f>Q895*H895</f>
        <v>0</v>
      </c>
      <c r="S895" s="233">
        <v>0</v>
      </c>
      <c r="T895" s="234">
        <f>S895*H895</f>
        <v>0</v>
      </c>
      <c r="AR895" s="24" t="s">
        <v>309</v>
      </c>
      <c r="AT895" s="24" t="s">
        <v>189</v>
      </c>
      <c r="AU895" s="24" t="s">
        <v>81</v>
      </c>
      <c r="AY895" s="24" t="s">
        <v>114</v>
      </c>
      <c r="BE895" s="235">
        <f>IF(N895="základní",J895,0)</f>
        <v>0</v>
      </c>
      <c r="BF895" s="235">
        <f>IF(N895="snížená",J895,0)</f>
        <v>0</v>
      </c>
      <c r="BG895" s="235">
        <f>IF(N895="zákl. přenesená",J895,0)</f>
        <v>0</v>
      </c>
      <c r="BH895" s="235">
        <f>IF(N895="sníž. přenesená",J895,0)</f>
        <v>0</v>
      </c>
      <c r="BI895" s="235">
        <f>IF(N895="nulová",J895,0)</f>
        <v>0</v>
      </c>
      <c r="BJ895" s="24" t="s">
        <v>81</v>
      </c>
      <c r="BK895" s="235">
        <f>ROUND(I895*H895,2)</f>
        <v>0</v>
      </c>
      <c r="BL895" s="24" t="s">
        <v>220</v>
      </c>
      <c r="BM895" s="24" t="s">
        <v>2008</v>
      </c>
    </row>
    <row r="896" s="1" customFormat="1" ht="16.5" customHeight="1">
      <c r="B896" s="46"/>
      <c r="C896" s="271" t="s">
        <v>2009</v>
      </c>
      <c r="D896" s="271" t="s">
        <v>189</v>
      </c>
      <c r="E896" s="272" t="s">
        <v>2010</v>
      </c>
      <c r="F896" s="273" t="s">
        <v>2011</v>
      </c>
      <c r="G896" s="274" t="s">
        <v>1985</v>
      </c>
      <c r="H896" s="275">
        <v>1</v>
      </c>
      <c r="I896" s="276"/>
      <c r="J896" s="277">
        <f>ROUND(I896*H896,2)</f>
        <v>0</v>
      </c>
      <c r="K896" s="273" t="s">
        <v>21</v>
      </c>
      <c r="L896" s="278"/>
      <c r="M896" s="279" t="s">
        <v>21</v>
      </c>
      <c r="N896" s="280" t="s">
        <v>43</v>
      </c>
      <c r="O896" s="47"/>
      <c r="P896" s="233">
        <f>O896*H896</f>
        <v>0</v>
      </c>
      <c r="Q896" s="233">
        <v>0</v>
      </c>
      <c r="R896" s="233">
        <f>Q896*H896</f>
        <v>0</v>
      </c>
      <c r="S896" s="233">
        <v>0</v>
      </c>
      <c r="T896" s="234">
        <f>S896*H896</f>
        <v>0</v>
      </c>
      <c r="AR896" s="24" t="s">
        <v>309</v>
      </c>
      <c r="AT896" s="24" t="s">
        <v>189</v>
      </c>
      <c r="AU896" s="24" t="s">
        <v>81</v>
      </c>
      <c r="AY896" s="24" t="s">
        <v>114</v>
      </c>
      <c r="BE896" s="235">
        <f>IF(N896="základní",J896,0)</f>
        <v>0</v>
      </c>
      <c r="BF896" s="235">
        <f>IF(N896="snížená",J896,0)</f>
        <v>0</v>
      </c>
      <c r="BG896" s="235">
        <f>IF(N896="zákl. přenesená",J896,0)</f>
        <v>0</v>
      </c>
      <c r="BH896" s="235">
        <f>IF(N896="sníž. přenesená",J896,0)</f>
        <v>0</v>
      </c>
      <c r="BI896" s="235">
        <f>IF(N896="nulová",J896,0)</f>
        <v>0</v>
      </c>
      <c r="BJ896" s="24" t="s">
        <v>81</v>
      </c>
      <c r="BK896" s="235">
        <f>ROUND(I896*H896,2)</f>
        <v>0</v>
      </c>
      <c r="BL896" s="24" t="s">
        <v>220</v>
      </c>
      <c r="BM896" s="24" t="s">
        <v>2012</v>
      </c>
    </row>
    <row r="897" s="1" customFormat="1" ht="16.5" customHeight="1">
      <c r="B897" s="46"/>
      <c r="C897" s="271" t="s">
        <v>2013</v>
      </c>
      <c r="D897" s="271" t="s">
        <v>189</v>
      </c>
      <c r="E897" s="272" t="s">
        <v>2014</v>
      </c>
      <c r="F897" s="273" t="s">
        <v>2015</v>
      </c>
      <c r="G897" s="274" t="s">
        <v>1985</v>
      </c>
      <c r="H897" s="275">
        <v>2</v>
      </c>
      <c r="I897" s="276"/>
      <c r="J897" s="277">
        <f>ROUND(I897*H897,2)</f>
        <v>0</v>
      </c>
      <c r="K897" s="273" t="s">
        <v>21</v>
      </c>
      <c r="L897" s="278"/>
      <c r="M897" s="279" t="s">
        <v>21</v>
      </c>
      <c r="N897" s="280" t="s">
        <v>43</v>
      </c>
      <c r="O897" s="47"/>
      <c r="P897" s="233">
        <f>O897*H897</f>
        <v>0</v>
      </c>
      <c r="Q897" s="233">
        <v>0</v>
      </c>
      <c r="R897" s="233">
        <f>Q897*H897</f>
        <v>0</v>
      </c>
      <c r="S897" s="233">
        <v>0</v>
      </c>
      <c r="T897" s="234">
        <f>S897*H897</f>
        <v>0</v>
      </c>
      <c r="AR897" s="24" t="s">
        <v>309</v>
      </c>
      <c r="AT897" s="24" t="s">
        <v>189</v>
      </c>
      <c r="AU897" s="24" t="s">
        <v>81</v>
      </c>
      <c r="AY897" s="24" t="s">
        <v>114</v>
      </c>
      <c r="BE897" s="235">
        <f>IF(N897="základní",J897,0)</f>
        <v>0</v>
      </c>
      <c r="BF897" s="235">
        <f>IF(N897="snížená",J897,0)</f>
        <v>0</v>
      </c>
      <c r="BG897" s="235">
        <f>IF(N897="zákl. přenesená",J897,0)</f>
        <v>0</v>
      </c>
      <c r="BH897" s="235">
        <f>IF(N897="sníž. přenesená",J897,0)</f>
        <v>0</v>
      </c>
      <c r="BI897" s="235">
        <f>IF(N897="nulová",J897,0)</f>
        <v>0</v>
      </c>
      <c r="BJ897" s="24" t="s">
        <v>81</v>
      </c>
      <c r="BK897" s="235">
        <f>ROUND(I897*H897,2)</f>
        <v>0</v>
      </c>
      <c r="BL897" s="24" t="s">
        <v>220</v>
      </c>
      <c r="BM897" s="24" t="s">
        <v>2016</v>
      </c>
    </row>
    <row r="898" s="1" customFormat="1" ht="16.5" customHeight="1">
      <c r="B898" s="46"/>
      <c r="C898" s="271" t="s">
        <v>2017</v>
      </c>
      <c r="D898" s="271" t="s">
        <v>189</v>
      </c>
      <c r="E898" s="272" t="s">
        <v>2018</v>
      </c>
      <c r="F898" s="273" t="s">
        <v>2019</v>
      </c>
      <c r="G898" s="274" t="s">
        <v>1857</v>
      </c>
      <c r="H898" s="275">
        <v>4</v>
      </c>
      <c r="I898" s="276"/>
      <c r="J898" s="277">
        <f>ROUND(I898*H898,2)</f>
        <v>0</v>
      </c>
      <c r="K898" s="273" t="s">
        <v>21</v>
      </c>
      <c r="L898" s="278"/>
      <c r="M898" s="279" t="s">
        <v>21</v>
      </c>
      <c r="N898" s="280" t="s">
        <v>43</v>
      </c>
      <c r="O898" s="47"/>
      <c r="P898" s="233">
        <f>O898*H898</f>
        <v>0</v>
      </c>
      <c r="Q898" s="233">
        <v>0</v>
      </c>
      <c r="R898" s="233">
        <f>Q898*H898</f>
        <v>0</v>
      </c>
      <c r="S898" s="233">
        <v>0</v>
      </c>
      <c r="T898" s="234">
        <f>S898*H898</f>
        <v>0</v>
      </c>
      <c r="AR898" s="24" t="s">
        <v>309</v>
      </c>
      <c r="AT898" s="24" t="s">
        <v>189</v>
      </c>
      <c r="AU898" s="24" t="s">
        <v>81</v>
      </c>
      <c r="AY898" s="24" t="s">
        <v>114</v>
      </c>
      <c r="BE898" s="235">
        <f>IF(N898="základní",J898,0)</f>
        <v>0</v>
      </c>
      <c r="BF898" s="235">
        <f>IF(N898="snížená",J898,0)</f>
        <v>0</v>
      </c>
      <c r="BG898" s="235">
        <f>IF(N898="zákl. přenesená",J898,0)</f>
        <v>0</v>
      </c>
      <c r="BH898" s="235">
        <f>IF(N898="sníž. přenesená",J898,0)</f>
        <v>0</v>
      </c>
      <c r="BI898" s="235">
        <f>IF(N898="nulová",J898,0)</f>
        <v>0</v>
      </c>
      <c r="BJ898" s="24" t="s">
        <v>81</v>
      </c>
      <c r="BK898" s="235">
        <f>ROUND(I898*H898,2)</f>
        <v>0</v>
      </c>
      <c r="BL898" s="24" t="s">
        <v>220</v>
      </c>
      <c r="BM898" s="24" t="s">
        <v>2020</v>
      </c>
    </row>
    <row r="899" s="1" customFormat="1" ht="16.5" customHeight="1">
      <c r="B899" s="46"/>
      <c r="C899" s="271" t="s">
        <v>2021</v>
      </c>
      <c r="D899" s="271" t="s">
        <v>189</v>
      </c>
      <c r="E899" s="272" t="s">
        <v>2022</v>
      </c>
      <c r="F899" s="273" t="s">
        <v>2023</v>
      </c>
      <c r="G899" s="274" t="s">
        <v>1985</v>
      </c>
      <c r="H899" s="275">
        <v>2</v>
      </c>
      <c r="I899" s="276"/>
      <c r="J899" s="277">
        <f>ROUND(I899*H899,2)</f>
        <v>0</v>
      </c>
      <c r="K899" s="273" t="s">
        <v>21</v>
      </c>
      <c r="L899" s="278"/>
      <c r="M899" s="279" t="s">
        <v>21</v>
      </c>
      <c r="N899" s="280" t="s">
        <v>43</v>
      </c>
      <c r="O899" s="47"/>
      <c r="P899" s="233">
        <f>O899*H899</f>
        <v>0</v>
      </c>
      <c r="Q899" s="233">
        <v>0</v>
      </c>
      <c r="R899" s="233">
        <f>Q899*H899</f>
        <v>0</v>
      </c>
      <c r="S899" s="233">
        <v>0</v>
      </c>
      <c r="T899" s="234">
        <f>S899*H899</f>
        <v>0</v>
      </c>
      <c r="AR899" s="24" t="s">
        <v>309</v>
      </c>
      <c r="AT899" s="24" t="s">
        <v>189</v>
      </c>
      <c r="AU899" s="24" t="s">
        <v>81</v>
      </c>
      <c r="AY899" s="24" t="s">
        <v>114</v>
      </c>
      <c r="BE899" s="235">
        <f>IF(N899="základní",J899,0)</f>
        <v>0</v>
      </c>
      <c r="BF899" s="235">
        <f>IF(N899="snížená",J899,0)</f>
        <v>0</v>
      </c>
      <c r="BG899" s="235">
        <f>IF(N899="zákl. přenesená",J899,0)</f>
        <v>0</v>
      </c>
      <c r="BH899" s="235">
        <f>IF(N899="sníž. přenesená",J899,0)</f>
        <v>0</v>
      </c>
      <c r="BI899" s="235">
        <f>IF(N899="nulová",J899,0)</f>
        <v>0</v>
      </c>
      <c r="BJ899" s="24" t="s">
        <v>81</v>
      </c>
      <c r="BK899" s="235">
        <f>ROUND(I899*H899,2)</f>
        <v>0</v>
      </c>
      <c r="BL899" s="24" t="s">
        <v>220</v>
      </c>
      <c r="BM899" s="24" t="s">
        <v>2024</v>
      </c>
    </row>
    <row r="900" s="1" customFormat="1" ht="16.5" customHeight="1">
      <c r="B900" s="46"/>
      <c r="C900" s="271" t="s">
        <v>2025</v>
      </c>
      <c r="D900" s="271" t="s">
        <v>189</v>
      </c>
      <c r="E900" s="272" t="s">
        <v>2026</v>
      </c>
      <c r="F900" s="273" t="s">
        <v>2027</v>
      </c>
      <c r="G900" s="274" t="s">
        <v>1857</v>
      </c>
      <c r="H900" s="275">
        <v>1</v>
      </c>
      <c r="I900" s="276"/>
      <c r="J900" s="277">
        <f>ROUND(I900*H900,2)</f>
        <v>0</v>
      </c>
      <c r="K900" s="273" t="s">
        <v>21</v>
      </c>
      <c r="L900" s="278"/>
      <c r="M900" s="279" t="s">
        <v>21</v>
      </c>
      <c r="N900" s="280" t="s">
        <v>43</v>
      </c>
      <c r="O900" s="47"/>
      <c r="P900" s="233">
        <f>O900*H900</f>
        <v>0</v>
      </c>
      <c r="Q900" s="233">
        <v>0</v>
      </c>
      <c r="R900" s="233">
        <f>Q900*H900</f>
        <v>0</v>
      </c>
      <c r="S900" s="233">
        <v>0</v>
      </c>
      <c r="T900" s="234">
        <f>S900*H900</f>
        <v>0</v>
      </c>
      <c r="AR900" s="24" t="s">
        <v>309</v>
      </c>
      <c r="AT900" s="24" t="s">
        <v>189</v>
      </c>
      <c r="AU900" s="24" t="s">
        <v>81</v>
      </c>
      <c r="AY900" s="24" t="s">
        <v>114</v>
      </c>
      <c r="BE900" s="235">
        <f>IF(N900="základní",J900,0)</f>
        <v>0</v>
      </c>
      <c r="BF900" s="235">
        <f>IF(N900="snížená",J900,0)</f>
        <v>0</v>
      </c>
      <c r="BG900" s="235">
        <f>IF(N900="zákl. přenesená",J900,0)</f>
        <v>0</v>
      </c>
      <c r="BH900" s="235">
        <f>IF(N900="sníž. přenesená",J900,0)</f>
        <v>0</v>
      </c>
      <c r="BI900" s="235">
        <f>IF(N900="nulová",J900,0)</f>
        <v>0</v>
      </c>
      <c r="BJ900" s="24" t="s">
        <v>81</v>
      </c>
      <c r="BK900" s="235">
        <f>ROUND(I900*H900,2)</f>
        <v>0</v>
      </c>
      <c r="BL900" s="24" t="s">
        <v>220</v>
      </c>
      <c r="BM900" s="24" t="s">
        <v>2028</v>
      </c>
    </row>
    <row r="901" s="1" customFormat="1" ht="16.5" customHeight="1">
      <c r="B901" s="46"/>
      <c r="C901" s="271" t="s">
        <v>2029</v>
      </c>
      <c r="D901" s="271" t="s">
        <v>189</v>
      </c>
      <c r="E901" s="272" t="s">
        <v>2030</v>
      </c>
      <c r="F901" s="273" t="s">
        <v>2031</v>
      </c>
      <c r="G901" s="274" t="s">
        <v>1985</v>
      </c>
      <c r="H901" s="275">
        <v>2</v>
      </c>
      <c r="I901" s="276"/>
      <c r="J901" s="277">
        <f>ROUND(I901*H901,2)</f>
        <v>0</v>
      </c>
      <c r="K901" s="273" t="s">
        <v>21</v>
      </c>
      <c r="L901" s="278"/>
      <c r="M901" s="279" t="s">
        <v>21</v>
      </c>
      <c r="N901" s="280" t="s">
        <v>43</v>
      </c>
      <c r="O901" s="47"/>
      <c r="P901" s="233">
        <f>O901*H901</f>
        <v>0</v>
      </c>
      <c r="Q901" s="233">
        <v>0</v>
      </c>
      <c r="R901" s="233">
        <f>Q901*H901</f>
        <v>0</v>
      </c>
      <c r="S901" s="233">
        <v>0</v>
      </c>
      <c r="T901" s="234">
        <f>S901*H901</f>
        <v>0</v>
      </c>
      <c r="AR901" s="24" t="s">
        <v>309</v>
      </c>
      <c r="AT901" s="24" t="s">
        <v>189</v>
      </c>
      <c r="AU901" s="24" t="s">
        <v>81</v>
      </c>
      <c r="AY901" s="24" t="s">
        <v>114</v>
      </c>
      <c r="BE901" s="235">
        <f>IF(N901="základní",J901,0)</f>
        <v>0</v>
      </c>
      <c r="BF901" s="235">
        <f>IF(N901="snížená",J901,0)</f>
        <v>0</v>
      </c>
      <c r="BG901" s="235">
        <f>IF(N901="zákl. přenesená",J901,0)</f>
        <v>0</v>
      </c>
      <c r="BH901" s="235">
        <f>IF(N901="sníž. přenesená",J901,0)</f>
        <v>0</v>
      </c>
      <c r="BI901" s="235">
        <f>IF(N901="nulová",J901,0)</f>
        <v>0</v>
      </c>
      <c r="BJ901" s="24" t="s">
        <v>81</v>
      </c>
      <c r="BK901" s="235">
        <f>ROUND(I901*H901,2)</f>
        <v>0</v>
      </c>
      <c r="BL901" s="24" t="s">
        <v>220</v>
      </c>
      <c r="BM901" s="24" t="s">
        <v>2032</v>
      </c>
    </row>
    <row r="902" s="1" customFormat="1" ht="16.5" customHeight="1">
      <c r="B902" s="46"/>
      <c r="C902" s="271" t="s">
        <v>2033</v>
      </c>
      <c r="D902" s="271" t="s">
        <v>189</v>
      </c>
      <c r="E902" s="272" t="s">
        <v>2034</v>
      </c>
      <c r="F902" s="273" t="s">
        <v>2035</v>
      </c>
      <c r="G902" s="274" t="s">
        <v>1985</v>
      </c>
      <c r="H902" s="275">
        <v>18</v>
      </c>
      <c r="I902" s="276"/>
      <c r="J902" s="277">
        <f>ROUND(I902*H902,2)</f>
        <v>0</v>
      </c>
      <c r="K902" s="273" t="s">
        <v>21</v>
      </c>
      <c r="L902" s="278"/>
      <c r="M902" s="279" t="s">
        <v>21</v>
      </c>
      <c r="N902" s="280" t="s">
        <v>43</v>
      </c>
      <c r="O902" s="47"/>
      <c r="P902" s="233">
        <f>O902*H902</f>
        <v>0</v>
      </c>
      <c r="Q902" s="233">
        <v>0</v>
      </c>
      <c r="R902" s="233">
        <f>Q902*H902</f>
        <v>0</v>
      </c>
      <c r="S902" s="233">
        <v>0</v>
      </c>
      <c r="T902" s="234">
        <f>S902*H902</f>
        <v>0</v>
      </c>
      <c r="AR902" s="24" t="s">
        <v>309</v>
      </c>
      <c r="AT902" s="24" t="s">
        <v>189</v>
      </c>
      <c r="AU902" s="24" t="s">
        <v>81</v>
      </c>
      <c r="AY902" s="24" t="s">
        <v>114</v>
      </c>
      <c r="BE902" s="235">
        <f>IF(N902="základní",J902,0)</f>
        <v>0</v>
      </c>
      <c r="BF902" s="235">
        <f>IF(N902="snížená",J902,0)</f>
        <v>0</v>
      </c>
      <c r="BG902" s="235">
        <f>IF(N902="zákl. přenesená",J902,0)</f>
        <v>0</v>
      </c>
      <c r="BH902" s="235">
        <f>IF(N902="sníž. přenesená",J902,0)</f>
        <v>0</v>
      </c>
      <c r="BI902" s="235">
        <f>IF(N902="nulová",J902,0)</f>
        <v>0</v>
      </c>
      <c r="BJ902" s="24" t="s">
        <v>81</v>
      </c>
      <c r="BK902" s="235">
        <f>ROUND(I902*H902,2)</f>
        <v>0</v>
      </c>
      <c r="BL902" s="24" t="s">
        <v>220</v>
      </c>
      <c r="BM902" s="24" t="s">
        <v>2036</v>
      </c>
    </row>
    <row r="903" s="1" customFormat="1" ht="16.5" customHeight="1">
      <c r="B903" s="46"/>
      <c r="C903" s="271" t="s">
        <v>2037</v>
      </c>
      <c r="D903" s="271" t="s">
        <v>189</v>
      </c>
      <c r="E903" s="272" t="s">
        <v>2038</v>
      </c>
      <c r="F903" s="273" t="s">
        <v>2039</v>
      </c>
      <c r="G903" s="274" t="s">
        <v>1985</v>
      </c>
      <c r="H903" s="275">
        <v>7</v>
      </c>
      <c r="I903" s="276"/>
      <c r="J903" s="277">
        <f>ROUND(I903*H903,2)</f>
        <v>0</v>
      </c>
      <c r="K903" s="273" t="s">
        <v>21</v>
      </c>
      <c r="L903" s="278"/>
      <c r="M903" s="279" t="s">
        <v>21</v>
      </c>
      <c r="N903" s="280" t="s">
        <v>43</v>
      </c>
      <c r="O903" s="47"/>
      <c r="P903" s="233">
        <f>O903*H903</f>
        <v>0</v>
      </c>
      <c r="Q903" s="233">
        <v>0</v>
      </c>
      <c r="R903" s="233">
        <f>Q903*H903</f>
        <v>0</v>
      </c>
      <c r="S903" s="233">
        <v>0</v>
      </c>
      <c r="T903" s="234">
        <f>S903*H903</f>
        <v>0</v>
      </c>
      <c r="AR903" s="24" t="s">
        <v>309</v>
      </c>
      <c r="AT903" s="24" t="s">
        <v>189</v>
      </c>
      <c r="AU903" s="24" t="s">
        <v>81</v>
      </c>
      <c r="AY903" s="24" t="s">
        <v>114</v>
      </c>
      <c r="BE903" s="235">
        <f>IF(N903="základní",J903,0)</f>
        <v>0</v>
      </c>
      <c r="BF903" s="235">
        <f>IF(N903="snížená",J903,0)</f>
        <v>0</v>
      </c>
      <c r="BG903" s="235">
        <f>IF(N903="zákl. přenesená",J903,0)</f>
        <v>0</v>
      </c>
      <c r="BH903" s="235">
        <f>IF(N903="sníž. přenesená",J903,0)</f>
        <v>0</v>
      </c>
      <c r="BI903" s="235">
        <f>IF(N903="nulová",J903,0)</f>
        <v>0</v>
      </c>
      <c r="BJ903" s="24" t="s">
        <v>81</v>
      </c>
      <c r="BK903" s="235">
        <f>ROUND(I903*H903,2)</f>
        <v>0</v>
      </c>
      <c r="BL903" s="24" t="s">
        <v>220</v>
      </c>
      <c r="BM903" s="24" t="s">
        <v>2040</v>
      </c>
    </row>
    <row r="904" s="1" customFormat="1" ht="16.5" customHeight="1">
      <c r="B904" s="46"/>
      <c r="C904" s="271" t="s">
        <v>2041</v>
      </c>
      <c r="D904" s="271" t="s">
        <v>189</v>
      </c>
      <c r="E904" s="272" t="s">
        <v>2042</v>
      </c>
      <c r="F904" s="273" t="s">
        <v>2043</v>
      </c>
      <c r="G904" s="274" t="s">
        <v>1985</v>
      </c>
      <c r="H904" s="275">
        <v>18</v>
      </c>
      <c r="I904" s="276"/>
      <c r="J904" s="277">
        <f>ROUND(I904*H904,2)</f>
        <v>0</v>
      </c>
      <c r="K904" s="273" t="s">
        <v>21</v>
      </c>
      <c r="L904" s="278"/>
      <c r="M904" s="279" t="s">
        <v>21</v>
      </c>
      <c r="N904" s="280" t="s">
        <v>43</v>
      </c>
      <c r="O904" s="47"/>
      <c r="P904" s="233">
        <f>O904*H904</f>
        <v>0</v>
      </c>
      <c r="Q904" s="233">
        <v>0</v>
      </c>
      <c r="R904" s="233">
        <f>Q904*H904</f>
        <v>0</v>
      </c>
      <c r="S904" s="233">
        <v>0</v>
      </c>
      <c r="T904" s="234">
        <f>S904*H904</f>
        <v>0</v>
      </c>
      <c r="AR904" s="24" t="s">
        <v>309</v>
      </c>
      <c r="AT904" s="24" t="s">
        <v>189</v>
      </c>
      <c r="AU904" s="24" t="s">
        <v>81</v>
      </c>
      <c r="AY904" s="24" t="s">
        <v>114</v>
      </c>
      <c r="BE904" s="235">
        <f>IF(N904="základní",J904,0)</f>
        <v>0</v>
      </c>
      <c r="BF904" s="235">
        <f>IF(N904="snížená",J904,0)</f>
        <v>0</v>
      </c>
      <c r="BG904" s="235">
        <f>IF(N904="zákl. přenesená",J904,0)</f>
        <v>0</v>
      </c>
      <c r="BH904" s="235">
        <f>IF(N904="sníž. přenesená",J904,0)</f>
        <v>0</v>
      </c>
      <c r="BI904" s="235">
        <f>IF(N904="nulová",J904,0)</f>
        <v>0</v>
      </c>
      <c r="BJ904" s="24" t="s">
        <v>81</v>
      </c>
      <c r="BK904" s="235">
        <f>ROUND(I904*H904,2)</f>
        <v>0</v>
      </c>
      <c r="BL904" s="24" t="s">
        <v>220</v>
      </c>
      <c r="BM904" s="24" t="s">
        <v>2044</v>
      </c>
    </row>
    <row r="905" s="1" customFormat="1" ht="16.5" customHeight="1">
      <c r="B905" s="46"/>
      <c r="C905" s="271" t="s">
        <v>2045</v>
      </c>
      <c r="D905" s="271" t="s">
        <v>189</v>
      </c>
      <c r="E905" s="272" t="s">
        <v>2046</v>
      </c>
      <c r="F905" s="273" t="s">
        <v>2047</v>
      </c>
      <c r="G905" s="274" t="s">
        <v>1985</v>
      </c>
      <c r="H905" s="275">
        <v>18</v>
      </c>
      <c r="I905" s="276"/>
      <c r="J905" s="277">
        <f>ROUND(I905*H905,2)</f>
        <v>0</v>
      </c>
      <c r="K905" s="273" t="s">
        <v>21</v>
      </c>
      <c r="L905" s="278"/>
      <c r="M905" s="279" t="s">
        <v>21</v>
      </c>
      <c r="N905" s="280" t="s">
        <v>43</v>
      </c>
      <c r="O905" s="47"/>
      <c r="P905" s="233">
        <f>O905*H905</f>
        <v>0</v>
      </c>
      <c r="Q905" s="233">
        <v>0</v>
      </c>
      <c r="R905" s="233">
        <f>Q905*H905</f>
        <v>0</v>
      </c>
      <c r="S905" s="233">
        <v>0</v>
      </c>
      <c r="T905" s="234">
        <f>S905*H905</f>
        <v>0</v>
      </c>
      <c r="AR905" s="24" t="s">
        <v>309</v>
      </c>
      <c r="AT905" s="24" t="s">
        <v>189</v>
      </c>
      <c r="AU905" s="24" t="s">
        <v>81</v>
      </c>
      <c r="AY905" s="24" t="s">
        <v>114</v>
      </c>
      <c r="BE905" s="235">
        <f>IF(N905="základní",J905,0)</f>
        <v>0</v>
      </c>
      <c r="BF905" s="235">
        <f>IF(N905="snížená",J905,0)</f>
        <v>0</v>
      </c>
      <c r="BG905" s="235">
        <f>IF(N905="zákl. přenesená",J905,0)</f>
        <v>0</v>
      </c>
      <c r="BH905" s="235">
        <f>IF(N905="sníž. přenesená",J905,0)</f>
        <v>0</v>
      </c>
      <c r="BI905" s="235">
        <f>IF(N905="nulová",J905,0)</f>
        <v>0</v>
      </c>
      <c r="BJ905" s="24" t="s">
        <v>81</v>
      </c>
      <c r="BK905" s="235">
        <f>ROUND(I905*H905,2)</f>
        <v>0</v>
      </c>
      <c r="BL905" s="24" t="s">
        <v>220</v>
      </c>
      <c r="BM905" s="24" t="s">
        <v>2048</v>
      </c>
    </row>
    <row r="906" s="1" customFormat="1" ht="16.5" customHeight="1">
      <c r="B906" s="46"/>
      <c r="C906" s="271" t="s">
        <v>2049</v>
      </c>
      <c r="D906" s="271" t="s">
        <v>189</v>
      </c>
      <c r="E906" s="272" t="s">
        <v>2050</v>
      </c>
      <c r="F906" s="273" t="s">
        <v>2051</v>
      </c>
      <c r="G906" s="274" t="s">
        <v>1985</v>
      </c>
      <c r="H906" s="275">
        <v>50</v>
      </c>
      <c r="I906" s="276"/>
      <c r="J906" s="277">
        <f>ROUND(I906*H906,2)</f>
        <v>0</v>
      </c>
      <c r="K906" s="273" t="s">
        <v>21</v>
      </c>
      <c r="L906" s="278"/>
      <c r="M906" s="279" t="s">
        <v>21</v>
      </c>
      <c r="N906" s="280" t="s">
        <v>43</v>
      </c>
      <c r="O906" s="47"/>
      <c r="P906" s="233">
        <f>O906*H906</f>
        <v>0</v>
      </c>
      <c r="Q906" s="233">
        <v>0</v>
      </c>
      <c r="R906" s="233">
        <f>Q906*H906</f>
        <v>0</v>
      </c>
      <c r="S906" s="233">
        <v>0</v>
      </c>
      <c r="T906" s="234">
        <f>S906*H906</f>
        <v>0</v>
      </c>
      <c r="AR906" s="24" t="s">
        <v>309</v>
      </c>
      <c r="AT906" s="24" t="s">
        <v>189</v>
      </c>
      <c r="AU906" s="24" t="s">
        <v>81</v>
      </c>
      <c r="AY906" s="24" t="s">
        <v>114</v>
      </c>
      <c r="BE906" s="235">
        <f>IF(N906="základní",J906,0)</f>
        <v>0</v>
      </c>
      <c r="BF906" s="235">
        <f>IF(N906="snížená",J906,0)</f>
        <v>0</v>
      </c>
      <c r="BG906" s="235">
        <f>IF(N906="zákl. přenesená",J906,0)</f>
        <v>0</v>
      </c>
      <c r="BH906" s="235">
        <f>IF(N906="sníž. přenesená",J906,0)</f>
        <v>0</v>
      </c>
      <c r="BI906" s="235">
        <f>IF(N906="nulová",J906,0)</f>
        <v>0</v>
      </c>
      <c r="BJ906" s="24" t="s">
        <v>81</v>
      </c>
      <c r="BK906" s="235">
        <f>ROUND(I906*H906,2)</f>
        <v>0</v>
      </c>
      <c r="BL906" s="24" t="s">
        <v>220</v>
      </c>
      <c r="BM906" s="24" t="s">
        <v>2052</v>
      </c>
    </row>
    <row r="907" s="1" customFormat="1" ht="16.5" customHeight="1">
      <c r="B907" s="46"/>
      <c r="C907" s="271" t="s">
        <v>2053</v>
      </c>
      <c r="D907" s="271" t="s">
        <v>189</v>
      </c>
      <c r="E907" s="272" t="s">
        <v>2054</v>
      </c>
      <c r="F907" s="273" t="s">
        <v>2055</v>
      </c>
      <c r="G907" s="274" t="s">
        <v>1985</v>
      </c>
      <c r="H907" s="275">
        <v>50</v>
      </c>
      <c r="I907" s="276"/>
      <c r="J907" s="277">
        <f>ROUND(I907*H907,2)</f>
        <v>0</v>
      </c>
      <c r="K907" s="273" t="s">
        <v>21</v>
      </c>
      <c r="L907" s="278"/>
      <c r="M907" s="279" t="s">
        <v>21</v>
      </c>
      <c r="N907" s="280" t="s">
        <v>43</v>
      </c>
      <c r="O907" s="47"/>
      <c r="P907" s="233">
        <f>O907*H907</f>
        <v>0</v>
      </c>
      <c r="Q907" s="233">
        <v>0</v>
      </c>
      <c r="R907" s="233">
        <f>Q907*H907</f>
        <v>0</v>
      </c>
      <c r="S907" s="233">
        <v>0</v>
      </c>
      <c r="T907" s="234">
        <f>S907*H907</f>
        <v>0</v>
      </c>
      <c r="AR907" s="24" t="s">
        <v>309</v>
      </c>
      <c r="AT907" s="24" t="s">
        <v>189</v>
      </c>
      <c r="AU907" s="24" t="s">
        <v>81</v>
      </c>
      <c r="AY907" s="24" t="s">
        <v>114</v>
      </c>
      <c r="BE907" s="235">
        <f>IF(N907="základní",J907,0)</f>
        <v>0</v>
      </c>
      <c r="BF907" s="235">
        <f>IF(N907="snížená",J907,0)</f>
        <v>0</v>
      </c>
      <c r="BG907" s="235">
        <f>IF(N907="zákl. přenesená",J907,0)</f>
        <v>0</v>
      </c>
      <c r="BH907" s="235">
        <f>IF(N907="sníž. přenesená",J907,0)</f>
        <v>0</v>
      </c>
      <c r="BI907" s="235">
        <f>IF(N907="nulová",J907,0)</f>
        <v>0</v>
      </c>
      <c r="BJ907" s="24" t="s">
        <v>81</v>
      </c>
      <c r="BK907" s="235">
        <f>ROUND(I907*H907,2)</f>
        <v>0</v>
      </c>
      <c r="BL907" s="24" t="s">
        <v>220</v>
      </c>
      <c r="BM907" s="24" t="s">
        <v>2056</v>
      </c>
    </row>
    <row r="908" s="1" customFormat="1" ht="16.5" customHeight="1">
      <c r="B908" s="46"/>
      <c r="C908" s="271" t="s">
        <v>2057</v>
      </c>
      <c r="D908" s="271" t="s">
        <v>189</v>
      </c>
      <c r="E908" s="272" t="s">
        <v>2058</v>
      </c>
      <c r="F908" s="273" t="s">
        <v>2059</v>
      </c>
      <c r="G908" s="274" t="s">
        <v>1985</v>
      </c>
      <c r="H908" s="275">
        <v>4</v>
      </c>
      <c r="I908" s="276"/>
      <c r="J908" s="277">
        <f>ROUND(I908*H908,2)</f>
        <v>0</v>
      </c>
      <c r="K908" s="273" t="s">
        <v>21</v>
      </c>
      <c r="L908" s="278"/>
      <c r="M908" s="279" t="s">
        <v>21</v>
      </c>
      <c r="N908" s="280" t="s">
        <v>43</v>
      </c>
      <c r="O908" s="47"/>
      <c r="P908" s="233">
        <f>O908*H908</f>
        <v>0</v>
      </c>
      <c r="Q908" s="233">
        <v>0</v>
      </c>
      <c r="R908" s="233">
        <f>Q908*H908</f>
        <v>0</v>
      </c>
      <c r="S908" s="233">
        <v>0</v>
      </c>
      <c r="T908" s="234">
        <f>S908*H908</f>
        <v>0</v>
      </c>
      <c r="AR908" s="24" t="s">
        <v>309</v>
      </c>
      <c r="AT908" s="24" t="s">
        <v>189</v>
      </c>
      <c r="AU908" s="24" t="s">
        <v>81</v>
      </c>
      <c r="AY908" s="24" t="s">
        <v>114</v>
      </c>
      <c r="BE908" s="235">
        <f>IF(N908="základní",J908,0)</f>
        <v>0</v>
      </c>
      <c r="BF908" s="235">
        <f>IF(N908="snížená",J908,0)</f>
        <v>0</v>
      </c>
      <c r="BG908" s="235">
        <f>IF(N908="zákl. přenesená",J908,0)</f>
        <v>0</v>
      </c>
      <c r="BH908" s="235">
        <f>IF(N908="sníž. přenesená",J908,0)</f>
        <v>0</v>
      </c>
      <c r="BI908" s="235">
        <f>IF(N908="nulová",J908,0)</f>
        <v>0</v>
      </c>
      <c r="BJ908" s="24" t="s">
        <v>81</v>
      </c>
      <c r="BK908" s="235">
        <f>ROUND(I908*H908,2)</f>
        <v>0</v>
      </c>
      <c r="BL908" s="24" t="s">
        <v>220</v>
      </c>
      <c r="BM908" s="24" t="s">
        <v>2060</v>
      </c>
    </row>
    <row r="909" s="1" customFormat="1" ht="16.5" customHeight="1">
      <c r="B909" s="46"/>
      <c r="C909" s="271" t="s">
        <v>2061</v>
      </c>
      <c r="D909" s="271" t="s">
        <v>189</v>
      </c>
      <c r="E909" s="272" t="s">
        <v>2062</v>
      </c>
      <c r="F909" s="273" t="s">
        <v>2063</v>
      </c>
      <c r="G909" s="274" t="s">
        <v>1985</v>
      </c>
      <c r="H909" s="275">
        <v>37</v>
      </c>
      <c r="I909" s="276"/>
      <c r="J909" s="277">
        <f>ROUND(I909*H909,2)</f>
        <v>0</v>
      </c>
      <c r="K909" s="273" t="s">
        <v>21</v>
      </c>
      <c r="L909" s="278"/>
      <c r="M909" s="279" t="s">
        <v>21</v>
      </c>
      <c r="N909" s="280" t="s">
        <v>43</v>
      </c>
      <c r="O909" s="47"/>
      <c r="P909" s="233">
        <f>O909*H909</f>
        <v>0</v>
      </c>
      <c r="Q909" s="233">
        <v>0</v>
      </c>
      <c r="R909" s="233">
        <f>Q909*H909</f>
        <v>0</v>
      </c>
      <c r="S909" s="233">
        <v>0</v>
      </c>
      <c r="T909" s="234">
        <f>S909*H909</f>
        <v>0</v>
      </c>
      <c r="AR909" s="24" t="s">
        <v>309</v>
      </c>
      <c r="AT909" s="24" t="s">
        <v>189</v>
      </c>
      <c r="AU909" s="24" t="s">
        <v>81</v>
      </c>
      <c r="AY909" s="24" t="s">
        <v>114</v>
      </c>
      <c r="BE909" s="235">
        <f>IF(N909="základní",J909,0)</f>
        <v>0</v>
      </c>
      <c r="BF909" s="235">
        <f>IF(N909="snížená",J909,0)</f>
        <v>0</v>
      </c>
      <c r="BG909" s="235">
        <f>IF(N909="zákl. přenesená",J909,0)</f>
        <v>0</v>
      </c>
      <c r="BH909" s="235">
        <f>IF(N909="sníž. přenesená",J909,0)</f>
        <v>0</v>
      </c>
      <c r="BI909" s="235">
        <f>IF(N909="nulová",J909,0)</f>
        <v>0</v>
      </c>
      <c r="BJ909" s="24" t="s">
        <v>81</v>
      </c>
      <c r="BK909" s="235">
        <f>ROUND(I909*H909,2)</f>
        <v>0</v>
      </c>
      <c r="BL909" s="24" t="s">
        <v>220</v>
      </c>
      <c r="BM909" s="24" t="s">
        <v>2064</v>
      </c>
    </row>
    <row r="910" s="1" customFormat="1" ht="16.5" customHeight="1">
      <c r="B910" s="46"/>
      <c r="C910" s="271" t="s">
        <v>2065</v>
      </c>
      <c r="D910" s="271" t="s">
        <v>189</v>
      </c>
      <c r="E910" s="272" t="s">
        <v>2066</v>
      </c>
      <c r="F910" s="273" t="s">
        <v>2067</v>
      </c>
      <c r="G910" s="274" t="s">
        <v>1985</v>
      </c>
      <c r="H910" s="275">
        <v>1</v>
      </c>
      <c r="I910" s="276"/>
      <c r="J910" s="277">
        <f>ROUND(I910*H910,2)</f>
        <v>0</v>
      </c>
      <c r="K910" s="273" t="s">
        <v>21</v>
      </c>
      <c r="L910" s="278"/>
      <c r="M910" s="279" t="s">
        <v>21</v>
      </c>
      <c r="N910" s="280" t="s">
        <v>43</v>
      </c>
      <c r="O910" s="47"/>
      <c r="P910" s="233">
        <f>O910*H910</f>
        <v>0</v>
      </c>
      <c r="Q910" s="233">
        <v>0</v>
      </c>
      <c r="R910" s="233">
        <f>Q910*H910</f>
        <v>0</v>
      </c>
      <c r="S910" s="233">
        <v>0</v>
      </c>
      <c r="T910" s="234">
        <f>S910*H910</f>
        <v>0</v>
      </c>
      <c r="AR910" s="24" t="s">
        <v>309</v>
      </c>
      <c r="AT910" s="24" t="s">
        <v>189</v>
      </c>
      <c r="AU910" s="24" t="s">
        <v>81</v>
      </c>
      <c r="AY910" s="24" t="s">
        <v>114</v>
      </c>
      <c r="BE910" s="235">
        <f>IF(N910="základní",J910,0)</f>
        <v>0</v>
      </c>
      <c r="BF910" s="235">
        <f>IF(N910="snížená",J910,0)</f>
        <v>0</v>
      </c>
      <c r="BG910" s="235">
        <f>IF(N910="zákl. přenesená",J910,0)</f>
        <v>0</v>
      </c>
      <c r="BH910" s="235">
        <f>IF(N910="sníž. přenesená",J910,0)</f>
        <v>0</v>
      </c>
      <c r="BI910" s="235">
        <f>IF(N910="nulová",J910,0)</f>
        <v>0</v>
      </c>
      <c r="BJ910" s="24" t="s">
        <v>81</v>
      </c>
      <c r="BK910" s="235">
        <f>ROUND(I910*H910,2)</f>
        <v>0</v>
      </c>
      <c r="BL910" s="24" t="s">
        <v>220</v>
      </c>
      <c r="BM910" s="24" t="s">
        <v>2068</v>
      </c>
    </row>
    <row r="911" s="1" customFormat="1" ht="16.5" customHeight="1">
      <c r="B911" s="46"/>
      <c r="C911" s="271" t="s">
        <v>2069</v>
      </c>
      <c r="D911" s="271" t="s">
        <v>189</v>
      </c>
      <c r="E911" s="272" t="s">
        <v>2070</v>
      </c>
      <c r="F911" s="273" t="s">
        <v>2071</v>
      </c>
      <c r="G911" s="274" t="s">
        <v>1985</v>
      </c>
      <c r="H911" s="275">
        <v>12</v>
      </c>
      <c r="I911" s="276"/>
      <c r="J911" s="277">
        <f>ROUND(I911*H911,2)</f>
        <v>0</v>
      </c>
      <c r="K911" s="273" t="s">
        <v>21</v>
      </c>
      <c r="L911" s="278"/>
      <c r="M911" s="279" t="s">
        <v>21</v>
      </c>
      <c r="N911" s="280" t="s">
        <v>43</v>
      </c>
      <c r="O911" s="47"/>
      <c r="P911" s="233">
        <f>O911*H911</f>
        <v>0</v>
      </c>
      <c r="Q911" s="233">
        <v>0</v>
      </c>
      <c r="R911" s="233">
        <f>Q911*H911</f>
        <v>0</v>
      </c>
      <c r="S911" s="233">
        <v>0</v>
      </c>
      <c r="T911" s="234">
        <f>S911*H911</f>
        <v>0</v>
      </c>
      <c r="AR911" s="24" t="s">
        <v>309</v>
      </c>
      <c r="AT911" s="24" t="s">
        <v>189</v>
      </c>
      <c r="AU911" s="24" t="s">
        <v>81</v>
      </c>
      <c r="AY911" s="24" t="s">
        <v>114</v>
      </c>
      <c r="BE911" s="235">
        <f>IF(N911="základní",J911,0)</f>
        <v>0</v>
      </c>
      <c r="BF911" s="235">
        <f>IF(N911="snížená",J911,0)</f>
        <v>0</v>
      </c>
      <c r="BG911" s="235">
        <f>IF(N911="zákl. přenesená",J911,0)</f>
        <v>0</v>
      </c>
      <c r="BH911" s="235">
        <f>IF(N911="sníž. přenesená",J911,0)</f>
        <v>0</v>
      </c>
      <c r="BI911" s="235">
        <f>IF(N911="nulová",J911,0)</f>
        <v>0</v>
      </c>
      <c r="BJ911" s="24" t="s">
        <v>81</v>
      </c>
      <c r="BK911" s="235">
        <f>ROUND(I911*H911,2)</f>
        <v>0</v>
      </c>
      <c r="BL911" s="24" t="s">
        <v>220</v>
      </c>
      <c r="BM911" s="24" t="s">
        <v>2072</v>
      </c>
    </row>
    <row r="912" s="1" customFormat="1" ht="16.5" customHeight="1">
      <c r="B912" s="46"/>
      <c r="C912" s="271" t="s">
        <v>2073</v>
      </c>
      <c r="D912" s="271" t="s">
        <v>189</v>
      </c>
      <c r="E912" s="272" t="s">
        <v>2074</v>
      </c>
      <c r="F912" s="273" t="s">
        <v>2075</v>
      </c>
      <c r="G912" s="274" t="s">
        <v>1985</v>
      </c>
      <c r="H912" s="275">
        <v>7</v>
      </c>
      <c r="I912" s="276"/>
      <c r="J912" s="277">
        <f>ROUND(I912*H912,2)</f>
        <v>0</v>
      </c>
      <c r="K912" s="273" t="s">
        <v>21</v>
      </c>
      <c r="L912" s="278"/>
      <c r="M912" s="279" t="s">
        <v>21</v>
      </c>
      <c r="N912" s="280" t="s">
        <v>43</v>
      </c>
      <c r="O912" s="47"/>
      <c r="P912" s="233">
        <f>O912*H912</f>
        <v>0</v>
      </c>
      <c r="Q912" s="233">
        <v>0</v>
      </c>
      <c r="R912" s="233">
        <f>Q912*H912</f>
        <v>0</v>
      </c>
      <c r="S912" s="233">
        <v>0</v>
      </c>
      <c r="T912" s="234">
        <f>S912*H912</f>
        <v>0</v>
      </c>
      <c r="AR912" s="24" t="s">
        <v>309</v>
      </c>
      <c r="AT912" s="24" t="s">
        <v>189</v>
      </c>
      <c r="AU912" s="24" t="s">
        <v>81</v>
      </c>
      <c r="AY912" s="24" t="s">
        <v>114</v>
      </c>
      <c r="BE912" s="235">
        <f>IF(N912="základní",J912,0)</f>
        <v>0</v>
      </c>
      <c r="BF912" s="235">
        <f>IF(N912="snížená",J912,0)</f>
        <v>0</v>
      </c>
      <c r="BG912" s="235">
        <f>IF(N912="zákl. přenesená",J912,0)</f>
        <v>0</v>
      </c>
      <c r="BH912" s="235">
        <f>IF(N912="sníž. přenesená",J912,0)</f>
        <v>0</v>
      </c>
      <c r="BI912" s="235">
        <f>IF(N912="nulová",J912,0)</f>
        <v>0</v>
      </c>
      <c r="BJ912" s="24" t="s">
        <v>81</v>
      </c>
      <c r="BK912" s="235">
        <f>ROUND(I912*H912,2)</f>
        <v>0</v>
      </c>
      <c r="BL912" s="24" t="s">
        <v>220</v>
      </c>
      <c r="BM912" s="24" t="s">
        <v>2076</v>
      </c>
    </row>
    <row r="913" s="1" customFormat="1" ht="16.5" customHeight="1">
      <c r="B913" s="46"/>
      <c r="C913" s="271" t="s">
        <v>2077</v>
      </c>
      <c r="D913" s="271" t="s">
        <v>189</v>
      </c>
      <c r="E913" s="272" t="s">
        <v>2078</v>
      </c>
      <c r="F913" s="273" t="s">
        <v>341</v>
      </c>
      <c r="G913" s="274" t="s">
        <v>491</v>
      </c>
      <c r="H913" s="275">
        <v>1</v>
      </c>
      <c r="I913" s="276"/>
      <c r="J913" s="277">
        <f>ROUND(I913*H913,2)</f>
        <v>0</v>
      </c>
      <c r="K913" s="273" t="s">
        <v>21</v>
      </c>
      <c r="L913" s="278"/>
      <c r="M913" s="279" t="s">
        <v>21</v>
      </c>
      <c r="N913" s="280" t="s">
        <v>43</v>
      </c>
      <c r="O913" s="47"/>
      <c r="P913" s="233">
        <f>O913*H913</f>
        <v>0</v>
      </c>
      <c r="Q913" s="233">
        <v>0</v>
      </c>
      <c r="R913" s="233">
        <f>Q913*H913</f>
        <v>0</v>
      </c>
      <c r="S913" s="233">
        <v>0</v>
      </c>
      <c r="T913" s="234">
        <f>S913*H913</f>
        <v>0</v>
      </c>
      <c r="AR913" s="24" t="s">
        <v>309</v>
      </c>
      <c r="AT913" s="24" t="s">
        <v>189</v>
      </c>
      <c r="AU913" s="24" t="s">
        <v>81</v>
      </c>
      <c r="AY913" s="24" t="s">
        <v>114</v>
      </c>
      <c r="BE913" s="235">
        <f>IF(N913="základní",J913,0)</f>
        <v>0</v>
      </c>
      <c r="BF913" s="235">
        <f>IF(N913="snížená",J913,0)</f>
        <v>0</v>
      </c>
      <c r="BG913" s="235">
        <f>IF(N913="zákl. přenesená",J913,0)</f>
        <v>0</v>
      </c>
      <c r="BH913" s="235">
        <f>IF(N913="sníž. přenesená",J913,0)</f>
        <v>0</v>
      </c>
      <c r="BI913" s="235">
        <f>IF(N913="nulová",J913,0)</f>
        <v>0</v>
      </c>
      <c r="BJ913" s="24" t="s">
        <v>81</v>
      </c>
      <c r="BK913" s="235">
        <f>ROUND(I913*H913,2)</f>
        <v>0</v>
      </c>
      <c r="BL913" s="24" t="s">
        <v>220</v>
      </c>
      <c r="BM913" s="24" t="s">
        <v>2079</v>
      </c>
    </row>
    <row r="914" s="10" customFormat="1" ht="29.88" customHeight="1">
      <c r="B914" s="202"/>
      <c r="C914" s="203"/>
      <c r="D914" s="204" t="s">
        <v>70</v>
      </c>
      <c r="E914" s="216" t="s">
        <v>2080</v>
      </c>
      <c r="F914" s="216" t="s">
        <v>2081</v>
      </c>
      <c r="G914" s="203"/>
      <c r="H914" s="203"/>
      <c r="I914" s="206"/>
      <c r="J914" s="217">
        <f>BK914</f>
        <v>0</v>
      </c>
      <c r="K914" s="203"/>
      <c r="L914" s="208"/>
      <c r="M914" s="209"/>
      <c r="N914" s="210"/>
      <c r="O914" s="210"/>
      <c r="P914" s="211">
        <f>SUM(P915:P916)</f>
        <v>0</v>
      </c>
      <c r="Q914" s="210"/>
      <c r="R914" s="211">
        <f>SUM(R915:R916)</f>
        <v>0</v>
      </c>
      <c r="S914" s="210"/>
      <c r="T914" s="212">
        <f>SUM(T915:T916)</f>
        <v>0</v>
      </c>
      <c r="AR914" s="213" t="s">
        <v>81</v>
      </c>
      <c r="AT914" s="214" t="s">
        <v>70</v>
      </c>
      <c r="AU914" s="214" t="s">
        <v>76</v>
      </c>
      <c r="AY914" s="213" t="s">
        <v>114</v>
      </c>
      <c r="BK914" s="215">
        <f>SUM(BK915:BK916)</f>
        <v>0</v>
      </c>
    </row>
    <row r="915" s="1" customFormat="1" ht="16.5" customHeight="1">
      <c r="B915" s="46"/>
      <c r="C915" s="271" t="s">
        <v>2082</v>
      </c>
      <c r="D915" s="271" t="s">
        <v>189</v>
      </c>
      <c r="E915" s="272" t="s">
        <v>2083</v>
      </c>
      <c r="F915" s="273" t="s">
        <v>2084</v>
      </c>
      <c r="G915" s="274" t="s">
        <v>214</v>
      </c>
      <c r="H915" s="275">
        <v>3</v>
      </c>
      <c r="I915" s="276"/>
      <c r="J915" s="277">
        <f>ROUND(I915*H915,2)</f>
        <v>0</v>
      </c>
      <c r="K915" s="273" t="s">
        <v>21</v>
      </c>
      <c r="L915" s="278"/>
      <c r="M915" s="279" t="s">
        <v>21</v>
      </c>
      <c r="N915" s="280" t="s">
        <v>43</v>
      </c>
      <c r="O915" s="47"/>
      <c r="P915" s="233">
        <f>O915*H915</f>
        <v>0</v>
      </c>
      <c r="Q915" s="233">
        <v>0</v>
      </c>
      <c r="R915" s="233">
        <f>Q915*H915</f>
        <v>0</v>
      </c>
      <c r="S915" s="233">
        <v>0</v>
      </c>
      <c r="T915" s="234">
        <f>S915*H915</f>
        <v>0</v>
      </c>
      <c r="AR915" s="24" t="s">
        <v>309</v>
      </c>
      <c r="AT915" s="24" t="s">
        <v>189</v>
      </c>
      <c r="AU915" s="24" t="s">
        <v>81</v>
      </c>
      <c r="AY915" s="24" t="s">
        <v>114</v>
      </c>
      <c r="BE915" s="235">
        <f>IF(N915="základní",J915,0)</f>
        <v>0</v>
      </c>
      <c r="BF915" s="235">
        <f>IF(N915="snížená",J915,0)</f>
        <v>0</v>
      </c>
      <c r="BG915" s="235">
        <f>IF(N915="zákl. přenesená",J915,0)</f>
        <v>0</v>
      </c>
      <c r="BH915" s="235">
        <f>IF(N915="sníž. přenesená",J915,0)</f>
        <v>0</v>
      </c>
      <c r="BI915" s="235">
        <f>IF(N915="nulová",J915,0)</f>
        <v>0</v>
      </c>
      <c r="BJ915" s="24" t="s">
        <v>81</v>
      </c>
      <c r="BK915" s="235">
        <f>ROUND(I915*H915,2)</f>
        <v>0</v>
      </c>
      <c r="BL915" s="24" t="s">
        <v>220</v>
      </c>
      <c r="BM915" s="24" t="s">
        <v>2085</v>
      </c>
    </row>
    <row r="916" s="1" customFormat="1" ht="16.5" customHeight="1">
      <c r="B916" s="46"/>
      <c r="C916" s="271" t="s">
        <v>2086</v>
      </c>
      <c r="D916" s="271" t="s">
        <v>189</v>
      </c>
      <c r="E916" s="272" t="s">
        <v>2087</v>
      </c>
      <c r="F916" s="273" t="s">
        <v>341</v>
      </c>
      <c r="G916" s="274" t="s">
        <v>491</v>
      </c>
      <c r="H916" s="275">
        <v>1</v>
      </c>
      <c r="I916" s="276"/>
      <c r="J916" s="277">
        <f>ROUND(I916*H916,2)</f>
        <v>0</v>
      </c>
      <c r="K916" s="273" t="s">
        <v>21</v>
      </c>
      <c r="L916" s="278"/>
      <c r="M916" s="279" t="s">
        <v>21</v>
      </c>
      <c r="N916" s="280" t="s">
        <v>43</v>
      </c>
      <c r="O916" s="47"/>
      <c r="P916" s="233">
        <f>O916*H916</f>
        <v>0</v>
      </c>
      <c r="Q916" s="233">
        <v>0</v>
      </c>
      <c r="R916" s="233">
        <f>Q916*H916</f>
        <v>0</v>
      </c>
      <c r="S916" s="233">
        <v>0</v>
      </c>
      <c r="T916" s="234">
        <f>S916*H916</f>
        <v>0</v>
      </c>
      <c r="AR916" s="24" t="s">
        <v>309</v>
      </c>
      <c r="AT916" s="24" t="s">
        <v>189</v>
      </c>
      <c r="AU916" s="24" t="s">
        <v>81</v>
      </c>
      <c r="AY916" s="24" t="s">
        <v>114</v>
      </c>
      <c r="BE916" s="235">
        <f>IF(N916="základní",J916,0)</f>
        <v>0</v>
      </c>
      <c r="BF916" s="235">
        <f>IF(N916="snížená",J916,0)</f>
        <v>0</v>
      </c>
      <c r="BG916" s="235">
        <f>IF(N916="zákl. přenesená",J916,0)</f>
        <v>0</v>
      </c>
      <c r="BH916" s="235">
        <f>IF(N916="sníž. přenesená",J916,0)</f>
        <v>0</v>
      </c>
      <c r="BI916" s="235">
        <f>IF(N916="nulová",J916,0)</f>
        <v>0</v>
      </c>
      <c r="BJ916" s="24" t="s">
        <v>81</v>
      </c>
      <c r="BK916" s="235">
        <f>ROUND(I916*H916,2)</f>
        <v>0</v>
      </c>
      <c r="BL916" s="24" t="s">
        <v>220</v>
      </c>
      <c r="BM916" s="24" t="s">
        <v>2088</v>
      </c>
    </row>
    <row r="917" s="10" customFormat="1" ht="29.88" customHeight="1">
      <c r="B917" s="202"/>
      <c r="C917" s="203"/>
      <c r="D917" s="204" t="s">
        <v>70</v>
      </c>
      <c r="E917" s="216" t="s">
        <v>2089</v>
      </c>
      <c r="F917" s="216" t="s">
        <v>2090</v>
      </c>
      <c r="G917" s="203"/>
      <c r="H917" s="203"/>
      <c r="I917" s="206"/>
      <c r="J917" s="217">
        <f>BK917</f>
        <v>0</v>
      </c>
      <c r="K917" s="203"/>
      <c r="L917" s="208"/>
      <c r="M917" s="209"/>
      <c r="N917" s="210"/>
      <c r="O917" s="210"/>
      <c r="P917" s="211">
        <f>SUM(P918:P923)</f>
        <v>0</v>
      </c>
      <c r="Q917" s="210"/>
      <c r="R917" s="211">
        <f>SUM(R918:R923)</f>
        <v>0</v>
      </c>
      <c r="S917" s="210"/>
      <c r="T917" s="212">
        <f>SUM(T918:T923)</f>
        <v>0</v>
      </c>
      <c r="AR917" s="213" t="s">
        <v>81</v>
      </c>
      <c r="AT917" s="214" t="s">
        <v>70</v>
      </c>
      <c r="AU917" s="214" t="s">
        <v>76</v>
      </c>
      <c r="AY917" s="213" t="s">
        <v>114</v>
      </c>
      <c r="BK917" s="215">
        <f>SUM(BK918:BK923)</f>
        <v>0</v>
      </c>
    </row>
    <row r="918" s="1" customFormat="1" ht="16.5" customHeight="1">
      <c r="B918" s="46"/>
      <c r="C918" s="271" t="s">
        <v>2091</v>
      </c>
      <c r="D918" s="271" t="s">
        <v>189</v>
      </c>
      <c r="E918" s="272" t="s">
        <v>2092</v>
      </c>
      <c r="F918" s="273" t="s">
        <v>2093</v>
      </c>
      <c r="G918" s="274" t="s">
        <v>2094</v>
      </c>
      <c r="H918" s="275">
        <v>210</v>
      </c>
      <c r="I918" s="276"/>
      <c r="J918" s="277">
        <f>ROUND(I918*H918,2)</f>
        <v>0</v>
      </c>
      <c r="K918" s="273" t="s">
        <v>21</v>
      </c>
      <c r="L918" s="278"/>
      <c r="M918" s="279" t="s">
        <v>21</v>
      </c>
      <c r="N918" s="280" t="s">
        <v>43</v>
      </c>
      <c r="O918" s="47"/>
      <c r="P918" s="233">
        <f>O918*H918</f>
        <v>0</v>
      </c>
      <c r="Q918" s="233">
        <v>0</v>
      </c>
      <c r="R918" s="233">
        <f>Q918*H918</f>
        <v>0</v>
      </c>
      <c r="S918" s="233">
        <v>0</v>
      </c>
      <c r="T918" s="234">
        <f>S918*H918</f>
        <v>0</v>
      </c>
      <c r="AR918" s="24" t="s">
        <v>309</v>
      </c>
      <c r="AT918" s="24" t="s">
        <v>189</v>
      </c>
      <c r="AU918" s="24" t="s">
        <v>81</v>
      </c>
      <c r="AY918" s="24" t="s">
        <v>114</v>
      </c>
      <c r="BE918" s="235">
        <f>IF(N918="základní",J918,0)</f>
        <v>0</v>
      </c>
      <c r="BF918" s="235">
        <f>IF(N918="snížená",J918,0)</f>
        <v>0</v>
      </c>
      <c r="BG918" s="235">
        <f>IF(N918="zákl. přenesená",J918,0)</f>
        <v>0</v>
      </c>
      <c r="BH918" s="235">
        <f>IF(N918="sníž. přenesená",J918,0)</f>
        <v>0</v>
      </c>
      <c r="BI918" s="235">
        <f>IF(N918="nulová",J918,0)</f>
        <v>0</v>
      </c>
      <c r="BJ918" s="24" t="s">
        <v>81</v>
      </c>
      <c r="BK918" s="235">
        <f>ROUND(I918*H918,2)</f>
        <v>0</v>
      </c>
      <c r="BL918" s="24" t="s">
        <v>220</v>
      </c>
      <c r="BM918" s="24" t="s">
        <v>2095</v>
      </c>
    </row>
    <row r="919" s="1" customFormat="1" ht="16.5" customHeight="1">
      <c r="B919" s="46"/>
      <c r="C919" s="271" t="s">
        <v>2096</v>
      </c>
      <c r="D919" s="271" t="s">
        <v>189</v>
      </c>
      <c r="E919" s="272" t="s">
        <v>2097</v>
      </c>
      <c r="F919" s="273" t="s">
        <v>2098</v>
      </c>
      <c r="G919" s="274" t="s">
        <v>2094</v>
      </c>
      <c r="H919" s="275">
        <v>20</v>
      </c>
      <c r="I919" s="276"/>
      <c r="J919" s="277">
        <f>ROUND(I919*H919,2)</f>
        <v>0</v>
      </c>
      <c r="K919" s="273" t="s">
        <v>21</v>
      </c>
      <c r="L919" s="278"/>
      <c r="M919" s="279" t="s">
        <v>21</v>
      </c>
      <c r="N919" s="280" t="s">
        <v>43</v>
      </c>
      <c r="O919" s="47"/>
      <c r="P919" s="233">
        <f>O919*H919</f>
        <v>0</v>
      </c>
      <c r="Q919" s="233">
        <v>0</v>
      </c>
      <c r="R919" s="233">
        <f>Q919*H919</f>
        <v>0</v>
      </c>
      <c r="S919" s="233">
        <v>0</v>
      </c>
      <c r="T919" s="234">
        <f>S919*H919</f>
        <v>0</v>
      </c>
      <c r="AR919" s="24" t="s">
        <v>309</v>
      </c>
      <c r="AT919" s="24" t="s">
        <v>189</v>
      </c>
      <c r="AU919" s="24" t="s">
        <v>81</v>
      </c>
      <c r="AY919" s="24" t="s">
        <v>114</v>
      </c>
      <c r="BE919" s="235">
        <f>IF(N919="základní",J919,0)</f>
        <v>0</v>
      </c>
      <c r="BF919" s="235">
        <f>IF(N919="snížená",J919,0)</f>
        <v>0</v>
      </c>
      <c r="BG919" s="235">
        <f>IF(N919="zákl. přenesená",J919,0)</f>
        <v>0</v>
      </c>
      <c r="BH919" s="235">
        <f>IF(N919="sníž. přenesená",J919,0)</f>
        <v>0</v>
      </c>
      <c r="BI919" s="235">
        <f>IF(N919="nulová",J919,0)</f>
        <v>0</v>
      </c>
      <c r="BJ919" s="24" t="s">
        <v>81</v>
      </c>
      <c r="BK919" s="235">
        <f>ROUND(I919*H919,2)</f>
        <v>0</v>
      </c>
      <c r="BL919" s="24" t="s">
        <v>220</v>
      </c>
      <c r="BM919" s="24" t="s">
        <v>2099</v>
      </c>
    </row>
    <row r="920" s="1" customFormat="1" ht="16.5" customHeight="1">
      <c r="B920" s="46"/>
      <c r="C920" s="271" t="s">
        <v>2100</v>
      </c>
      <c r="D920" s="271" t="s">
        <v>189</v>
      </c>
      <c r="E920" s="272" t="s">
        <v>2101</v>
      </c>
      <c r="F920" s="273" t="s">
        <v>2098</v>
      </c>
      <c r="G920" s="274" t="s">
        <v>2094</v>
      </c>
      <c r="H920" s="275">
        <v>15</v>
      </c>
      <c r="I920" s="276"/>
      <c r="J920" s="277">
        <f>ROUND(I920*H920,2)</f>
        <v>0</v>
      </c>
      <c r="K920" s="273" t="s">
        <v>21</v>
      </c>
      <c r="L920" s="278"/>
      <c r="M920" s="279" t="s">
        <v>21</v>
      </c>
      <c r="N920" s="280" t="s">
        <v>43</v>
      </c>
      <c r="O920" s="47"/>
      <c r="P920" s="233">
        <f>O920*H920</f>
        <v>0</v>
      </c>
      <c r="Q920" s="233">
        <v>0</v>
      </c>
      <c r="R920" s="233">
        <f>Q920*H920</f>
        <v>0</v>
      </c>
      <c r="S920" s="233">
        <v>0</v>
      </c>
      <c r="T920" s="234">
        <f>S920*H920</f>
        <v>0</v>
      </c>
      <c r="AR920" s="24" t="s">
        <v>309</v>
      </c>
      <c r="AT920" s="24" t="s">
        <v>189</v>
      </c>
      <c r="AU920" s="24" t="s">
        <v>81</v>
      </c>
      <c r="AY920" s="24" t="s">
        <v>114</v>
      </c>
      <c r="BE920" s="235">
        <f>IF(N920="základní",J920,0)</f>
        <v>0</v>
      </c>
      <c r="BF920" s="235">
        <f>IF(N920="snížená",J920,0)</f>
        <v>0</v>
      </c>
      <c r="BG920" s="235">
        <f>IF(N920="zákl. přenesená",J920,0)</f>
        <v>0</v>
      </c>
      <c r="BH920" s="235">
        <f>IF(N920="sníž. přenesená",J920,0)</f>
        <v>0</v>
      </c>
      <c r="BI920" s="235">
        <f>IF(N920="nulová",J920,0)</f>
        <v>0</v>
      </c>
      <c r="BJ920" s="24" t="s">
        <v>81</v>
      </c>
      <c r="BK920" s="235">
        <f>ROUND(I920*H920,2)</f>
        <v>0</v>
      </c>
      <c r="BL920" s="24" t="s">
        <v>220</v>
      </c>
      <c r="BM920" s="24" t="s">
        <v>2102</v>
      </c>
    </row>
    <row r="921" s="1" customFormat="1" ht="16.5" customHeight="1">
      <c r="B921" s="46"/>
      <c r="C921" s="271" t="s">
        <v>2103</v>
      </c>
      <c r="D921" s="271" t="s">
        <v>189</v>
      </c>
      <c r="E921" s="272" t="s">
        <v>2104</v>
      </c>
      <c r="F921" s="273" t="s">
        <v>2098</v>
      </c>
      <c r="G921" s="274" t="s">
        <v>2094</v>
      </c>
      <c r="H921" s="275">
        <v>3</v>
      </c>
      <c r="I921" s="276"/>
      <c r="J921" s="277">
        <f>ROUND(I921*H921,2)</f>
        <v>0</v>
      </c>
      <c r="K921" s="273" t="s">
        <v>21</v>
      </c>
      <c r="L921" s="278"/>
      <c r="M921" s="279" t="s">
        <v>21</v>
      </c>
      <c r="N921" s="280" t="s">
        <v>43</v>
      </c>
      <c r="O921" s="47"/>
      <c r="P921" s="233">
        <f>O921*H921</f>
        <v>0</v>
      </c>
      <c r="Q921" s="233">
        <v>0</v>
      </c>
      <c r="R921" s="233">
        <f>Q921*H921</f>
        <v>0</v>
      </c>
      <c r="S921" s="233">
        <v>0</v>
      </c>
      <c r="T921" s="234">
        <f>S921*H921</f>
        <v>0</v>
      </c>
      <c r="AR921" s="24" t="s">
        <v>309</v>
      </c>
      <c r="AT921" s="24" t="s">
        <v>189</v>
      </c>
      <c r="AU921" s="24" t="s">
        <v>81</v>
      </c>
      <c r="AY921" s="24" t="s">
        <v>114</v>
      </c>
      <c r="BE921" s="235">
        <f>IF(N921="základní",J921,0)</f>
        <v>0</v>
      </c>
      <c r="BF921" s="235">
        <f>IF(N921="snížená",J921,0)</f>
        <v>0</v>
      </c>
      <c r="BG921" s="235">
        <f>IF(N921="zákl. přenesená",J921,0)</f>
        <v>0</v>
      </c>
      <c r="BH921" s="235">
        <f>IF(N921="sníž. přenesená",J921,0)</f>
        <v>0</v>
      </c>
      <c r="BI921" s="235">
        <f>IF(N921="nulová",J921,0)</f>
        <v>0</v>
      </c>
      <c r="BJ921" s="24" t="s">
        <v>81</v>
      </c>
      <c r="BK921" s="235">
        <f>ROUND(I921*H921,2)</f>
        <v>0</v>
      </c>
      <c r="BL921" s="24" t="s">
        <v>220</v>
      </c>
      <c r="BM921" s="24" t="s">
        <v>2105</v>
      </c>
    </row>
    <row r="922" s="1" customFormat="1" ht="16.5" customHeight="1">
      <c r="B922" s="46"/>
      <c r="C922" s="271" t="s">
        <v>2106</v>
      </c>
      <c r="D922" s="271" t="s">
        <v>189</v>
      </c>
      <c r="E922" s="272" t="s">
        <v>2107</v>
      </c>
      <c r="F922" s="273" t="s">
        <v>2108</v>
      </c>
      <c r="G922" s="274" t="s">
        <v>2094</v>
      </c>
      <c r="H922" s="275">
        <v>248</v>
      </c>
      <c r="I922" s="276"/>
      <c r="J922" s="277">
        <f>ROUND(I922*H922,2)</f>
        <v>0</v>
      </c>
      <c r="K922" s="273" t="s">
        <v>21</v>
      </c>
      <c r="L922" s="278"/>
      <c r="M922" s="279" t="s">
        <v>21</v>
      </c>
      <c r="N922" s="280" t="s">
        <v>43</v>
      </c>
      <c r="O922" s="47"/>
      <c r="P922" s="233">
        <f>O922*H922</f>
        <v>0</v>
      </c>
      <c r="Q922" s="233">
        <v>0</v>
      </c>
      <c r="R922" s="233">
        <f>Q922*H922</f>
        <v>0</v>
      </c>
      <c r="S922" s="233">
        <v>0</v>
      </c>
      <c r="T922" s="234">
        <f>S922*H922</f>
        <v>0</v>
      </c>
      <c r="AR922" s="24" t="s">
        <v>309</v>
      </c>
      <c r="AT922" s="24" t="s">
        <v>189</v>
      </c>
      <c r="AU922" s="24" t="s">
        <v>81</v>
      </c>
      <c r="AY922" s="24" t="s">
        <v>114</v>
      </c>
      <c r="BE922" s="235">
        <f>IF(N922="základní",J922,0)</f>
        <v>0</v>
      </c>
      <c r="BF922" s="235">
        <f>IF(N922="snížená",J922,0)</f>
        <v>0</v>
      </c>
      <c r="BG922" s="235">
        <f>IF(N922="zákl. přenesená",J922,0)</f>
        <v>0</v>
      </c>
      <c r="BH922" s="235">
        <f>IF(N922="sníž. přenesená",J922,0)</f>
        <v>0</v>
      </c>
      <c r="BI922" s="235">
        <f>IF(N922="nulová",J922,0)</f>
        <v>0</v>
      </c>
      <c r="BJ922" s="24" t="s">
        <v>81</v>
      </c>
      <c r="BK922" s="235">
        <f>ROUND(I922*H922,2)</f>
        <v>0</v>
      </c>
      <c r="BL922" s="24" t="s">
        <v>220</v>
      </c>
      <c r="BM922" s="24" t="s">
        <v>2109</v>
      </c>
    </row>
    <row r="923" s="1" customFormat="1" ht="16.5" customHeight="1">
      <c r="B923" s="46"/>
      <c r="C923" s="271" t="s">
        <v>2110</v>
      </c>
      <c r="D923" s="271" t="s">
        <v>189</v>
      </c>
      <c r="E923" s="272" t="s">
        <v>2111</v>
      </c>
      <c r="F923" s="273" t="s">
        <v>341</v>
      </c>
      <c r="G923" s="274" t="s">
        <v>491</v>
      </c>
      <c r="H923" s="275">
        <v>1</v>
      </c>
      <c r="I923" s="276"/>
      <c r="J923" s="277">
        <f>ROUND(I923*H923,2)</f>
        <v>0</v>
      </c>
      <c r="K923" s="273" t="s">
        <v>21</v>
      </c>
      <c r="L923" s="278"/>
      <c r="M923" s="279" t="s">
        <v>21</v>
      </c>
      <c r="N923" s="280" t="s">
        <v>43</v>
      </c>
      <c r="O923" s="47"/>
      <c r="P923" s="233">
        <f>O923*H923</f>
        <v>0</v>
      </c>
      <c r="Q923" s="233">
        <v>0</v>
      </c>
      <c r="R923" s="233">
        <f>Q923*H923</f>
        <v>0</v>
      </c>
      <c r="S923" s="233">
        <v>0</v>
      </c>
      <c r="T923" s="234">
        <f>S923*H923</f>
        <v>0</v>
      </c>
      <c r="AR923" s="24" t="s">
        <v>309</v>
      </c>
      <c r="AT923" s="24" t="s">
        <v>189</v>
      </c>
      <c r="AU923" s="24" t="s">
        <v>81</v>
      </c>
      <c r="AY923" s="24" t="s">
        <v>114</v>
      </c>
      <c r="BE923" s="235">
        <f>IF(N923="základní",J923,0)</f>
        <v>0</v>
      </c>
      <c r="BF923" s="235">
        <f>IF(N923="snížená",J923,0)</f>
        <v>0</v>
      </c>
      <c r="BG923" s="235">
        <f>IF(N923="zákl. přenesená",J923,0)</f>
        <v>0</v>
      </c>
      <c r="BH923" s="235">
        <f>IF(N923="sníž. přenesená",J923,0)</f>
        <v>0</v>
      </c>
      <c r="BI923" s="235">
        <f>IF(N923="nulová",J923,0)</f>
        <v>0</v>
      </c>
      <c r="BJ923" s="24" t="s">
        <v>81</v>
      </c>
      <c r="BK923" s="235">
        <f>ROUND(I923*H923,2)</f>
        <v>0</v>
      </c>
      <c r="BL923" s="24" t="s">
        <v>220</v>
      </c>
      <c r="BM923" s="24" t="s">
        <v>2112</v>
      </c>
    </row>
    <row r="924" s="10" customFormat="1" ht="29.88" customHeight="1">
      <c r="B924" s="202"/>
      <c r="C924" s="203"/>
      <c r="D924" s="204" t="s">
        <v>70</v>
      </c>
      <c r="E924" s="216" t="s">
        <v>2113</v>
      </c>
      <c r="F924" s="216" t="s">
        <v>2114</v>
      </c>
      <c r="G924" s="203"/>
      <c r="H924" s="203"/>
      <c r="I924" s="206"/>
      <c r="J924" s="217">
        <f>BK924</f>
        <v>0</v>
      </c>
      <c r="K924" s="203"/>
      <c r="L924" s="208"/>
      <c r="M924" s="209"/>
      <c r="N924" s="210"/>
      <c r="O924" s="210"/>
      <c r="P924" s="211">
        <f>SUM(P925:P1077)</f>
        <v>0</v>
      </c>
      <c r="Q924" s="210"/>
      <c r="R924" s="211">
        <f>SUM(R925:R1077)</f>
        <v>0</v>
      </c>
      <c r="S924" s="210"/>
      <c r="T924" s="212">
        <f>SUM(T925:T1077)</f>
        <v>0</v>
      </c>
      <c r="AR924" s="213" t="s">
        <v>81</v>
      </c>
      <c r="AT924" s="214" t="s">
        <v>70</v>
      </c>
      <c r="AU924" s="214" t="s">
        <v>76</v>
      </c>
      <c r="AY924" s="213" t="s">
        <v>114</v>
      </c>
      <c r="BK924" s="215">
        <f>SUM(BK925:BK1077)</f>
        <v>0</v>
      </c>
    </row>
    <row r="925" s="1" customFormat="1" ht="16.5" customHeight="1">
      <c r="B925" s="46"/>
      <c r="C925" s="271" t="s">
        <v>2115</v>
      </c>
      <c r="D925" s="271" t="s">
        <v>189</v>
      </c>
      <c r="E925" s="272" t="s">
        <v>2116</v>
      </c>
      <c r="F925" s="273" t="s">
        <v>2117</v>
      </c>
      <c r="G925" s="274" t="s">
        <v>1985</v>
      </c>
      <c r="H925" s="275">
        <v>1</v>
      </c>
      <c r="I925" s="276"/>
      <c r="J925" s="277">
        <f>ROUND(I925*H925,2)</f>
        <v>0</v>
      </c>
      <c r="K925" s="273" t="s">
        <v>21</v>
      </c>
      <c r="L925" s="278"/>
      <c r="M925" s="279" t="s">
        <v>21</v>
      </c>
      <c r="N925" s="280" t="s">
        <v>43</v>
      </c>
      <c r="O925" s="47"/>
      <c r="P925" s="233">
        <f>O925*H925</f>
        <v>0</v>
      </c>
      <c r="Q925" s="233">
        <v>0</v>
      </c>
      <c r="R925" s="233">
        <f>Q925*H925</f>
        <v>0</v>
      </c>
      <c r="S925" s="233">
        <v>0</v>
      </c>
      <c r="T925" s="234">
        <f>S925*H925</f>
        <v>0</v>
      </c>
      <c r="AR925" s="24" t="s">
        <v>309</v>
      </c>
      <c r="AT925" s="24" t="s">
        <v>189</v>
      </c>
      <c r="AU925" s="24" t="s">
        <v>81</v>
      </c>
      <c r="AY925" s="24" t="s">
        <v>114</v>
      </c>
      <c r="BE925" s="235">
        <f>IF(N925="základní",J925,0)</f>
        <v>0</v>
      </c>
      <c r="BF925" s="235">
        <f>IF(N925="snížená",J925,0)</f>
        <v>0</v>
      </c>
      <c r="BG925" s="235">
        <f>IF(N925="zákl. přenesená",J925,0)</f>
        <v>0</v>
      </c>
      <c r="BH925" s="235">
        <f>IF(N925="sníž. přenesená",J925,0)</f>
        <v>0</v>
      </c>
      <c r="BI925" s="235">
        <f>IF(N925="nulová",J925,0)</f>
        <v>0</v>
      </c>
      <c r="BJ925" s="24" t="s">
        <v>81</v>
      </c>
      <c r="BK925" s="235">
        <f>ROUND(I925*H925,2)</f>
        <v>0</v>
      </c>
      <c r="BL925" s="24" t="s">
        <v>220</v>
      </c>
      <c r="BM925" s="24" t="s">
        <v>2118</v>
      </c>
    </row>
    <row r="926" s="1" customFormat="1" ht="16.5" customHeight="1">
      <c r="B926" s="46"/>
      <c r="C926" s="271" t="s">
        <v>2119</v>
      </c>
      <c r="D926" s="271" t="s">
        <v>189</v>
      </c>
      <c r="E926" s="272" t="s">
        <v>2120</v>
      </c>
      <c r="F926" s="273" t="s">
        <v>2121</v>
      </c>
      <c r="G926" s="274" t="s">
        <v>1985</v>
      </c>
      <c r="H926" s="275">
        <v>1</v>
      </c>
      <c r="I926" s="276"/>
      <c r="J926" s="277">
        <f>ROUND(I926*H926,2)</f>
        <v>0</v>
      </c>
      <c r="K926" s="273" t="s">
        <v>21</v>
      </c>
      <c r="L926" s="278"/>
      <c r="M926" s="279" t="s">
        <v>21</v>
      </c>
      <c r="N926" s="280" t="s">
        <v>43</v>
      </c>
      <c r="O926" s="47"/>
      <c r="P926" s="233">
        <f>O926*H926</f>
        <v>0</v>
      </c>
      <c r="Q926" s="233">
        <v>0</v>
      </c>
      <c r="R926" s="233">
        <f>Q926*H926</f>
        <v>0</v>
      </c>
      <c r="S926" s="233">
        <v>0</v>
      </c>
      <c r="T926" s="234">
        <f>S926*H926</f>
        <v>0</v>
      </c>
      <c r="AR926" s="24" t="s">
        <v>309</v>
      </c>
      <c r="AT926" s="24" t="s">
        <v>189</v>
      </c>
      <c r="AU926" s="24" t="s">
        <v>81</v>
      </c>
      <c r="AY926" s="24" t="s">
        <v>114</v>
      </c>
      <c r="BE926" s="235">
        <f>IF(N926="základní",J926,0)</f>
        <v>0</v>
      </c>
      <c r="BF926" s="235">
        <f>IF(N926="snížená",J926,0)</f>
        <v>0</v>
      </c>
      <c r="BG926" s="235">
        <f>IF(N926="zákl. přenesená",J926,0)</f>
        <v>0</v>
      </c>
      <c r="BH926" s="235">
        <f>IF(N926="sníž. přenesená",J926,0)</f>
        <v>0</v>
      </c>
      <c r="BI926" s="235">
        <f>IF(N926="nulová",J926,0)</f>
        <v>0</v>
      </c>
      <c r="BJ926" s="24" t="s">
        <v>81</v>
      </c>
      <c r="BK926" s="235">
        <f>ROUND(I926*H926,2)</f>
        <v>0</v>
      </c>
      <c r="BL926" s="24" t="s">
        <v>220</v>
      </c>
      <c r="BM926" s="24" t="s">
        <v>2122</v>
      </c>
    </row>
    <row r="927" s="1" customFormat="1" ht="16.5" customHeight="1">
      <c r="B927" s="46"/>
      <c r="C927" s="271" t="s">
        <v>2123</v>
      </c>
      <c r="D927" s="271" t="s">
        <v>189</v>
      </c>
      <c r="E927" s="272" t="s">
        <v>2124</v>
      </c>
      <c r="F927" s="273" t="s">
        <v>2125</v>
      </c>
      <c r="G927" s="274" t="s">
        <v>1985</v>
      </c>
      <c r="H927" s="275">
        <v>6</v>
      </c>
      <c r="I927" s="276"/>
      <c r="J927" s="277">
        <f>ROUND(I927*H927,2)</f>
        <v>0</v>
      </c>
      <c r="K927" s="273" t="s">
        <v>21</v>
      </c>
      <c r="L927" s="278"/>
      <c r="M927" s="279" t="s">
        <v>21</v>
      </c>
      <c r="N927" s="280" t="s">
        <v>43</v>
      </c>
      <c r="O927" s="47"/>
      <c r="P927" s="233">
        <f>O927*H927</f>
        <v>0</v>
      </c>
      <c r="Q927" s="233">
        <v>0</v>
      </c>
      <c r="R927" s="233">
        <f>Q927*H927</f>
        <v>0</v>
      </c>
      <c r="S927" s="233">
        <v>0</v>
      </c>
      <c r="T927" s="234">
        <f>S927*H927</f>
        <v>0</v>
      </c>
      <c r="AR927" s="24" t="s">
        <v>309</v>
      </c>
      <c r="AT927" s="24" t="s">
        <v>189</v>
      </c>
      <c r="AU927" s="24" t="s">
        <v>81</v>
      </c>
      <c r="AY927" s="24" t="s">
        <v>114</v>
      </c>
      <c r="BE927" s="235">
        <f>IF(N927="základní",J927,0)</f>
        <v>0</v>
      </c>
      <c r="BF927" s="235">
        <f>IF(N927="snížená",J927,0)</f>
        <v>0</v>
      </c>
      <c r="BG927" s="235">
        <f>IF(N927="zákl. přenesená",J927,0)</f>
        <v>0</v>
      </c>
      <c r="BH927" s="235">
        <f>IF(N927="sníž. přenesená",J927,0)</f>
        <v>0</v>
      </c>
      <c r="BI927" s="235">
        <f>IF(N927="nulová",J927,0)</f>
        <v>0</v>
      </c>
      <c r="BJ927" s="24" t="s">
        <v>81</v>
      </c>
      <c r="BK927" s="235">
        <f>ROUND(I927*H927,2)</f>
        <v>0</v>
      </c>
      <c r="BL927" s="24" t="s">
        <v>220</v>
      </c>
      <c r="BM927" s="24" t="s">
        <v>2126</v>
      </c>
    </row>
    <row r="928" s="1" customFormat="1" ht="16.5" customHeight="1">
      <c r="B928" s="46"/>
      <c r="C928" s="271" t="s">
        <v>2127</v>
      </c>
      <c r="D928" s="271" t="s">
        <v>189</v>
      </c>
      <c r="E928" s="272" t="s">
        <v>2128</v>
      </c>
      <c r="F928" s="273" t="s">
        <v>2129</v>
      </c>
      <c r="G928" s="274" t="s">
        <v>1985</v>
      </c>
      <c r="H928" s="275">
        <v>4</v>
      </c>
      <c r="I928" s="276"/>
      <c r="J928" s="277">
        <f>ROUND(I928*H928,2)</f>
        <v>0</v>
      </c>
      <c r="K928" s="273" t="s">
        <v>21</v>
      </c>
      <c r="L928" s="278"/>
      <c r="M928" s="279" t="s">
        <v>21</v>
      </c>
      <c r="N928" s="280" t="s">
        <v>43</v>
      </c>
      <c r="O928" s="47"/>
      <c r="P928" s="233">
        <f>O928*H928</f>
        <v>0</v>
      </c>
      <c r="Q928" s="233">
        <v>0</v>
      </c>
      <c r="R928" s="233">
        <f>Q928*H928</f>
        <v>0</v>
      </c>
      <c r="S928" s="233">
        <v>0</v>
      </c>
      <c r="T928" s="234">
        <f>S928*H928</f>
        <v>0</v>
      </c>
      <c r="AR928" s="24" t="s">
        <v>309</v>
      </c>
      <c r="AT928" s="24" t="s">
        <v>189</v>
      </c>
      <c r="AU928" s="24" t="s">
        <v>81</v>
      </c>
      <c r="AY928" s="24" t="s">
        <v>114</v>
      </c>
      <c r="BE928" s="235">
        <f>IF(N928="základní",J928,0)</f>
        <v>0</v>
      </c>
      <c r="BF928" s="235">
        <f>IF(N928="snížená",J928,0)</f>
        <v>0</v>
      </c>
      <c r="BG928" s="235">
        <f>IF(N928="zákl. přenesená",J928,0)</f>
        <v>0</v>
      </c>
      <c r="BH928" s="235">
        <f>IF(N928="sníž. přenesená",J928,0)</f>
        <v>0</v>
      </c>
      <c r="BI928" s="235">
        <f>IF(N928="nulová",J928,0)</f>
        <v>0</v>
      </c>
      <c r="BJ928" s="24" t="s">
        <v>81</v>
      </c>
      <c r="BK928" s="235">
        <f>ROUND(I928*H928,2)</f>
        <v>0</v>
      </c>
      <c r="BL928" s="24" t="s">
        <v>220</v>
      </c>
      <c r="BM928" s="24" t="s">
        <v>2130</v>
      </c>
    </row>
    <row r="929" s="1" customFormat="1" ht="16.5" customHeight="1">
      <c r="B929" s="46"/>
      <c r="C929" s="271" t="s">
        <v>2131</v>
      </c>
      <c r="D929" s="271" t="s">
        <v>189</v>
      </c>
      <c r="E929" s="272" t="s">
        <v>2132</v>
      </c>
      <c r="F929" s="273" t="s">
        <v>2133</v>
      </c>
      <c r="G929" s="274" t="s">
        <v>1985</v>
      </c>
      <c r="H929" s="275">
        <v>1</v>
      </c>
      <c r="I929" s="276"/>
      <c r="J929" s="277">
        <f>ROUND(I929*H929,2)</f>
        <v>0</v>
      </c>
      <c r="K929" s="273" t="s">
        <v>21</v>
      </c>
      <c r="L929" s="278"/>
      <c r="M929" s="279" t="s">
        <v>21</v>
      </c>
      <c r="N929" s="280" t="s">
        <v>43</v>
      </c>
      <c r="O929" s="47"/>
      <c r="P929" s="233">
        <f>O929*H929</f>
        <v>0</v>
      </c>
      <c r="Q929" s="233">
        <v>0</v>
      </c>
      <c r="R929" s="233">
        <f>Q929*H929</f>
        <v>0</v>
      </c>
      <c r="S929" s="233">
        <v>0</v>
      </c>
      <c r="T929" s="234">
        <f>S929*H929</f>
        <v>0</v>
      </c>
      <c r="AR929" s="24" t="s">
        <v>309</v>
      </c>
      <c r="AT929" s="24" t="s">
        <v>189</v>
      </c>
      <c r="AU929" s="24" t="s">
        <v>81</v>
      </c>
      <c r="AY929" s="24" t="s">
        <v>114</v>
      </c>
      <c r="BE929" s="235">
        <f>IF(N929="základní",J929,0)</f>
        <v>0</v>
      </c>
      <c r="BF929" s="235">
        <f>IF(N929="snížená",J929,0)</f>
        <v>0</v>
      </c>
      <c r="BG929" s="235">
        <f>IF(N929="zákl. přenesená",J929,0)</f>
        <v>0</v>
      </c>
      <c r="BH929" s="235">
        <f>IF(N929="sníž. přenesená",J929,0)</f>
        <v>0</v>
      </c>
      <c r="BI929" s="235">
        <f>IF(N929="nulová",J929,0)</f>
        <v>0</v>
      </c>
      <c r="BJ929" s="24" t="s">
        <v>81</v>
      </c>
      <c r="BK929" s="235">
        <f>ROUND(I929*H929,2)</f>
        <v>0</v>
      </c>
      <c r="BL929" s="24" t="s">
        <v>220</v>
      </c>
      <c r="BM929" s="24" t="s">
        <v>2134</v>
      </c>
    </row>
    <row r="930" s="1" customFormat="1" ht="16.5" customHeight="1">
      <c r="B930" s="46"/>
      <c r="C930" s="271" t="s">
        <v>2135</v>
      </c>
      <c r="D930" s="271" t="s">
        <v>189</v>
      </c>
      <c r="E930" s="272" t="s">
        <v>2136</v>
      </c>
      <c r="F930" s="273" t="s">
        <v>2137</v>
      </c>
      <c r="G930" s="274" t="s">
        <v>1985</v>
      </c>
      <c r="H930" s="275">
        <v>1</v>
      </c>
      <c r="I930" s="276"/>
      <c r="J930" s="277">
        <f>ROUND(I930*H930,2)</f>
        <v>0</v>
      </c>
      <c r="K930" s="273" t="s">
        <v>21</v>
      </c>
      <c r="L930" s="278"/>
      <c r="M930" s="279" t="s">
        <v>21</v>
      </c>
      <c r="N930" s="280" t="s">
        <v>43</v>
      </c>
      <c r="O930" s="47"/>
      <c r="P930" s="233">
        <f>O930*H930</f>
        <v>0</v>
      </c>
      <c r="Q930" s="233">
        <v>0</v>
      </c>
      <c r="R930" s="233">
        <f>Q930*H930</f>
        <v>0</v>
      </c>
      <c r="S930" s="233">
        <v>0</v>
      </c>
      <c r="T930" s="234">
        <f>S930*H930</f>
        <v>0</v>
      </c>
      <c r="AR930" s="24" t="s">
        <v>309</v>
      </c>
      <c r="AT930" s="24" t="s">
        <v>189</v>
      </c>
      <c r="AU930" s="24" t="s">
        <v>81</v>
      </c>
      <c r="AY930" s="24" t="s">
        <v>114</v>
      </c>
      <c r="BE930" s="235">
        <f>IF(N930="základní",J930,0)</f>
        <v>0</v>
      </c>
      <c r="BF930" s="235">
        <f>IF(N930="snížená",J930,0)</f>
        <v>0</v>
      </c>
      <c r="BG930" s="235">
        <f>IF(N930="zákl. přenesená",J930,0)</f>
        <v>0</v>
      </c>
      <c r="BH930" s="235">
        <f>IF(N930="sníž. přenesená",J930,0)</f>
        <v>0</v>
      </c>
      <c r="BI930" s="235">
        <f>IF(N930="nulová",J930,0)</f>
        <v>0</v>
      </c>
      <c r="BJ930" s="24" t="s">
        <v>81</v>
      </c>
      <c r="BK930" s="235">
        <f>ROUND(I930*H930,2)</f>
        <v>0</v>
      </c>
      <c r="BL930" s="24" t="s">
        <v>220</v>
      </c>
      <c r="BM930" s="24" t="s">
        <v>2138</v>
      </c>
    </row>
    <row r="931" s="1" customFormat="1" ht="16.5" customHeight="1">
      <c r="B931" s="46"/>
      <c r="C931" s="271" t="s">
        <v>2139</v>
      </c>
      <c r="D931" s="271" t="s">
        <v>189</v>
      </c>
      <c r="E931" s="272" t="s">
        <v>2140</v>
      </c>
      <c r="F931" s="273" t="s">
        <v>2141</v>
      </c>
      <c r="G931" s="274" t="s">
        <v>1985</v>
      </c>
      <c r="H931" s="275">
        <v>9</v>
      </c>
      <c r="I931" s="276"/>
      <c r="J931" s="277">
        <f>ROUND(I931*H931,2)</f>
        <v>0</v>
      </c>
      <c r="K931" s="273" t="s">
        <v>21</v>
      </c>
      <c r="L931" s="278"/>
      <c r="M931" s="279" t="s">
        <v>21</v>
      </c>
      <c r="N931" s="280" t="s">
        <v>43</v>
      </c>
      <c r="O931" s="47"/>
      <c r="P931" s="233">
        <f>O931*H931</f>
        <v>0</v>
      </c>
      <c r="Q931" s="233">
        <v>0</v>
      </c>
      <c r="R931" s="233">
        <f>Q931*H931</f>
        <v>0</v>
      </c>
      <c r="S931" s="233">
        <v>0</v>
      </c>
      <c r="T931" s="234">
        <f>S931*H931</f>
        <v>0</v>
      </c>
      <c r="AR931" s="24" t="s">
        <v>309</v>
      </c>
      <c r="AT931" s="24" t="s">
        <v>189</v>
      </c>
      <c r="AU931" s="24" t="s">
        <v>81</v>
      </c>
      <c r="AY931" s="24" t="s">
        <v>114</v>
      </c>
      <c r="BE931" s="235">
        <f>IF(N931="základní",J931,0)</f>
        <v>0</v>
      </c>
      <c r="BF931" s="235">
        <f>IF(N931="snížená",J931,0)</f>
        <v>0</v>
      </c>
      <c r="BG931" s="235">
        <f>IF(N931="zákl. přenesená",J931,0)</f>
        <v>0</v>
      </c>
      <c r="BH931" s="235">
        <f>IF(N931="sníž. přenesená",J931,0)</f>
        <v>0</v>
      </c>
      <c r="BI931" s="235">
        <f>IF(N931="nulová",J931,0)</f>
        <v>0</v>
      </c>
      <c r="BJ931" s="24" t="s">
        <v>81</v>
      </c>
      <c r="BK931" s="235">
        <f>ROUND(I931*H931,2)</f>
        <v>0</v>
      </c>
      <c r="BL931" s="24" t="s">
        <v>220</v>
      </c>
      <c r="BM931" s="24" t="s">
        <v>2142</v>
      </c>
    </row>
    <row r="932" s="1" customFormat="1" ht="16.5" customHeight="1">
      <c r="B932" s="46"/>
      <c r="C932" s="271" t="s">
        <v>2143</v>
      </c>
      <c r="D932" s="271" t="s">
        <v>189</v>
      </c>
      <c r="E932" s="272" t="s">
        <v>2144</v>
      </c>
      <c r="F932" s="273" t="s">
        <v>2145</v>
      </c>
      <c r="G932" s="274" t="s">
        <v>1985</v>
      </c>
      <c r="H932" s="275">
        <v>2</v>
      </c>
      <c r="I932" s="276"/>
      <c r="J932" s="277">
        <f>ROUND(I932*H932,2)</f>
        <v>0</v>
      </c>
      <c r="K932" s="273" t="s">
        <v>21</v>
      </c>
      <c r="L932" s="278"/>
      <c r="M932" s="279" t="s">
        <v>21</v>
      </c>
      <c r="N932" s="280" t="s">
        <v>43</v>
      </c>
      <c r="O932" s="47"/>
      <c r="P932" s="233">
        <f>O932*H932</f>
        <v>0</v>
      </c>
      <c r="Q932" s="233">
        <v>0</v>
      </c>
      <c r="R932" s="233">
        <f>Q932*H932</f>
        <v>0</v>
      </c>
      <c r="S932" s="233">
        <v>0</v>
      </c>
      <c r="T932" s="234">
        <f>S932*H932</f>
        <v>0</v>
      </c>
      <c r="AR932" s="24" t="s">
        <v>309</v>
      </c>
      <c r="AT932" s="24" t="s">
        <v>189</v>
      </c>
      <c r="AU932" s="24" t="s">
        <v>81</v>
      </c>
      <c r="AY932" s="24" t="s">
        <v>114</v>
      </c>
      <c r="BE932" s="235">
        <f>IF(N932="základní",J932,0)</f>
        <v>0</v>
      </c>
      <c r="BF932" s="235">
        <f>IF(N932="snížená",J932,0)</f>
        <v>0</v>
      </c>
      <c r="BG932" s="235">
        <f>IF(N932="zákl. přenesená",J932,0)</f>
        <v>0</v>
      </c>
      <c r="BH932" s="235">
        <f>IF(N932="sníž. přenesená",J932,0)</f>
        <v>0</v>
      </c>
      <c r="BI932" s="235">
        <f>IF(N932="nulová",J932,0)</f>
        <v>0</v>
      </c>
      <c r="BJ932" s="24" t="s">
        <v>81</v>
      </c>
      <c r="BK932" s="235">
        <f>ROUND(I932*H932,2)</f>
        <v>0</v>
      </c>
      <c r="BL932" s="24" t="s">
        <v>220</v>
      </c>
      <c r="BM932" s="24" t="s">
        <v>2146</v>
      </c>
    </row>
    <row r="933" s="1" customFormat="1" ht="16.5" customHeight="1">
      <c r="B933" s="46"/>
      <c r="C933" s="271" t="s">
        <v>2147</v>
      </c>
      <c r="D933" s="271" t="s">
        <v>189</v>
      </c>
      <c r="E933" s="272" t="s">
        <v>2148</v>
      </c>
      <c r="F933" s="273" t="s">
        <v>2149</v>
      </c>
      <c r="G933" s="274" t="s">
        <v>1985</v>
      </c>
      <c r="H933" s="275">
        <v>1</v>
      </c>
      <c r="I933" s="276"/>
      <c r="J933" s="277">
        <f>ROUND(I933*H933,2)</f>
        <v>0</v>
      </c>
      <c r="K933" s="273" t="s">
        <v>21</v>
      </c>
      <c r="L933" s="278"/>
      <c r="M933" s="279" t="s">
        <v>21</v>
      </c>
      <c r="N933" s="280" t="s">
        <v>43</v>
      </c>
      <c r="O933" s="47"/>
      <c r="P933" s="233">
        <f>O933*H933</f>
        <v>0</v>
      </c>
      <c r="Q933" s="233">
        <v>0</v>
      </c>
      <c r="R933" s="233">
        <f>Q933*H933</f>
        <v>0</v>
      </c>
      <c r="S933" s="233">
        <v>0</v>
      </c>
      <c r="T933" s="234">
        <f>S933*H933</f>
        <v>0</v>
      </c>
      <c r="AR933" s="24" t="s">
        <v>309</v>
      </c>
      <c r="AT933" s="24" t="s">
        <v>189</v>
      </c>
      <c r="AU933" s="24" t="s">
        <v>81</v>
      </c>
      <c r="AY933" s="24" t="s">
        <v>114</v>
      </c>
      <c r="BE933" s="235">
        <f>IF(N933="základní",J933,0)</f>
        <v>0</v>
      </c>
      <c r="BF933" s="235">
        <f>IF(N933="snížená",J933,0)</f>
        <v>0</v>
      </c>
      <c r="BG933" s="235">
        <f>IF(N933="zákl. přenesená",J933,0)</f>
        <v>0</v>
      </c>
      <c r="BH933" s="235">
        <f>IF(N933="sníž. přenesená",J933,0)</f>
        <v>0</v>
      </c>
      <c r="BI933" s="235">
        <f>IF(N933="nulová",J933,0)</f>
        <v>0</v>
      </c>
      <c r="BJ933" s="24" t="s">
        <v>81</v>
      </c>
      <c r="BK933" s="235">
        <f>ROUND(I933*H933,2)</f>
        <v>0</v>
      </c>
      <c r="BL933" s="24" t="s">
        <v>220</v>
      </c>
      <c r="BM933" s="24" t="s">
        <v>2150</v>
      </c>
    </row>
    <row r="934" s="1" customFormat="1" ht="16.5" customHeight="1">
      <c r="B934" s="46"/>
      <c r="C934" s="271" t="s">
        <v>2151</v>
      </c>
      <c r="D934" s="271" t="s">
        <v>189</v>
      </c>
      <c r="E934" s="272" t="s">
        <v>2152</v>
      </c>
      <c r="F934" s="273" t="s">
        <v>2153</v>
      </c>
      <c r="G934" s="274" t="s">
        <v>1985</v>
      </c>
      <c r="H934" s="275">
        <v>1</v>
      </c>
      <c r="I934" s="276"/>
      <c r="J934" s="277">
        <f>ROUND(I934*H934,2)</f>
        <v>0</v>
      </c>
      <c r="K934" s="273" t="s">
        <v>21</v>
      </c>
      <c r="L934" s="278"/>
      <c r="M934" s="279" t="s">
        <v>21</v>
      </c>
      <c r="N934" s="280" t="s">
        <v>43</v>
      </c>
      <c r="O934" s="47"/>
      <c r="P934" s="233">
        <f>O934*H934</f>
        <v>0</v>
      </c>
      <c r="Q934" s="233">
        <v>0</v>
      </c>
      <c r="R934" s="233">
        <f>Q934*H934</f>
        <v>0</v>
      </c>
      <c r="S934" s="233">
        <v>0</v>
      </c>
      <c r="T934" s="234">
        <f>S934*H934</f>
        <v>0</v>
      </c>
      <c r="AR934" s="24" t="s">
        <v>309</v>
      </c>
      <c r="AT934" s="24" t="s">
        <v>189</v>
      </c>
      <c r="AU934" s="24" t="s">
        <v>81</v>
      </c>
      <c r="AY934" s="24" t="s">
        <v>114</v>
      </c>
      <c r="BE934" s="235">
        <f>IF(N934="základní",J934,0)</f>
        <v>0</v>
      </c>
      <c r="BF934" s="235">
        <f>IF(N934="snížená",J934,0)</f>
        <v>0</v>
      </c>
      <c r="BG934" s="235">
        <f>IF(N934="zákl. přenesená",J934,0)</f>
        <v>0</v>
      </c>
      <c r="BH934" s="235">
        <f>IF(N934="sníž. přenesená",J934,0)</f>
        <v>0</v>
      </c>
      <c r="BI934" s="235">
        <f>IF(N934="nulová",J934,0)</f>
        <v>0</v>
      </c>
      <c r="BJ934" s="24" t="s">
        <v>81</v>
      </c>
      <c r="BK934" s="235">
        <f>ROUND(I934*H934,2)</f>
        <v>0</v>
      </c>
      <c r="BL934" s="24" t="s">
        <v>220</v>
      </c>
      <c r="BM934" s="24" t="s">
        <v>2154</v>
      </c>
    </row>
    <row r="935" s="1" customFormat="1" ht="16.5" customHeight="1">
      <c r="B935" s="46"/>
      <c r="C935" s="271" t="s">
        <v>2155</v>
      </c>
      <c r="D935" s="271" t="s">
        <v>189</v>
      </c>
      <c r="E935" s="272" t="s">
        <v>2156</v>
      </c>
      <c r="F935" s="273" t="s">
        <v>2157</v>
      </c>
      <c r="G935" s="274" t="s">
        <v>1985</v>
      </c>
      <c r="H935" s="275">
        <v>2</v>
      </c>
      <c r="I935" s="276"/>
      <c r="J935" s="277">
        <f>ROUND(I935*H935,2)</f>
        <v>0</v>
      </c>
      <c r="K935" s="273" t="s">
        <v>21</v>
      </c>
      <c r="L935" s="278"/>
      <c r="M935" s="279" t="s">
        <v>21</v>
      </c>
      <c r="N935" s="280" t="s">
        <v>43</v>
      </c>
      <c r="O935" s="47"/>
      <c r="P935" s="233">
        <f>O935*H935</f>
        <v>0</v>
      </c>
      <c r="Q935" s="233">
        <v>0</v>
      </c>
      <c r="R935" s="233">
        <f>Q935*H935</f>
        <v>0</v>
      </c>
      <c r="S935" s="233">
        <v>0</v>
      </c>
      <c r="T935" s="234">
        <f>S935*H935</f>
        <v>0</v>
      </c>
      <c r="AR935" s="24" t="s">
        <v>309</v>
      </c>
      <c r="AT935" s="24" t="s">
        <v>189</v>
      </c>
      <c r="AU935" s="24" t="s">
        <v>81</v>
      </c>
      <c r="AY935" s="24" t="s">
        <v>114</v>
      </c>
      <c r="BE935" s="235">
        <f>IF(N935="základní",J935,0)</f>
        <v>0</v>
      </c>
      <c r="BF935" s="235">
        <f>IF(N935="snížená",J935,0)</f>
        <v>0</v>
      </c>
      <c r="BG935" s="235">
        <f>IF(N935="zákl. přenesená",J935,0)</f>
        <v>0</v>
      </c>
      <c r="BH935" s="235">
        <f>IF(N935="sníž. přenesená",J935,0)</f>
        <v>0</v>
      </c>
      <c r="BI935" s="235">
        <f>IF(N935="nulová",J935,0)</f>
        <v>0</v>
      </c>
      <c r="BJ935" s="24" t="s">
        <v>81</v>
      </c>
      <c r="BK935" s="235">
        <f>ROUND(I935*H935,2)</f>
        <v>0</v>
      </c>
      <c r="BL935" s="24" t="s">
        <v>220</v>
      </c>
      <c r="BM935" s="24" t="s">
        <v>2158</v>
      </c>
    </row>
    <row r="936" s="1" customFormat="1" ht="16.5" customHeight="1">
      <c r="B936" s="46"/>
      <c r="C936" s="271" t="s">
        <v>2159</v>
      </c>
      <c r="D936" s="271" t="s">
        <v>189</v>
      </c>
      <c r="E936" s="272" t="s">
        <v>2160</v>
      </c>
      <c r="F936" s="273" t="s">
        <v>2161</v>
      </c>
      <c r="G936" s="274" t="s">
        <v>1985</v>
      </c>
      <c r="H936" s="275">
        <v>1</v>
      </c>
      <c r="I936" s="276"/>
      <c r="J936" s="277">
        <f>ROUND(I936*H936,2)</f>
        <v>0</v>
      </c>
      <c r="K936" s="273" t="s">
        <v>21</v>
      </c>
      <c r="L936" s="278"/>
      <c r="M936" s="279" t="s">
        <v>21</v>
      </c>
      <c r="N936" s="280" t="s">
        <v>43</v>
      </c>
      <c r="O936" s="47"/>
      <c r="P936" s="233">
        <f>O936*H936</f>
        <v>0</v>
      </c>
      <c r="Q936" s="233">
        <v>0</v>
      </c>
      <c r="R936" s="233">
        <f>Q936*H936</f>
        <v>0</v>
      </c>
      <c r="S936" s="233">
        <v>0</v>
      </c>
      <c r="T936" s="234">
        <f>S936*H936</f>
        <v>0</v>
      </c>
      <c r="AR936" s="24" t="s">
        <v>309</v>
      </c>
      <c r="AT936" s="24" t="s">
        <v>189</v>
      </c>
      <c r="AU936" s="24" t="s">
        <v>81</v>
      </c>
      <c r="AY936" s="24" t="s">
        <v>114</v>
      </c>
      <c r="BE936" s="235">
        <f>IF(N936="základní",J936,0)</f>
        <v>0</v>
      </c>
      <c r="BF936" s="235">
        <f>IF(N936="snížená",J936,0)</f>
        <v>0</v>
      </c>
      <c r="BG936" s="235">
        <f>IF(N936="zákl. přenesená",J936,0)</f>
        <v>0</v>
      </c>
      <c r="BH936" s="235">
        <f>IF(N936="sníž. přenesená",J936,0)</f>
        <v>0</v>
      </c>
      <c r="BI936" s="235">
        <f>IF(N936="nulová",J936,0)</f>
        <v>0</v>
      </c>
      <c r="BJ936" s="24" t="s">
        <v>81</v>
      </c>
      <c r="BK936" s="235">
        <f>ROUND(I936*H936,2)</f>
        <v>0</v>
      </c>
      <c r="BL936" s="24" t="s">
        <v>220</v>
      </c>
      <c r="BM936" s="24" t="s">
        <v>2162</v>
      </c>
    </row>
    <row r="937" s="1" customFormat="1" ht="16.5" customHeight="1">
      <c r="B937" s="46"/>
      <c r="C937" s="271" t="s">
        <v>2163</v>
      </c>
      <c r="D937" s="271" t="s">
        <v>189</v>
      </c>
      <c r="E937" s="272" t="s">
        <v>2164</v>
      </c>
      <c r="F937" s="273" t="s">
        <v>2165</v>
      </c>
      <c r="G937" s="274" t="s">
        <v>1985</v>
      </c>
      <c r="H937" s="275">
        <v>1</v>
      </c>
      <c r="I937" s="276"/>
      <c r="J937" s="277">
        <f>ROUND(I937*H937,2)</f>
        <v>0</v>
      </c>
      <c r="K937" s="273" t="s">
        <v>21</v>
      </c>
      <c r="L937" s="278"/>
      <c r="M937" s="279" t="s">
        <v>21</v>
      </c>
      <c r="N937" s="280" t="s">
        <v>43</v>
      </c>
      <c r="O937" s="47"/>
      <c r="P937" s="233">
        <f>O937*H937</f>
        <v>0</v>
      </c>
      <c r="Q937" s="233">
        <v>0</v>
      </c>
      <c r="R937" s="233">
        <f>Q937*H937</f>
        <v>0</v>
      </c>
      <c r="S937" s="233">
        <v>0</v>
      </c>
      <c r="T937" s="234">
        <f>S937*H937</f>
        <v>0</v>
      </c>
      <c r="AR937" s="24" t="s">
        <v>309</v>
      </c>
      <c r="AT937" s="24" t="s">
        <v>189</v>
      </c>
      <c r="AU937" s="24" t="s">
        <v>81</v>
      </c>
      <c r="AY937" s="24" t="s">
        <v>114</v>
      </c>
      <c r="BE937" s="235">
        <f>IF(N937="základní",J937,0)</f>
        <v>0</v>
      </c>
      <c r="BF937" s="235">
        <f>IF(N937="snížená",J937,0)</f>
        <v>0</v>
      </c>
      <c r="BG937" s="235">
        <f>IF(N937="zákl. přenesená",J937,0)</f>
        <v>0</v>
      </c>
      <c r="BH937" s="235">
        <f>IF(N937="sníž. přenesená",J937,0)</f>
        <v>0</v>
      </c>
      <c r="BI937" s="235">
        <f>IF(N937="nulová",J937,0)</f>
        <v>0</v>
      </c>
      <c r="BJ937" s="24" t="s">
        <v>81</v>
      </c>
      <c r="BK937" s="235">
        <f>ROUND(I937*H937,2)</f>
        <v>0</v>
      </c>
      <c r="BL937" s="24" t="s">
        <v>220</v>
      </c>
      <c r="BM937" s="24" t="s">
        <v>2166</v>
      </c>
    </row>
    <row r="938" s="1" customFormat="1" ht="16.5" customHeight="1">
      <c r="B938" s="46"/>
      <c r="C938" s="271" t="s">
        <v>2167</v>
      </c>
      <c r="D938" s="271" t="s">
        <v>189</v>
      </c>
      <c r="E938" s="272" t="s">
        <v>2168</v>
      </c>
      <c r="F938" s="273" t="s">
        <v>2169</v>
      </c>
      <c r="G938" s="274" t="s">
        <v>1985</v>
      </c>
      <c r="H938" s="275">
        <v>1</v>
      </c>
      <c r="I938" s="276"/>
      <c r="J938" s="277">
        <f>ROUND(I938*H938,2)</f>
        <v>0</v>
      </c>
      <c r="K938" s="273" t="s">
        <v>21</v>
      </c>
      <c r="L938" s="278"/>
      <c r="M938" s="279" t="s">
        <v>21</v>
      </c>
      <c r="N938" s="280" t="s">
        <v>43</v>
      </c>
      <c r="O938" s="47"/>
      <c r="P938" s="233">
        <f>O938*H938</f>
        <v>0</v>
      </c>
      <c r="Q938" s="233">
        <v>0</v>
      </c>
      <c r="R938" s="233">
        <f>Q938*H938</f>
        <v>0</v>
      </c>
      <c r="S938" s="233">
        <v>0</v>
      </c>
      <c r="T938" s="234">
        <f>S938*H938</f>
        <v>0</v>
      </c>
      <c r="AR938" s="24" t="s">
        <v>309</v>
      </c>
      <c r="AT938" s="24" t="s">
        <v>189</v>
      </c>
      <c r="AU938" s="24" t="s">
        <v>81</v>
      </c>
      <c r="AY938" s="24" t="s">
        <v>114</v>
      </c>
      <c r="BE938" s="235">
        <f>IF(N938="základní",J938,0)</f>
        <v>0</v>
      </c>
      <c r="BF938" s="235">
        <f>IF(N938="snížená",J938,0)</f>
        <v>0</v>
      </c>
      <c r="BG938" s="235">
        <f>IF(N938="zákl. přenesená",J938,0)</f>
        <v>0</v>
      </c>
      <c r="BH938" s="235">
        <f>IF(N938="sníž. přenesená",J938,0)</f>
        <v>0</v>
      </c>
      <c r="BI938" s="235">
        <f>IF(N938="nulová",J938,0)</f>
        <v>0</v>
      </c>
      <c r="BJ938" s="24" t="s">
        <v>81</v>
      </c>
      <c r="BK938" s="235">
        <f>ROUND(I938*H938,2)</f>
        <v>0</v>
      </c>
      <c r="BL938" s="24" t="s">
        <v>220</v>
      </c>
      <c r="BM938" s="24" t="s">
        <v>2170</v>
      </c>
    </row>
    <row r="939" s="1" customFormat="1" ht="16.5" customHeight="1">
      <c r="B939" s="46"/>
      <c r="C939" s="271" t="s">
        <v>2171</v>
      </c>
      <c r="D939" s="271" t="s">
        <v>189</v>
      </c>
      <c r="E939" s="272" t="s">
        <v>2172</v>
      </c>
      <c r="F939" s="273" t="s">
        <v>2173</v>
      </c>
      <c r="G939" s="274" t="s">
        <v>1985</v>
      </c>
      <c r="H939" s="275">
        <v>1</v>
      </c>
      <c r="I939" s="276"/>
      <c r="J939" s="277">
        <f>ROUND(I939*H939,2)</f>
        <v>0</v>
      </c>
      <c r="K939" s="273" t="s">
        <v>21</v>
      </c>
      <c r="L939" s="278"/>
      <c r="M939" s="279" t="s">
        <v>21</v>
      </c>
      <c r="N939" s="280" t="s">
        <v>43</v>
      </c>
      <c r="O939" s="47"/>
      <c r="P939" s="233">
        <f>O939*H939</f>
        <v>0</v>
      </c>
      <c r="Q939" s="233">
        <v>0</v>
      </c>
      <c r="R939" s="233">
        <f>Q939*H939</f>
        <v>0</v>
      </c>
      <c r="S939" s="233">
        <v>0</v>
      </c>
      <c r="T939" s="234">
        <f>S939*H939</f>
        <v>0</v>
      </c>
      <c r="AR939" s="24" t="s">
        <v>309</v>
      </c>
      <c r="AT939" s="24" t="s">
        <v>189</v>
      </c>
      <c r="AU939" s="24" t="s">
        <v>81</v>
      </c>
      <c r="AY939" s="24" t="s">
        <v>114</v>
      </c>
      <c r="BE939" s="235">
        <f>IF(N939="základní",J939,0)</f>
        <v>0</v>
      </c>
      <c r="BF939" s="235">
        <f>IF(N939="snížená",J939,0)</f>
        <v>0</v>
      </c>
      <c r="BG939" s="235">
        <f>IF(N939="zákl. přenesená",J939,0)</f>
        <v>0</v>
      </c>
      <c r="BH939" s="235">
        <f>IF(N939="sníž. přenesená",J939,0)</f>
        <v>0</v>
      </c>
      <c r="BI939" s="235">
        <f>IF(N939="nulová",J939,0)</f>
        <v>0</v>
      </c>
      <c r="BJ939" s="24" t="s">
        <v>81</v>
      </c>
      <c r="BK939" s="235">
        <f>ROUND(I939*H939,2)</f>
        <v>0</v>
      </c>
      <c r="BL939" s="24" t="s">
        <v>220</v>
      </c>
      <c r="BM939" s="24" t="s">
        <v>2174</v>
      </c>
    </row>
    <row r="940" s="1" customFormat="1" ht="16.5" customHeight="1">
      <c r="B940" s="46"/>
      <c r="C940" s="271" t="s">
        <v>2175</v>
      </c>
      <c r="D940" s="271" t="s">
        <v>189</v>
      </c>
      <c r="E940" s="272" t="s">
        <v>2124</v>
      </c>
      <c r="F940" s="273" t="s">
        <v>2125</v>
      </c>
      <c r="G940" s="274" t="s">
        <v>1985</v>
      </c>
      <c r="H940" s="275">
        <v>1</v>
      </c>
      <c r="I940" s="276"/>
      <c r="J940" s="277">
        <f>ROUND(I940*H940,2)</f>
        <v>0</v>
      </c>
      <c r="K940" s="273" t="s">
        <v>21</v>
      </c>
      <c r="L940" s="278"/>
      <c r="M940" s="279" t="s">
        <v>21</v>
      </c>
      <c r="N940" s="280" t="s">
        <v>43</v>
      </c>
      <c r="O940" s="47"/>
      <c r="P940" s="233">
        <f>O940*H940</f>
        <v>0</v>
      </c>
      <c r="Q940" s="233">
        <v>0</v>
      </c>
      <c r="R940" s="233">
        <f>Q940*H940</f>
        <v>0</v>
      </c>
      <c r="S940" s="233">
        <v>0</v>
      </c>
      <c r="T940" s="234">
        <f>S940*H940</f>
        <v>0</v>
      </c>
      <c r="AR940" s="24" t="s">
        <v>309</v>
      </c>
      <c r="AT940" s="24" t="s">
        <v>189</v>
      </c>
      <c r="AU940" s="24" t="s">
        <v>81</v>
      </c>
      <c r="AY940" s="24" t="s">
        <v>114</v>
      </c>
      <c r="BE940" s="235">
        <f>IF(N940="základní",J940,0)</f>
        <v>0</v>
      </c>
      <c r="BF940" s="235">
        <f>IF(N940="snížená",J940,0)</f>
        <v>0</v>
      </c>
      <c r="BG940" s="235">
        <f>IF(N940="zákl. přenesená",J940,0)</f>
        <v>0</v>
      </c>
      <c r="BH940" s="235">
        <f>IF(N940="sníž. přenesená",J940,0)</f>
        <v>0</v>
      </c>
      <c r="BI940" s="235">
        <f>IF(N940="nulová",J940,0)</f>
        <v>0</v>
      </c>
      <c r="BJ940" s="24" t="s">
        <v>81</v>
      </c>
      <c r="BK940" s="235">
        <f>ROUND(I940*H940,2)</f>
        <v>0</v>
      </c>
      <c r="BL940" s="24" t="s">
        <v>220</v>
      </c>
      <c r="BM940" s="24" t="s">
        <v>2176</v>
      </c>
    </row>
    <row r="941" s="1" customFormat="1" ht="16.5" customHeight="1">
      <c r="B941" s="46"/>
      <c r="C941" s="271" t="s">
        <v>2177</v>
      </c>
      <c r="D941" s="271" t="s">
        <v>189</v>
      </c>
      <c r="E941" s="272" t="s">
        <v>2128</v>
      </c>
      <c r="F941" s="273" t="s">
        <v>2129</v>
      </c>
      <c r="G941" s="274" t="s">
        <v>1985</v>
      </c>
      <c r="H941" s="275">
        <v>5</v>
      </c>
      <c r="I941" s="276"/>
      <c r="J941" s="277">
        <f>ROUND(I941*H941,2)</f>
        <v>0</v>
      </c>
      <c r="K941" s="273" t="s">
        <v>21</v>
      </c>
      <c r="L941" s="278"/>
      <c r="M941" s="279" t="s">
        <v>21</v>
      </c>
      <c r="N941" s="280" t="s">
        <v>43</v>
      </c>
      <c r="O941" s="47"/>
      <c r="P941" s="233">
        <f>O941*H941</f>
        <v>0</v>
      </c>
      <c r="Q941" s="233">
        <v>0</v>
      </c>
      <c r="R941" s="233">
        <f>Q941*H941</f>
        <v>0</v>
      </c>
      <c r="S941" s="233">
        <v>0</v>
      </c>
      <c r="T941" s="234">
        <f>S941*H941</f>
        <v>0</v>
      </c>
      <c r="AR941" s="24" t="s">
        <v>309</v>
      </c>
      <c r="AT941" s="24" t="s">
        <v>189</v>
      </c>
      <c r="AU941" s="24" t="s">
        <v>81</v>
      </c>
      <c r="AY941" s="24" t="s">
        <v>114</v>
      </c>
      <c r="BE941" s="235">
        <f>IF(N941="základní",J941,0)</f>
        <v>0</v>
      </c>
      <c r="BF941" s="235">
        <f>IF(N941="snížená",J941,0)</f>
        <v>0</v>
      </c>
      <c r="BG941" s="235">
        <f>IF(N941="zákl. přenesená",J941,0)</f>
        <v>0</v>
      </c>
      <c r="BH941" s="235">
        <f>IF(N941="sníž. přenesená",J941,0)</f>
        <v>0</v>
      </c>
      <c r="BI941" s="235">
        <f>IF(N941="nulová",J941,0)</f>
        <v>0</v>
      </c>
      <c r="BJ941" s="24" t="s">
        <v>81</v>
      </c>
      <c r="BK941" s="235">
        <f>ROUND(I941*H941,2)</f>
        <v>0</v>
      </c>
      <c r="BL941" s="24" t="s">
        <v>220</v>
      </c>
      <c r="BM941" s="24" t="s">
        <v>2178</v>
      </c>
    </row>
    <row r="942" s="1" customFormat="1" ht="16.5" customHeight="1">
      <c r="B942" s="46"/>
      <c r="C942" s="271" t="s">
        <v>2179</v>
      </c>
      <c r="D942" s="271" t="s">
        <v>189</v>
      </c>
      <c r="E942" s="272" t="s">
        <v>2156</v>
      </c>
      <c r="F942" s="273" t="s">
        <v>2157</v>
      </c>
      <c r="G942" s="274" t="s">
        <v>1985</v>
      </c>
      <c r="H942" s="275">
        <v>1</v>
      </c>
      <c r="I942" s="276"/>
      <c r="J942" s="277">
        <f>ROUND(I942*H942,2)</f>
        <v>0</v>
      </c>
      <c r="K942" s="273" t="s">
        <v>21</v>
      </c>
      <c r="L942" s="278"/>
      <c r="M942" s="279" t="s">
        <v>21</v>
      </c>
      <c r="N942" s="280" t="s">
        <v>43</v>
      </c>
      <c r="O942" s="47"/>
      <c r="P942" s="233">
        <f>O942*H942</f>
        <v>0</v>
      </c>
      <c r="Q942" s="233">
        <v>0</v>
      </c>
      <c r="R942" s="233">
        <f>Q942*H942</f>
        <v>0</v>
      </c>
      <c r="S942" s="233">
        <v>0</v>
      </c>
      <c r="T942" s="234">
        <f>S942*H942</f>
        <v>0</v>
      </c>
      <c r="AR942" s="24" t="s">
        <v>309</v>
      </c>
      <c r="AT942" s="24" t="s">
        <v>189</v>
      </c>
      <c r="AU942" s="24" t="s">
        <v>81</v>
      </c>
      <c r="AY942" s="24" t="s">
        <v>114</v>
      </c>
      <c r="BE942" s="235">
        <f>IF(N942="základní",J942,0)</f>
        <v>0</v>
      </c>
      <c r="BF942" s="235">
        <f>IF(N942="snížená",J942,0)</f>
        <v>0</v>
      </c>
      <c r="BG942" s="235">
        <f>IF(N942="zákl. přenesená",J942,0)</f>
        <v>0</v>
      </c>
      <c r="BH942" s="235">
        <f>IF(N942="sníž. přenesená",J942,0)</f>
        <v>0</v>
      </c>
      <c r="BI942" s="235">
        <f>IF(N942="nulová",J942,0)</f>
        <v>0</v>
      </c>
      <c r="BJ942" s="24" t="s">
        <v>81</v>
      </c>
      <c r="BK942" s="235">
        <f>ROUND(I942*H942,2)</f>
        <v>0</v>
      </c>
      <c r="BL942" s="24" t="s">
        <v>220</v>
      </c>
      <c r="BM942" s="24" t="s">
        <v>2180</v>
      </c>
    </row>
    <row r="943" s="1" customFormat="1" ht="16.5" customHeight="1">
      <c r="B943" s="46"/>
      <c r="C943" s="271" t="s">
        <v>2181</v>
      </c>
      <c r="D943" s="271" t="s">
        <v>189</v>
      </c>
      <c r="E943" s="272" t="s">
        <v>2182</v>
      </c>
      <c r="F943" s="273" t="s">
        <v>2183</v>
      </c>
      <c r="G943" s="274" t="s">
        <v>1985</v>
      </c>
      <c r="H943" s="275">
        <v>1</v>
      </c>
      <c r="I943" s="276"/>
      <c r="J943" s="277">
        <f>ROUND(I943*H943,2)</f>
        <v>0</v>
      </c>
      <c r="K943" s="273" t="s">
        <v>21</v>
      </c>
      <c r="L943" s="278"/>
      <c r="M943" s="279" t="s">
        <v>21</v>
      </c>
      <c r="N943" s="280" t="s">
        <v>43</v>
      </c>
      <c r="O943" s="47"/>
      <c r="P943" s="233">
        <f>O943*H943</f>
        <v>0</v>
      </c>
      <c r="Q943" s="233">
        <v>0</v>
      </c>
      <c r="R943" s="233">
        <f>Q943*H943</f>
        <v>0</v>
      </c>
      <c r="S943" s="233">
        <v>0</v>
      </c>
      <c r="T943" s="234">
        <f>S943*H943</f>
        <v>0</v>
      </c>
      <c r="AR943" s="24" t="s">
        <v>309</v>
      </c>
      <c r="AT943" s="24" t="s">
        <v>189</v>
      </c>
      <c r="AU943" s="24" t="s">
        <v>81</v>
      </c>
      <c r="AY943" s="24" t="s">
        <v>114</v>
      </c>
      <c r="BE943" s="235">
        <f>IF(N943="základní",J943,0)</f>
        <v>0</v>
      </c>
      <c r="BF943" s="235">
        <f>IF(N943="snížená",J943,0)</f>
        <v>0</v>
      </c>
      <c r="BG943" s="235">
        <f>IF(N943="zákl. přenesená",J943,0)</f>
        <v>0</v>
      </c>
      <c r="BH943" s="235">
        <f>IF(N943="sníž. přenesená",J943,0)</f>
        <v>0</v>
      </c>
      <c r="BI943" s="235">
        <f>IF(N943="nulová",J943,0)</f>
        <v>0</v>
      </c>
      <c r="BJ943" s="24" t="s">
        <v>81</v>
      </c>
      <c r="BK943" s="235">
        <f>ROUND(I943*H943,2)</f>
        <v>0</v>
      </c>
      <c r="BL943" s="24" t="s">
        <v>220</v>
      </c>
      <c r="BM943" s="24" t="s">
        <v>2184</v>
      </c>
    </row>
    <row r="944" s="1" customFormat="1" ht="16.5" customHeight="1">
      <c r="B944" s="46"/>
      <c r="C944" s="271" t="s">
        <v>2185</v>
      </c>
      <c r="D944" s="271" t="s">
        <v>189</v>
      </c>
      <c r="E944" s="272" t="s">
        <v>2124</v>
      </c>
      <c r="F944" s="273" t="s">
        <v>2125</v>
      </c>
      <c r="G944" s="274" t="s">
        <v>1985</v>
      </c>
      <c r="H944" s="275">
        <v>1</v>
      </c>
      <c r="I944" s="276"/>
      <c r="J944" s="277">
        <f>ROUND(I944*H944,2)</f>
        <v>0</v>
      </c>
      <c r="K944" s="273" t="s">
        <v>21</v>
      </c>
      <c r="L944" s="278"/>
      <c r="M944" s="279" t="s">
        <v>21</v>
      </c>
      <c r="N944" s="280" t="s">
        <v>43</v>
      </c>
      <c r="O944" s="47"/>
      <c r="P944" s="233">
        <f>O944*H944</f>
        <v>0</v>
      </c>
      <c r="Q944" s="233">
        <v>0</v>
      </c>
      <c r="R944" s="233">
        <f>Q944*H944</f>
        <v>0</v>
      </c>
      <c r="S944" s="233">
        <v>0</v>
      </c>
      <c r="T944" s="234">
        <f>S944*H944</f>
        <v>0</v>
      </c>
      <c r="AR944" s="24" t="s">
        <v>309</v>
      </c>
      <c r="AT944" s="24" t="s">
        <v>189</v>
      </c>
      <c r="AU944" s="24" t="s">
        <v>81</v>
      </c>
      <c r="AY944" s="24" t="s">
        <v>114</v>
      </c>
      <c r="BE944" s="235">
        <f>IF(N944="základní",J944,0)</f>
        <v>0</v>
      </c>
      <c r="BF944" s="235">
        <f>IF(N944="snížená",J944,0)</f>
        <v>0</v>
      </c>
      <c r="BG944" s="235">
        <f>IF(N944="zákl. přenesená",J944,0)</f>
        <v>0</v>
      </c>
      <c r="BH944" s="235">
        <f>IF(N944="sníž. přenesená",J944,0)</f>
        <v>0</v>
      </c>
      <c r="BI944" s="235">
        <f>IF(N944="nulová",J944,0)</f>
        <v>0</v>
      </c>
      <c r="BJ944" s="24" t="s">
        <v>81</v>
      </c>
      <c r="BK944" s="235">
        <f>ROUND(I944*H944,2)</f>
        <v>0</v>
      </c>
      <c r="BL944" s="24" t="s">
        <v>220</v>
      </c>
      <c r="BM944" s="24" t="s">
        <v>2186</v>
      </c>
    </row>
    <row r="945" s="1" customFormat="1" ht="16.5" customHeight="1">
      <c r="B945" s="46"/>
      <c r="C945" s="271" t="s">
        <v>2187</v>
      </c>
      <c r="D945" s="271" t="s">
        <v>189</v>
      </c>
      <c r="E945" s="272" t="s">
        <v>2128</v>
      </c>
      <c r="F945" s="273" t="s">
        <v>2129</v>
      </c>
      <c r="G945" s="274" t="s">
        <v>1985</v>
      </c>
      <c r="H945" s="275">
        <v>5</v>
      </c>
      <c r="I945" s="276"/>
      <c r="J945" s="277">
        <f>ROUND(I945*H945,2)</f>
        <v>0</v>
      </c>
      <c r="K945" s="273" t="s">
        <v>21</v>
      </c>
      <c r="L945" s="278"/>
      <c r="M945" s="279" t="s">
        <v>21</v>
      </c>
      <c r="N945" s="280" t="s">
        <v>43</v>
      </c>
      <c r="O945" s="47"/>
      <c r="P945" s="233">
        <f>O945*H945</f>
        <v>0</v>
      </c>
      <c r="Q945" s="233">
        <v>0</v>
      </c>
      <c r="R945" s="233">
        <f>Q945*H945</f>
        <v>0</v>
      </c>
      <c r="S945" s="233">
        <v>0</v>
      </c>
      <c r="T945" s="234">
        <f>S945*H945</f>
        <v>0</v>
      </c>
      <c r="AR945" s="24" t="s">
        <v>309</v>
      </c>
      <c r="AT945" s="24" t="s">
        <v>189</v>
      </c>
      <c r="AU945" s="24" t="s">
        <v>81</v>
      </c>
      <c r="AY945" s="24" t="s">
        <v>114</v>
      </c>
      <c r="BE945" s="235">
        <f>IF(N945="základní",J945,0)</f>
        <v>0</v>
      </c>
      <c r="BF945" s="235">
        <f>IF(N945="snížená",J945,0)</f>
        <v>0</v>
      </c>
      <c r="BG945" s="235">
        <f>IF(N945="zákl. přenesená",J945,0)</f>
        <v>0</v>
      </c>
      <c r="BH945" s="235">
        <f>IF(N945="sníž. přenesená",J945,0)</f>
        <v>0</v>
      </c>
      <c r="BI945" s="235">
        <f>IF(N945="nulová",J945,0)</f>
        <v>0</v>
      </c>
      <c r="BJ945" s="24" t="s">
        <v>81</v>
      </c>
      <c r="BK945" s="235">
        <f>ROUND(I945*H945,2)</f>
        <v>0</v>
      </c>
      <c r="BL945" s="24" t="s">
        <v>220</v>
      </c>
      <c r="BM945" s="24" t="s">
        <v>2188</v>
      </c>
    </row>
    <row r="946" s="1" customFormat="1" ht="16.5" customHeight="1">
      <c r="B946" s="46"/>
      <c r="C946" s="271" t="s">
        <v>2189</v>
      </c>
      <c r="D946" s="271" t="s">
        <v>189</v>
      </c>
      <c r="E946" s="272" t="s">
        <v>2132</v>
      </c>
      <c r="F946" s="273" t="s">
        <v>2133</v>
      </c>
      <c r="G946" s="274" t="s">
        <v>1985</v>
      </c>
      <c r="H946" s="275">
        <v>1</v>
      </c>
      <c r="I946" s="276"/>
      <c r="J946" s="277">
        <f>ROUND(I946*H946,2)</f>
        <v>0</v>
      </c>
      <c r="K946" s="273" t="s">
        <v>21</v>
      </c>
      <c r="L946" s="278"/>
      <c r="M946" s="279" t="s">
        <v>21</v>
      </c>
      <c r="N946" s="280" t="s">
        <v>43</v>
      </c>
      <c r="O946" s="47"/>
      <c r="P946" s="233">
        <f>O946*H946</f>
        <v>0</v>
      </c>
      <c r="Q946" s="233">
        <v>0</v>
      </c>
      <c r="R946" s="233">
        <f>Q946*H946</f>
        <v>0</v>
      </c>
      <c r="S946" s="233">
        <v>0</v>
      </c>
      <c r="T946" s="234">
        <f>S946*H946</f>
        <v>0</v>
      </c>
      <c r="AR946" s="24" t="s">
        <v>309</v>
      </c>
      <c r="AT946" s="24" t="s">
        <v>189</v>
      </c>
      <c r="AU946" s="24" t="s">
        <v>81</v>
      </c>
      <c r="AY946" s="24" t="s">
        <v>114</v>
      </c>
      <c r="BE946" s="235">
        <f>IF(N946="základní",J946,0)</f>
        <v>0</v>
      </c>
      <c r="BF946" s="235">
        <f>IF(N946="snížená",J946,0)</f>
        <v>0</v>
      </c>
      <c r="BG946" s="235">
        <f>IF(N946="zákl. přenesená",J946,0)</f>
        <v>0</v>
      </c>
      <c r="BH946" s="235">
        <f>IF(N946="sníž. přenesená",J946,0)</f>
        <v>0</v>
      </c>
      <c r="BI946" s="235">
        <f>IF(N946="nulová",J946,0)</f>
        <v>0</v>
      </c>
      <c r="BJ946" s="24" t="s">
        <v>81</v>
      </c>
      <c r="BK946" s="235">
        <f>ROUND(I946*H946,2)</f>
        <v>0</v>
      </c>
      <c r="BL946" s="24" t="s">
        <v>220</v>
      </c>
      <c r="BM946" s="24" t="s">
        <v>2190</v>
      </c>
    </row>
    <row r="947" s="1" customFormat="1" ht="16.5" customHeight="1">
      <c r="B947" s="46"/>
      <c r="C947" s="271" t="s">
        <v>2191</v>
      </c>
      <c r="D947" s="271" t="s">
        <v>189</v>
      </c>
      <c r="E947" s="272" t="s">
        <v>2152</v>
      </c>
      <c r="F947" s="273" t="s">
        <v>2153</v>
      </c>
      <c r="G947" s="274" t="s">
        <v>1985</v>
      </c>
      <c r="H947" s="275">
        <v>1</v>
      </c>
      <c r="I947" s="276"/>
      <c r="J947" s="277">
        <f>ROUND(I947*H947,2)</f>
        <v>0</v>
      </c>
      <c r="K947" s="273" t="s">
        <v>21</v>
      </c>
      <c r="L947" s="278"/>
      <c r="M947" s="279" t="s">
        <v>21</v>
      </c>
      <c r="N947" s="280" t="s">
        <v>43</v>
      </c>
      <c r="O947" s="47"/>
      <c r="P947" s="233">
        <f>O947*H947</f>
        <v>0</v>
      </c>
      <c r="Q947" s="233">
        <v>0</v>
      </c>
      <c r="R947" s="233">
        <f>Q947*H947</f>
        <v>0</v>
      </c>
      <c r="S947" s="233">
        <v>0</v>
      </c>
      <c r="T947" s="234">
        <f>S947*H947</f>
        <v>0</v>
      </c>
      <c r="AR947" s="24" t="s">
        <v>309</v>
      </c>
      <c r="AT947" s="24" t="s">
        <v>189</v>
      </c>
      <c r="AU947" s="24" t="s">
        <v>81</v>
      </c>
      <c r="AY947" s="24" t="s">
        <v>114</v>
      </c>
      <c r="BE947" s="235">
        <f>IF(N947="základní",J947,0)</f>
        <v>0</v>
      </c>
      <c r="BF947" s="235">
        <f>IF(N947="snížená",J947,0)</f>
        <v>0</v>
      </c>
      <c r="BG947" s="235">
        <f>IF(N947="zákl. přenesená",J947,0)</f>
        <v>0</v>
      </c>
      <c r="BH947" s="235">
        <f>IF(N947="sníž. přenesená",J947,0)</f>
        <v>0</v>
      </c>
      <c r="BI947" s="235">
        <f>IF(N947="nulová",J947,0)</f>
        <v>0</v>
      </c>
      <c r="BJ947" s="24" t="s">
        <v>81</v>
      </c>
      <c r="BK947" s="235">
        <f>ROUND(I947*H947,2)</f>
        <v>0</v>
      </c>
      <c r="BL947" s="24" t="s">
        <v>220</v>
      </c>
      <c r="BM947" s="24" t="s">
        <v>2192</v>
      </c>
    </row>
    <row r="948" s="1" customFormat="1" ht="16.5" customHeight="1">
      <c r="B948" s="46"/>
      <c r="C948" s="271" t="s">
        <v>2193</v>
      </c>
      <c r="D948" s="271" t="s">
        <v>189</v>
      </c>
      <c r="E948" s="272" t="s">
        <v>2156</v>
      </c>
      <c r="F948" s="273" t="s">
        <v>2157</v>
      </c>
      <c r="G948" s="274" t="s">
        <v>1985</v>
      </c>
      <c r="H948" s="275">
        <v>1</v>
      </c>
      <c r="I948" s="276"/>
      <c r="J948" s="277">
        <f>ROUND(I948*H948,2)</f>
        <v>0</v>
      </c>
      <c r="K948" s="273" t="s">
        <v>21</v>
      </c>
      <c r="L948" s="278"/>
      <c r="M948" s="279" t="s">
        <v>21</v>
      </c>
      <c r="N948" s="280" t="s">
        <v>43</v>
      </c>
      <c r="O948" s="47"/>
      <c r="P948" s="233">
        <f>O948*H948</f>
        <v>0</v>
      </c>
      <c r="Q948" s="233">
        <v>0</v>
      </c>
      <c r="R948" s="233">
        <f>Q948*H948</f>
        <v>0</v>
      </c>
      <c r="S948" s="233">
        <v>0</v>
      </c>
      <c r="T948" s="234">
        <f>S948*H948</f>
        <v>0</v>
      </c>
      <c r="AR948" s="24" t="s">
        <v>309</v>
      </c>
      <c r="AT948" s="24" t="s">
        <v>189</v>
      </c>
      <c r="AU948" s="24" t="s">
        <v>81</v>
      </c>
      <c r="AY948" s="24" t="s">
        <v>114</v>
      </c>
      <c r="BE948" s="235">
        <f>IF(N948="základní",J948,0)</f>
        <v>0</v>
      </c>
      <c r="BF948" s="235">
        <f>IF(N948="snížená",J948,0)</f>
        <v>0</v>
      </c>
      <c r="BG948" s="235">
        <f>IF(N948="zákl. přenesená",J948,0)</f>
        <v>0</v>
      </c>
      <c r="BH948" s="235">
        <f>IF(N948="sníž. přenesená",J948,0)</f>
        <v>0</v>
      </c>
      <c r="BI948" s="235">
        <f>IF(N948="nulová",J948,0)</f>
        <v>0</v>
      </c>
      <c r="BJ948" s="24" t="s">
        <v>81</v>
      </c>
      <c r="BK948" s="235">
        <f>ROUND(I948*H948,2)</f>
        <v>0</v>
      </c>
      <c r="BL948" s="24" t="s">
        <v>220</v>
      </c>
      <c r="BM948" s="24" t="s">
        <v>2194</v>
      </c>
    </row>
    <row r="949" s="1" customFormat="1" ht="16.5" customHeight="1">
      <c r="B949" s="46"/>
      <c r="C949" s="271" t="s">
        <v>2195</v>
      </c>
      <c r="D949" s="271" t="s">
        <v>189</v>
      </c>
      <c r="E949" s="272" t="s">
        <v>2196</v>
      </c>
      <c r="F949" s="273" t="s">
        <v>2197</v>
      </c>
      <c r="G949" s="274" t="s">
        <v>1985</v>
      </c>
      <c r="H949" s="275">
        <v>7</v>
      </c>
      <c r="I949" s="276"/>
      <c r="J949" s="277">
        <f>ROUND(I949*H949,2)</f>
        <v>0</v>
      </c>
      <c r="K949" s="273" t="s">
        <v>21</v>
      </c>
      <c r="L949" s="278"/>
      <c r="M949" s="279" t="s">
        <v>21</v>
      </c>
      <c r="N949" s="280" t="s">
        <v>43</v>
      </c>
      <c r="O949" s="47"/>
      <c r="P949" s="233">
        <f>O949*H949</f>
        <v>0</v>
      </c>
      <c r="Q949" s="233">
        <v>0</v>
      </c>
      <c r="R949" s="233">
        <f>Q949*H949</f>
        <v>0</v>
      </c>
      <c r="S949" s="233">
        <v>0</v>
      </c>
      <c r="T949" s="234">
        <f>S949*H949</f>
        <v>0</v>
      </c>
      <c r="AR949" s="24" t="s">
        <v>309</v>
      </c>
      <c r="AT949" s="24" t="s">
        <v>189</v>
      </c>
      <c r="AU949" s="24" t="s">
        <v>81</v>
      </c>
      <c r="AY949" s="24" t="s">
        <v>114</v>
      </c>
      <c r="BE949" s="235">
        <f>IF(N949="základní",J949,0)</f>
        <v>0</v>
      </c>
      <c r="BF949" s="235">
        <f>IF(N949="snížená",J949,0)</f>
        <v>0</v>
      </c>
      <c r="BG949" s="235">
        <f>IF(N949="zákl. přenesená",J949,0)</f>
        <v>0</v>
      </c>
      <c r="BH949" s="235">
        <f>IF(N949="sníž. přenesená",J949,0)</f>
        <v>0</v>
      </c>
      <c r="BI949" s="235">
        <f>IF(N949="nulová",J949,0)</f>
        <v>0</v>
      </c>
      <c r="BJ949" s="24" t="s">
        <v>81</v>
      </c>
      <c r="BK949" s="235">
        <f>ROUND(I949*H949,2)</f>
        <v>0</v>
      </c>
      <c r="BL949" s="24" t="s">
        <v>220</v>
      </c>
      <c r="BM949" s="24" t="s">
        <v>2198</v>
      </c>
    </row>
    <row r="950" s="1" customFormat="1" ht="16.5" customHeight="1">
      <c r="B950" s="46"/>
      <c r="C950" s="271" t="s">
        <v>2199</v>
      </c>
      <c r="D950" s="271" t="s">
        <v>189</v>
      </c>
      <c r="E950" s="272" t="s">
        <v>2182</v>
      </c>
      <c r="F950" s="273" t="s">
        <v>2183</v>
      </c>
      <c r="G950" s="274" t="s">
        <v>1985</v>
      </c>
      <c r="H950" s="275">
        <v>1</v>
      </c>
      <c r="I950" s="276"/>
      <c r="J950" s="277">
        <f>ROUND(I950*H950,2)</f>
        <v>0</v>
      </c>
      <c r="K950" s="273" t="s">
        <v>21</v>
      </c>
      <c r="L950" s="278"/>
      <c r="M950" s="279" t="s">
        <v>21</v>
      </c>
      <c r="N950" s="280" t="s">
        <v>43</v>
      </c>
      <c r="O950" s="47"/>
      <c r="P950" s="233">
        <f>O950*H950</f>
        <v>0</v>
      </c>
      <c r="Q950" s="233">
        <v>0</v>
      </c>
      <c r="R950" s="233">
        <f>Q950*H950</f>
        <v>0</v>
      </c>
      <c r="S950" s="233">
        <v>0</v>
      </c>
      <c r="T950" s="234">
        <f>S950*H950</f>
        <v>0</v>
      </c>
      <c r="AR950" s="24" t="s">
        <v>309</v>
      </c>
      <c r="AT950" s="24" t="s">
        <v>189</v>
      </c>
      <c r="AU950" s="24" t="s">
        <v>81</v>
      </c>
      <c r="AY950" s="24" t="s">
        <v>114</v>
      </c>
      <c r="BE950" s="235">
        <f>IF(N950="základní",J950,0)</f>
        <v>0</v>
      </c>
      <c r="BF950" s="235">
        <f>IF(N950="snížená",J950,0)</f>
        <v>0</v>
      </c>
      <c r="BG950" s="235">
        <f>IF(N950="zákl. přenesená",J950,0)</f>
        <v>0</v>
      </c>
      <c r="BH950" s="235">
        <f>IF(N950="sníž. přenesená",J950,0)</f>
        <v>0</v>
      </c>
      <c r="BI950" s="235">
        <f>IF(N950="nulová",J950,0)</f>
        <v>0</v>
      </c>
      <c r="BJ950" s="24" t="s">
        <v>81</v>
      </c>
      <c r="BK950" s="235">
        <f>ROUND(I950*H950,2)</f>
        <v>0</v>
      </c>
      <c r="BL950" s="24" t="s">
        <v>220</v>
      </c>
      <c r="BM950" s="24" t="s">
        <v>2200</v>
      </c>
    </row>
    <row r="951" s="1" customFormat="1" ht="16.5" customHeight="1">
      <c r="B951" s="46"/>
      <c r="C951" s="271" t="s">
        <v>2201</v>
      </c>
      <c r="D951" s="271" t="s">
        <v>189</v>
      </c>
      <c r="E951" s="272" t="s">
        <v>2124</v>
      </c>
      <c r="F951" s="273" t="s">
        <v>2125</v>
      </c>
      <c r="G951" s="274" t="s">
        <v>1985</v>
      </c>
      <c r="H951" s="275">
        <v>1</v>
      </c>
      <c r="I951" s="276"/>
      <c r="J951" s="277">
        <f>ROUND(I951*H951,2)</f>
        <v>0</v>
      </c>
      <c r="K951" s="273" t="s">
        <v>21</v>
      </c>
      <c r="L951" s="278"/>
      <c r="M951" s="279" t="s">
        <v>21</v>
      </c>
      <c r="N951" s="280" t="s">
        <v>43</v>
      </c>
      <c r="O951" s="47"/>
      <c r="P951" s="233">
        <f>O951*H951</f>
        <v>0</v>
      </c>
      <c r="Q951" s="233">
        <v>0</v>
      </c>
      <c r="R951" s="233">
        <f>Q951*H951</f>
        <v>0</v>
      </c>
      <c r="S951" s="233">
        <v>0</v>
      </c>
      <c r="T951" s="234">
        <f>S951*H951</f>
        <v>0</v>
      </c>
      <c r="AR951" s="24" t="s">
        <v>309</v>
      </c>
      <c r="AT951" s="24" t="s">
        <v>189</v>
      </c>
      <c r="AU951" s="24" t="s">
        <v>81</v>
      </c>
      <c r="AY951" s="24" t="s">
        <v>114</v>
      </c>
      <c r="BE951" s="235">
        <f>IF(N951="základní",J951,0)</f>
        <v>0</v>
      </c>
      <c r="BF951" s="235">
        <f>IF(N951="snížená",J951,0)</f>
        <v>0</v>
      </c>
      <c r="BG951" s="235">
        <f>IF(N951="zákl. přenesená",J951,0)</f>
        <v>0</v>
      </c>
      <c r="BH951" s="235">
        <f>IF(N951="sníž. přenesená",J951,0)</f>
        <v>0</v>
      </c>
      <c r="BI951" s="235">
        <f>IF(N951="nulová",J951,0)</f>
        <v>0</v>
      </c>
      <c r="BJ951" s="24" t="s">
        <v>81</v>
      </c>
      <c r="BK951" s="235">
        <f>ROUND(I951*H951,2)</f>
        <v>0</v>
      </c>
      <c r="BL951" s="24" t="s">
        <v>220</v>
      </c>
      <c r="BM951" s="24" t="s">
        <v>2202</v>
      </c>
    </row>
    <row r="952" s="1" customFormat="1" ht="16.5" customHeight="1">
      <c r="B952" s="46"/>
      <c r="C952" s="271" t="s">
        <v>2203</v>
      </c>
      <c r="D952" s="271" t="s">
        <v>189</v>
      </c>
      <c r="E952" s="272" t="s">
        <v>2128</v>
      </c>
      <c r="F952" s="273" t="s">
        <v>2129</v>
      </c>
      <c r="G952" s="274" t="s">
        <v>1985</v>
      </c>
      <c r="H952" s="275">
        <v>6</v>
      </c>
      <c r="I952" s="276"/>
      <c r="J952" s="277">
        <f>ROUND(I952*H952,2)</f>
        <v>0</v>
      </c>
      <c r="K952" s="273" t="s">
        <v>21</v>
      </c>
      <c r="L952" s="278"/>
      <c r="M952" s="279" t="s">
        <v>21</v>
      </c>
      <c r="N952" s="280" t="s">
        <v>43</v>
      </c>
      <c r="O952" s="47"/>
      <c r="P952" s="233">
        <f>O952*H952</f>
        <v>0</v>
      </c>
      <c r="Q952" s="233">
        <v>0</v>
      </c>
      <c r="R952" s="233">
        <f>Q952*H952</f>
        <v>0</v>
      </c>
      <c r="S952" s="233">
        <v>0</v>
      </c>
      <c r="T952" s="234">
        <f>S952*H952</f>
        <v>0</v>
      </c>
      <c r="AR952" s="24" t="s">
        <v>309</v>
      </c>
      <c r="AT952" s="24" t="s">
        <v>189</v>
      </c>
      <c r="AU952" s="24" t="s">
        <v>81</v>
      </c>
      <c r="AY952" s="24" t="s">
        <v>114</v>
      </c>
      <c r="BE952" s="235">
        <f>IF(N952="základní",J952,0)</f>
        <v>0</v>
      </c>
      <c r="BF952" s="235">
        <f>IF(N952="snížená",J952,0)</f>
        <v>0</v>
      </c>
      <c r="BG952" s="235">
        <f>IF(N952="zákl. přenesená",J952,0)</f>
        <v>0</v>
      </c>
      <c r="BH952" s="235">
        <f>IF(N952="sníž. přenesená",J952,0)</f>
        <v>0</v>
      </c>
      <c r="BI952" s="235">
        <f>IF(N952="nulová",J952,0)</f>
        <v>0</v>
      </c>
      <c r="BJ952" s="24" t="s">
        <v>81</v>
      </c>
      <c r="BK952" s="235">
        <f>ROUND(I952*H952,2)</f>
        <v>0</v>
      </c>
      <c r="BL952" s="24" t="s">
        <v>220</v>
      </c>
      <c r="BM952" s="24" t="s">
        <v>2204</v>
      </c>
    </row>
    <row r="953" s="1" customFormat="1" ht="16.5" customHeight="1">
      <c r="B953" s="46"/>
      <c r="C953" s="271" t="s">
        <v>2205</v>
      </c>
      <c r="D953" s="271" t="s">
        <v>189</v>
      </c>
      <c r="E953" s="272" t="s">
        <v>2132</v>
      </c>
      <c r="F953" s="273" t="s">
        <v>2133</v>
      </c>
      <c r="G953" s="274" t="s">
        <v>1985</v>
      </c>
      <c r="H953" s="275">
        <v>1</v>
      </c>
      <c r="I953" s="276"/>
      <c r="J953" s="277">
        <f>ROUND(I953*H953,2)</f>
        <v>0</v>
      </c>
      <c r="K953" s="273" t="s">
        <v>21</v>
      </c>
      <c r="L953" s="278"/>
      <c r="M953" s="279" t="s">
        <v>21</v>
      </c>
      <c r="N953" s="280" t="s">
        <v>43</v>
      </c>
      <c r="O953" s="47"/>
      <c r="P953" s="233">
        <f>O953*H953</f>
        <v>0</v>
      </c>
      <c r="Q953" s="233">
        <v>0</v>
      </c>
      <c r="R953" s="233">
        <f>Q953*H953</f>
        <v>0</v>
      </c>
      <c r="S953" s="233">
        <v>0</v>
      </c>
      <c r="T953" s="234">
        <f>S953*H953</f>
        <v>0</v>
      </c>
      <c r="AR953" s="24" t="s">
        <v>309</v>
      </c>
      <c r="AT953" s="24" t="s">
        <v>189</v>
      </c>
      <c r="AU953" s="24" t="s">
        <v>81</v>
      </c>
      <c r="AY953" s="24" t="s">
        <v>114</v>
      </c>
      <c r="BE953" s="235">
        <f>IF(N953="základní",J953,0)</f>
        <v>0</v>
      </c>
      <c r="BF953" s="235">
        <f>IF(N953="snížená",J953,0)</f>
        <v>0</v>
      </c>
      <c r="BG953" s="235">
        <f>IF(N953="zákl. přenesená",J953,0)</f>
        <v>0</v>
      </c>
      <c r="BH953" s="235">
        <f>IF(N953="sníž. přenesená",J953,0)</f>
        <v>0</v>
      </c>
      <c r="BI953" s="235">
        <f>IF(N953="nulová",J953,0)</f>
        <v>0</v>
      </c>
      <c r="BJ953" s="24" t="s">
        <v>81</v>
      </c>
      <c r="BK953" s="235">
        <f>ROUND(I953*H953,2)</f>
        <v>0</v>
      </c>
      <c r="BL953" s="24" t="s">
        <v>220</v>
      </c>
      <c r="BM953" s="24" t="s">
        <v>2206</v>
      </c>
    </row>
    <row r="954" s="1" customFormat="1" ht="16.5" customHeight="1">
      <c r="B954" s="46"/>
      <c r="C954" s="271" t="s">
        <v>2207</v>
      </c>
      <c r="D954" s="271" t="s">
        <v>189</v>
      </c>
      <c r="E954" s="272" t="s">
        <v>2152</v>
      </c>
      <c r="F954" s="273" t="s">
        <v>2153</v>
      </c>
      <c r="G954" s="274" t="s">
        <v>1985</v>
      </c>
      <c r="H954" s="275">
        <v>1</v>
      </c>
      <c r="I954" s="276"/>
      <c r="J954" s="277">
        <f>ROUND(I954*H954,2)</f>
        <v>0</v>
      </c>
      <c r="K954" s="273" t="s">
        <v>21</v>
      </c>
      <c r="L954" s="278"/>
      <c r="M954" s="279" t="s">
        <v>21</v>
      </c>
      <c r="N954" s="280" t="s">
        <v>43</v>
      </c>
      <c r="O954" s="47"/>
      <c r="P954" s="233">
        <f>O954*H954</f>
        <v>0</v>
      </c>
      <c r="Q954" s="233">
        <v>0</v>
      </c>
      <c r="R954" s="233">
        <f>Q954*H954</f>
        <v>0</v>
      </c>
      <c r="S954" s="233">
        <v>0</v>
      </c>
      <c r="T954" s="234">
        <f>S954*H954</f>
        <v>0</v>
      </c>
      <c r="AR954" s="24" t="s">
        <v>309</v>
      </c>
      <c r="AT954" s="24" t="s">
        <v>189</v>
      </c>
      <c r="AU954" s="24" t="s">
        <v>81</v>
      </c>
      <c r="AY954" s="24" t="s">
        <v>114</v>
      </c>
      <c r="BE954" s="235">
        <f>IF(N954="základní",J954,0)</f>
        <v>0</v>
      </c>
      <c r="BF954" s="235">
        <f>IF(N954="snížená",J954,0)</f>
        <v>0</v>
      </c>
      <c r="BG954" s="235">
        <f>IF(N954="zákl. přenesená",J954,0)</f>
        <v>0</v>
      </c>
      <c r="BH954" s="235">
        <f>IF(N954="sníž. přenesená",J954,0)</f>
        <v>0</v>
      </c>
      <c r="BI954" s="235">
        <f>IF(N954="nulová",J954,0)</f>
        <v>0</v>
      </c>
      <c r="BJ954" s="24" t="s">
        <v>81</v>
      </c>
      <c r="BK954" s="235">
        <f>ROUND(I954*H954,2)</f>
        <v>0</v>
      </c>
      <c r="BL954" s="24" t="s">
        <v>220</v>
      </c>
      <c r="BM954" s="24" t="s">
        <v>2208</v>
      </c>
    </row>
    <row r="955" s="1" customFormat="1" ht="16.5" customHeight="1">
      <c r="B955" s="46"/>
      <c r="C955" s="271" t="s">
        <v>2209</v>
      </c>
      <c r="D955" s="271" t="s">
        <v>189</v>
      </c>
      <c r="E955" s="272" t="s">
        <v>2156</v>
      </c>
      <c r="F955" s="273" t="s">
        <v>2157</v>
      </c>
      <c r="G955" s="274" t="s">
        <v>1985</v>
      </c>
      <c r="H955" s="275">
        <v>1</v>
      </c>
      <c r="I955" s="276"/>
      <c r="J955" s="277">
        <f>ROUND(I955*H955,2)</f>
        <v>0</v>
      </c>
      <c r="K955" s="273" t="s">
        <v>21</v>
      </c>
      <c r="L955" s="278"/>
      <c r="M955" s="279" t="s">
        <v>21</v>
      </c>
      <c r="N955" s="280" t="s">
        <v>43</v>
      </c>
      <c r="O955" s="47"/>
      <c r="P955" s="233">
        <f>O955*H955</f>
        <v>0</v>
      </c>
      <c r="Q955" s="233">
        <v>0</v>
      </c>
      <c r="R955" s="233">
        <f>Q955*H955</f>
        <v>0</v>
      </c>
      <c r="S955" s="233">
        <v>0</v>
      </c>
      <c r="T955" s="234">
        <f>S955*H955</f>
        <v>0</v>
      </c>
      <c r="AR955" s="24" t="s">
        <v>309</v>
      </c>
      <c r="AT955" s="24" t="s">
        <v>189</v>
      </c>
      <c r="AU955" s="24" t="s">
        <v>81</v>
      </c>
      <c r="AY955" s="24" t="s">
        <v>114</v>
      </c>
      <c r="BE955" s="235">
        <f>IF(N955="základní",J955,0)</f>
        <v>0</v>
      </c>
      <c r="BF955" s="235">
        <f>IF(N955="snížená",J955,0)</f>
        <v>0</v>
      </c>
      <c r="BG955" s="235">
        <f>IF(N955="zákl. přenesená",J955,0)</f>
        <v>0</v>
      </c>
      <c r="BH955" s="235">
        <f>IF(N955="sníž. přenesená",J955,0)</f>
        <v>0</v>
      </c>
      <c r="BI955" s="235">
        <f>IF(N955="nulová",J955,0)</f>
        <v>0</v>
      </c>
      <c r="BJ955" s="24" t="s">
        <v>81</v>
      </c>
      <c r="BK955" s="235">
        <f>ROUND(I955*H955,2)</f>
        <v>0</v>
      </c>
      <c r="BL955" s="24" t="s">
        <v>220</v>
      </c>
      <c r="BM955" s="24" t="s">
        <v>2210</v>
      </c>
    </row>
    <row r="956" s="1" customFormat="1" ht="16.5" customHeight="1">
      <c r="B956" s="46"/>
      <c r="C956" s="271" t="s">
        <v>2211</v>
      </c>
      <c r="D956" s="271" t="s">
        <v>189</v>
      </c>
      <c r="E956" s="272" t="s">
        <v>2212</v>
      </c>
      <c r="F956" s="273" t="s">
        <v>2213</v>
      </c>
      <c r="G956" s="274" t="s">
        <v>1985</v>
      </c>
      <c r="H956" s="275">
        <v>1</v>
      </c>
      <c r="I956" s="276"/>
      <c r="J956" s="277">
        <f>ROUND(I956*H956,2)</f>
        <v>0</v>
      </c>
      <c r="K956" s="273" t="s">
        <v>21</v>
      </c>
      <c r="L956" s="278"/>
      <c r="M956" s="279" t="s">
        <v>21</v>
      </c>
      <c r="N956" s="280" t="s">
        <v>43</v>
      </c>
      <c r="O956" s="47"/>
      <c r="P956" s="233">
        <f>O956*H956</f>
        <v>0</v>
      </c>
      <c r="Q956" s="233">
        <v>0</v>
      </c>
      <c r="R956" s="233">
        <f>Q956*H956</f>
        <v>0</v>
      </c>
      <c r="S956" s="233">
        <v>0</v>
      </c>
      <c r="T956" s="234">
        <f>S956*H956</f>
        <v>0</v>
      </c>
      <c r="AR956" s="24" t="s">
        <v>309</v>
      </c>
      <c r="AT956" s="24" t="s">
        <v>189</v>
      </c>
      <c r="AU956" s="24" t="s">
        <v>81</v>
      </c>
      <c r="AY956" s="24" t="s">
        <v>114</v>
      </c>
      <c r="BE956" s="235">
        <f>IF(N956="základní",J956,0)</f>
        <v>0</v>
      </c>
      <c r="BF956" s="235">
        <f>IF(N956="snížená",J956,0)</f>
        <v>0</v>
      </c>
      <c r="BG956" s="235">
        <f>IF(N956="zákl. přenesená",J956,0)</f>
        <v>0</v>
      </c>
      <c r="BH956" s="235">
        <f>IF(N956="sníž. přenesená",J956,0)</f>
        <v>0</v>
      </c>
      <c r="BI956" s="235">
        <f>IF(N956="nulová",J956,0)</f>
        <v>0</v>
      </c>
      <c r="BJ956" s="24" t="s">
        <v>81</v>
      </c>
      <c r="BK956" s="235">
        <f>ROUND(I956*H956,2)</f>
        <v>0</v>
      </c>
      <c r="BL956" s="24" t="s">
        <v>220</v>
      </c>
      <c r="BM956" s="24" t="s">
        <v>2214</v>
      </c>
    </row>
    <row r="957" s="1" customFormat="1" ht="16.5" customHeight="1">
      <c r="B957" s="46"/>
      <c r="C957" s="271" t="s">
        <v>2215</v>
      </c>
      <c r="D957" s="271" t="s">
        <v>189</v>
      </c>
      <c r="E957" s="272" t="s">
        <v>2216</v>
      </c>
      <c r="F957" s="273" t="s">
        <v>2217</v>
      </c>
      <c r="G957" s="274" t="s">
        <v>1985</v>
      </c>
      <c r="H957" s="275">
        <v>1</v>
      </c>
      <c r="I957" s="276"/>
      <c r="J957" s="277">
        <f>ROUND(I957*H957,2)</f>
        <v>0</v>
      </c>
      <c r="K957" s="273" t="s">
        <v>21</v>
      </c>
      <c r="L957" s="278"/>
      <c r="M957" s="279" t="s">
        <v>21</v>
      </c>
      <c r="N957" s="280" t="s">
        <v>43</v>
      </c>
      <c r="O957" s="47"/>
      <c r="P957" s="233">
        <f>O957*H957</f>
        <v>0</v>
      </c>
      <c r="Q957" s="233">
        <v>0</v>
      </c>
      <c r="R957" s="233">
        <f>Q957*H957</f>
        <v>0</v>
      </c>
      <c r="S957" s="233">
        <v>0</v>
      </c>
      <c r="T957" s="234">
        <f>S957*H957</f>
        <v>0</v>
      </c>
      <c r="AR957" s="24" t="s">
        <v>309</v>
      </c>
      <c r="AT957" s="24" t="s">
        <v>189</v>
      </c>
      <c r="AU957" s="24" t="s">
        <v>81</v>
      </c>
      <c r="AY957" s="24" t="s">
        <v>114</v>
      </c>
      <c r="BE957" s="235">
        <f>IF(N957="základní",J957,0)</f>
        <v>0</v>
      </c>
      <c r="BF957" s="235">
        <f>IF(N957="snížená",J957,0)</f>
        <v>0</v>
      </c>
      <c r="BG957" s="235">
        <f>IF(N957="zákl. přenesená",J957,0)</f>
        <v>0</v>
      </c>
      <c r="BH957" s="235">
        <f>IF(N957="sníž. přenesená",J957,0)</f>
        <v>0</v>
      </c>
      <c r="BI957" s="235">
        <f>IF(N957="nulová",J957,0)</f>
        <v>0</v>
      </c>
      <c r="BJ957" s="24" t="s">
        <v>81</v>
      </c>
      <c r="BK957" s="235">
        <f>ROUND(I957*H957,2)</f>
        <v>0</v>
      </c>
      <c r="BL957" s="24" t="s">
        <v>220</v>
      </c>
      <c r="BM957" s="24" t="s">
        <v>2218</v>
      </c>
    </row>
    <row r="958" s="1" customFormat="1" ht="16.5" customHeight="1">
      <c r="B958" s="46"/>
      <c r="C958" s="271" t="s">
        <v>2219</v>
      </c>
      <c r="D958" s="271" t="s">
        <v>189</v>
      </c>
      <c r="E958" s="272" t="s">
        <v>2220</v>
      </c>
      <c r="F958" s="273" t="s">
        <v>2221</v>
      </c>
      <c r="G958" s="274" t="s">
        <v>1985</v>
      </c>
      <c r="H958" s="275">
        <v>14</v>
      </c>
      <c r="I958" s="276"/>
      <c r="J958" s="277">
        <f>ROUND(I958*H958,2)</f>
        <v>0</v>
      </c>
      <c r="K958" s="273" t="s">
        <v>21</v>
      </c>
      <c r="L958" s="278"/>
      <c r="M958" s="279" t="s">
        <v>21</v>
      </c>
      <c r="N958" s="280" t="s">
        <v>43</v>
      </c>
      <c r="O958" s="47"/>
      <c r="P958" s="233">
        <f>O958*H958</f>
        <v>0</v>
      </c>
      <c r="Q958" s="233">
        <v>0</v>
      </c>
      <c r="R958" s="233">
        <f>Q958*H958</f>
        <v>0</v>
      </c>
      <c r="S958" s="233">
        <v>0</v>
      </c>
      <c r="T958" s="234">
        <f>S958*H958</f>
        <v>0</v>
      </c>
      <c r="AR958" s="24" t="s">
        <v>309</v>
      </c>
      <c r="AT958" s="24" t="s">
        <v>189</v>
      </c>
      <c r="AU958" s="24" t="s">
        <v>81</v>
      </c>
      <c r="AY958" s="24" t="s">
        <v>114</v>
      </c>
      <c r="BE958" s="235">
        <f>IF(N958="základní",J958,0)</f>
        <v>0</v>
      </c>
      <c r="BF958" s="235">
        <f>IF(N958="snížená",J958,0)</f>
        <v>0</v>
      </c>
      <c r="BG958" s="235">
        <f>IF(N958="zákl. přenesená",J958,0)</f>
        <v>0</v>
      </c>
      <c r="BH958" s="235">
        <f>IF(N958="sníž. přenesená",J958,0)</f>
        <v>0</v>
      </c>
      <c r="BI958" s="235">
        <f>IF(N958="nulová",J958,0)</f>
        <v>0</v>
      </c>
      <c r="BJ958" s="24" t="s">
        <v>81</v>
      </c>
      <c r="BK958" s="235">
        <f>ROUND(I958*H958,2)</f>
        <v>0</v>
      </c>
      <c r="BL958" s="24" t="s">
        <v>220</v>
      </c>
      <c r="BM958" s="24" t="s">
        <v>2222</v>
      </c>
    </row>
    <row r="959" s="1" customFormat="1" ht="16.5" customHeight="1">
      <c r="B959" s="46"/>
      <c r="C959" s="271" t="s">
        <v>2223</v>
      </c>
      <c r="D959" s="271" t="s">
        <v>189</v>
      </c>
      <c r="E959" s="272" t="s">
        <v>2224</v>
      </c>
      <c r="F959" s="273" t="s">
        <v>2225</v>
      </c>
      <c r="G959" s="274" t="s">
        <v>1985</v>
      </c>
      <c r="H959" s="275">
        <v>12</v>
      </c>
      <c r="I959" s="276"/>
      <c r="J959" s="277">
        <f>ROUND(I959*H959,2)</f>
        <v>0</v>
      </c>
      <c r="K959" s="273" t="s">
        <v>21</v>
      </c>
      <c r="L959" s="278"/>
      <c r="M959" s="279" t="s">
        <v>21</v>
      </c>
      <c r="N959" s="280" t="s">
        <v>43</v>
      </c>
      <c r="O959" s="47"/>
      <c r="P959" s="233">
        <f>O959*H959</f>
        <v>0</v>
      </c>
      <c r="Q959" s="233">
        <v>0</v>
      </c>
      <c r="R959" s="233">
        <f>Q959*H959</f>
        <v>0</v>
      </c>
      <c r="S959" s="233">
        <v>0</v>
      </c>
      <c r="T959" s="234">
        <f>S959*H959</f>
        <v>0</v>
      </c>
      <c r="AR959" s="24" t="s">
        <v>309</v>
      </c>
      <c r="AT959" s="24" t="s">
        <v>189</v>
      </c>
      <c r="AU959" s="24" t="s">
        <v>81</v>
      </c>
      <c r="AY959" s="24" t="s">
        <v>114</v>
      </c>
      <c r="BE959" s="235">
        <f>IF(N959="základní",J959,0)</f>
        <v>0</v>
      </c>
      <c r="BF959" s="235">
        <f>IF(N959="snížená",J959,0)</f>
        <v>0</v>
      </c>
      <c r="BG959" s="235">
        <f>IF(N959="zákl. přenesená",J959,0)</f>
        <v>0</v>
      </c>
      <c r="BH959" s="235">
        <f>IF(N959="sníž. přenesená",J959,0)</f>
        <v>0</v>
      </c>
      <c r="BI959" s="235">
        <f>IF(N959="nulová",J959,0)</f>
        <v>0</v>
      </c>
      <c r="BJ959" s="24" t="s">
        <v>81</v>
      </c>
      <c r="BK959" s="235">
        <f>ROUND(I959*H959,2)</f>
        <v>0</v>
      </c>
      <c r="BL959" s="24" t="s">
        <v>220</v>
      </c>
      <c r="BM959" s="24" t="s">
        <v>2226</v>
      </c>
    </row>
    <row r="960" s="1" customFormat="1" ht="16.5" customHeight="1">
      <c r="B960" s="46"/>
      <c r="C960" s="271" t="s">
        <v>2227</v>
      </c>
      <c r="D960" s="271" t="s">
        <v>189</v>
      </c>
      <c r="E960" s="272" t="s">
        <v>2228</v>
      </c>
      <c r="F960" s="273" t="s">
        <v>2229</v>
      </c>
      <c r="G960" s="274" t="s">
        <v>1985</v>
      </c>
      <c r="H960" s="275">
        <v>5</v>
      </c>
      <c r="I960" s="276"/>
      <c r="J960" s="277">
        <f>ROUND(I960*H960,2)</f>
        <v>0</v>
      </c>
      <c r="K960" s="273" t="s">
        <v>21</v>
      </c>
      <c r="L960" s="278"/>
      <c r="M960" s="279" t="s">
        <v>21</v>
      </c>
      <c r="N960" s="280" t="s">
        <v>43</v>
      </c>
      <c r="O960" s="47"/>
      <c r="P960" s="233">
        <f>O960*H960</f>
        <v>0</v>
      </c>
      <c r="Q960" s="233">
        <v>0</v>
      </c>
      <c r="R960" s="233">
        <f>Q960*H960</f>
        <v>0</v>
      </c>
      <c r="S960" s="233">
        <v>0</v>
      </c>
      <c r="T960" s="234">
        <f>S960*H960</f>
        <v>0</v>
      </c>
      <c r="AR960" s="24" t="s">
        <v>309</v>
      </c>
      <c r="AT960" s="24" t="s">
        <v>189</v>
      </c>
      <c r="AU960" s="24" t="s">
        <v>81</v>
      </c>
      <c r="AY960" s="24" t="s">
        <v>114</v>
      </c>
      <c r="BE960" s="235">
        <f>IF(N960="základní",J960,0)</f>
        <v>0</v>
      </c>
      <c r="BF960" s="235">
        <f>IF(N960="snížená",J960,0)</f>
        <v>0</v>
      </c>
      <c r="BG960" s="235">
        <f>IF(N960="zákl. přenesená",J960,0)</f>
        <v>0</v>
      </c>
      <c r="BH960" s="235">
        <f>IF(N960="sníž. přenesená",J960,0)</f>
        <v>0</v>
      </c>
      <c r="BI960" s="235">
        <f>IF(N960="nulová",J960,0)</f>
        <v>0</v>
      </c>
      <c r="BJ960" s="24" t="s">
        <v>81</v>
      </c>
      <c r="BK960" s="235">
        <f>ROUND(I960*H960,2)</f>
        <v>0</v>
      </c>
      <c r="BL960" s="24" t="s">
        <v>220</v>
      </c>
      <c r="BM960" s="24" t="s">
        <v>2230</v>
      </c>
    </row>
    <row r="961" s="1" customFormat="1" ht="16.5" customHeight="1">
      <c r="B961" s="46"/>
      <c r="C961" s="271" t="s">
        <v>2231</v>
      </c>
      <c r="D961" s="271" t="s">
        <v>189</v>
      </c>
      <c r="E961" s="272" t="s">
        <v>2232</v>
      </c>
      <c r="F961" s="273" t="s">
        <v>2233</v>
      </c>
      <c r="G961" s="274" t="s">
        <v>1985</v>
      </c>
      <c r="H961" s="275">
        <v>4</v>
      </c>
      <c r="I961" s="276"/>
      <c r="J961" s="277">
        <f>ROUND(I961*H961,2)</f>
        <v>0</v>
      </c>
      <c r="K961" s="273" t="s">
        <v>21</v>
      </c>
      <c r="L961" s="278"/>
      <c r="M961" s="279" t="s">
        <v>21</v>
      </c>
      <c r="N961" s="280" t="s">
        <v>43</v>
      </c>
      <c r="O961" s="47"/>
      <c r="P961" s="233">
        <f>O961*H961</f>
        <v>0</v>
      </c>
      <c r="Q961" s="233">
        <v>0</v>
      </c>
      <c r="R961" s="233">
        <f>Q961*H961</f>
        <v>0</v>
      </c>
      <c r="S961" s="233">
        <v>0</v>
      </c>
      <c r="T961" s="234">
        <f>S961*H961</f>
        <v>0</v>
      </c>
      <c r="AR961" s="24" t="s">
        <v>309</v>
      </c>
      <c r="AT961" s="24" t="s">
        <v>189</v>
      </c>
      <c r="AU961" s="24" t="s">
        <v>81</v>
      </c>
      <c r="AY961" s="24" t="s">
        <v>114</v>
      </c>
      <c r="BE961" s="235">
        <f>IF(N961="základní",J961,0)</f>
        <v>0</v>
      </c>
      <c r="BF961" s="235">
        <f>IF(N961="snížená",J961,0)</f>
        <v>0</v>
      </c>
      <c r="BG961" s="235">
        <f>IF(N961="zákl. přenesená",J961,0)</f>
        <v>0</v>
      </c>
      <c r="BH961" s="235">
        <f>IF(N961="sníž. přenesená",J961,0)</f>
        <v>0</v>
      </c>
      <c r="BI961" s="235">
        <f>IF(N961="nulová",J961,0)</f>
        <v>0</v>
      </c>
      <c r="BJ961" s="24" t="s">
        <v>81</v>
      </c>
      <c r="BK961" s="235">
        <f>ROUND(I961*H961,2)</f>
        <v>0</v>
      </c>
      <c r="BL961" s="24" t="s">
        <v>220</v>
      </c>
      <c r="BM961" s="24" t="s">
        <v>2234</v>
      </c>
    </row>
    <row r="962" s="1" customFormat="1" ht="16.5" customHeight="1">
      <c r="B962" s="46"/>
      <c r="C962" s="271" t="s">
        <v>2235</v>
      </c>
      <c r="D962" s="271" t="s">
        <v>189</v>
      </c>
      <c r="E962" s="272" t="s">
        <v>2236</v>
      </c>
      <c r="F962" s="273" t="s">
        <v>2237</v>
      </c>
      <c r="G962" s="274" t="s">
        <v>1985</v>
      </c>
      <c r="H962" s="275">
        <v>1</v>
      </c>
      <c r="I962" s="276"/>
      <c r="J962" s="277">
        <f>ROUND(I962*H962,2)</f>
        <v>0</v>
      </c>
      <c r="K962" s="273" t="s">
        <v>21</v>
      </c>
      <c r="L962" s="278"/>
      <c r="M962" s="279" t="s">
        <v>21</v>
      </c>
      <c r="N962" s="280" t="s">
        <v>43</v>
      </c>
      <c r="O962" s="47"/>
      <c r="P962" s="233">
        <f>O962*H962</f>
        <v>0</v>
      </c>
      <c r="Q962" s="233">
        <v>0</v>
      </c>
      <c r="R962" s="233">
        <f>Q962*H962</f>
        <v>0</v>
      </c>
      <c r="S962" s="233">
        <v>0</v>
      </c>
      <c r="T962" s="234">
        <f>S962*H962</f>
        <v>0</v>
      </c>
      <c r="AR962" s="24" t="s">
        <v>309</v>
      </c>
      <c r="AT962" s="24" t="s">
        <v>189</v>
      </c>
      <c r="AU962" s="24" t="s">
        <v>81</v>
      </c>
      <c r="AY962" s="24" t="s">
        <v>114</v>
      </c>
      <c r="BE962" s="235">
        <f>IF(N962="základní",J962,0)</f>
        <v>0</v>
      </c>
      <c r="BF962" s="235">
        <f>IF(N962="snížená",J962,0)</f>
        <v>0</v>
      </c>
      <c r="BG962" s="235">
        <f>IF(N962="zákl. přenesená",J962,0)</f>
        <v>0</v>
      </c>
      <c r="BH962" s="235">
        <f>IF(N962="sníž. přenesená",J962,0)</f>
        <v>0</v>
      </c>
      <c r="BI962" s="235">
        <f>IF(N962="nulová",J962,0)</f>
        <v>0</v>
      </c>
      <c r="BJ962" s="24" t="s">
        <v>81</v>
      </c>
      <c r="BK962" s="235">
        <f>ROUND(I962*H962,2)</f>
        <v>0</v>
      </c>
      <c r="BL962" s="24" t="s">
        <v>220</v>
      </c>
      <c r="BM962" s="24" t="s">
        <v>2238</v>
      </c>
    </row>
    <row r="963" s="1" customFormat="1" ht="16.5" customHeight="1">
      <c r="B963" s="46"/>
      <c r="C963" s="271" t="s">
        <v>2239</v>
      </c>
      <c r="D963" s="271" t="s">
        <v>189</v>
      </c>
      <c r="E963" s="272" t="s">
        <v>2168</v>
      </c>
      <c r="F963" s="273" t="s">
        <v>2169</v>
      </c>
      <c r="G963" s="274" t="s">
        <v>1985</v>
      </c>
      <c r="H963" s="275">
        <v>1</v>
      </c>
      <c r="I963" s="276"/>
      <c r="J963" s="277">
        <f>ROUND(I963*H963,2)</f>
        <v>0</v>
      </c>
      <c r="K963" s="273" t="s">
        <v>21</v>
      </c>
      <c r="L963" s="278"/>
      <c r="M963" s="279" t="s">
        <v>21</v>
      </c>
      <c r="N963" s="280" t="s">
        <v>43</v>
      </c>
      <c r="O963" s="47"/>
      <c r="P963" s="233">
        <f>O963*H963</f>
        <v>0</v>
      </c>
      <c r="Q963" s="233">
        <v>0</v>
      </c>
      <c r="R963" s="233">
        <f>Q963*H963</f>
        <v>0</v>
      </c>
      <c r="S963" s="233">
        <v>0</v>
      </c>
      <c r="T963" s="234">
        <f>S963*H963</f>
        <v>0</v>
      </c>
      <c r="AR963" s="24" t="s">
        <v>309</v>
      </c>
      <c r="AT963" s="24" t="s">
        <v>189</v>
      </c>
      <c r="AU963" s="24" t="s">
        <v>81</v>
      </c>
      <c r="AY963" s="24" t="s">
        <v>114</v>
      </c>
      <c r="BE963" s="235">
        <f>IF(N963="základní",J963,0)</f>
        <v>0</v>
      </c>
      <c r="BF963" s="235">
        <f>IF(N963="snížená",J963,0)</f>
        <v>0</v>
      </c>
      <c r="BG963" s="235">
        <f>IF(N963="zákl. přenesená",J963,0)</f>
        <v>0</v>
      </c>
      <c r="BH963" s="235">
        <f>IF(N963="sníž. přenesená",J963,0)</f>
        <v>0</v>
      </c>
      <c r="BI963" s="235">
        <f>IF(N963="nulová",J963,0)</f>
        <v>0</v>
      </c>
      <c r="BJ963" s="24" t="s">
        <v>81</v>
      </c>
      <c r="BK963" s="235">
        <f>ROUND(I963*H963,2)</f>
        <v>0</v>
      </c>
      <c r="BL963" s="24" t="s">
        <v>220</v>
      </c>
      <c r="BM963" s="24" t="s">
        <v>2240</v>
      </c>
    </row>
    <row r="964" s="1" customFormat="1" ht="16.5" customHeight="1">
      <c r="B964" s="46"/>
      <c r="C964" s="271" t="s">
        <v>2241</v>
      </c>
      <c r="D964" s="271" t="s">
        <v>189</v>
      </c>
      <c r="E964" s="272" t="s">
        <v>2242</v>
      </c>
      <c r="F964" s="273" t="s">
        <v>2243</v>
      </c>
      <c r="G964" s="274" t="s">
        <v>1985</v>
      </c>
      <c r="H964" s="275">
        <v>1</v>
      </c>
      <c r="I964" s="276"/>
      <c r="J964" s="277">
        <f>ROUND(I964*H964,2)</f>
        <v>0</v>
      </c>
      <c r="K964" s="273" t="s">
        <v>21</v>
      </c>
      <c r="L964" s="278"/>
      <c r="M964" s="279" t="s">
        <v>21</v>
      </c>
      <c r="N964" s="280" t="s">
        <v>43</v>
      </c>
      <c r="O964" s="47"/>
      <c r="P964" s="233">
        <f>O964*H964</f>
        <v>0</v>
      </c>
      <c r="Q964" s="233">
        <v>0</v>
      </c>
      <c r="R964" s="233">
        <f>Q964*H964</f>
        <v>0</v>
      </c>
      <c r="S964" s="233">
        <v>0</v>
      </c>
      <c r="T964" s="234">
        <f>S964*H964</f>
        <v>0</v>
      </c>
      <c r="AR964" s="24" t="s">
        <v>309</v>
      </c>
      <c r="AT964" s="24" t="s">
        <v>189</v>
      </c>
      <c r="AU964" s="24" t="s">
        <v>81</v>
      </c>
      <c r="AY964" s="24" t="s">
        <v>114</v>
      </c>
      <c r="BE964" s="235">
        <f>IF(N964="základní",J964,0)</f>
        <v>0</v>
      </c>
      <c r="BF964" s="235">
        <f>IF(N964="snížená",J964,0)</f>
        <v>0</v>
      </c>
      <c r="BG964" s="235">
        <f>IF(N964="zákl. přenesená",J964,0)</f>
        <v>0</v>
      </c>
      <c r="BH964" s="235">
        <f>IF(N964="sníž. přenesená",J964,0)</f>
        <v>0</v>
      </c>
      <c r="BI964" s="235">
        <f>IF(N964="nulová",J964,0)</f>
        <v>0</v>
      </c>
      <c r="BJ964" s="24" t="s">
        <v>81</v>
      </c>
      <c r="BK964" s="235">
        <f>ROUND(I964*H964,2)</f>
        <v>0</v>
      </c>
      <c r="BL964" s="24" t="s">
        <v>220</v>
      </c>
      <c r="BM964" s="24" t="s">
        <v>2244</v>
      </c>
    </row>
    <row r="965" s="1" customFormat="1" ht="16.5" customHeight="1">
      <c r="B965" s="46"/>
      <c r="C965" s="271" t="s">
        <v>2245</v>
      </c>
      <c r="D965" s="271" t="s">
        <v>189</v>
      </c>
      <c r="E965" s="272" t="s">
        <v>2246</v>
      </c>
      <c r="F965" s="273" t="s">
        <v>2247</v>
      </c>
      <c r="G965" s="274" t="s">
        <v>1985</v>
      </c>
      <c r="H965" s="275">
        <v>6</v>
      </c>
      <c r="I965" s="276"/>
      <c r="J965" s="277">
        <f>ROUND(I965*H965,2)</f>
        <v>0</v>
      </c>
      <c r="K965" s="273" t="s">
        <v>21</v>
      </c>
      <c r="L965" s="278"/>
      <c r="M965" s="279" t="s">
        <v>21</v>
      </c>
      <c r="N965" s="280" t="s">
        <v>43</v>
      </c>
      <c r="O965" s="47"/>
      <c r="P965" s="233">
        <f>O965*H965</f>
        <v>0</v>
      </c>
      <c r="Q965" s="233">
        <v>0</v>
      </c>
      <c r="R965" s="233">
        <f>Q965*H965</f>
        <v>0</v>
      </c>
      <c r="S965" s="233">
        <v>0</v>
      </c>
      <c r="T965" s="234">
        <f>S965*H965</f>
        <v>0</v>
      </c>
      <c r="AR965" s="24" t="s">
        <v>309</v>
      </c>
      <c r="AT965" s="24" t="s">
        <v>189</v>
      </c>
      <c r="AU965" s="24" t="s">
        <v>81</v>
      </c>
      <c r="AY965" s="24" t="s">
        <v>114</v>
      </c>
      <c r="BE965" s="235">
        <f>IF(N965="základní",J965,0)</f>
        <v>0</v>
      </c>
      <c r="BF965" s="235">
        <f>IF(N965="snížená",J965,0)</f>
        <v>0</v>
      </c>
      <c r="BG965" s="235">
        <f>IF(N965="zákl. přenesená",J965,0)</f>
        <v>0</v>
      </c>
      <c r="BH965" s="235">
        <f>IF(N965="sníž. přenesená",J965,0)</f>
        <v>0</v>
      </c>
      <c r="BI965" s="235">
        <f>IF(N965="nulová",J965,0)</f>
        <v>0</v>
      </c>
      <c r="BJ965" s="24" t="s">
        <v>81</v>
      </c>
      <c r="BK965" s="235">
        <f>ROUND(I965*H965,2)</f>
        <v>0</v>
      </c>
      <c r="BL965" s="24" t="s">
        <v>220</v>
      </c>
      <c r="BM965" s="24" t="s">
        <v>2248</v>
      </c>
    </row>
    <row r="966" s="1" customFormat="1" ht="16.5" customHeight="1">
      <c r="B966" s="46"/>
      <c r="C966" s="271" t="s">
        <v>2249</v>
      </c>
      <c r="D966" s="271" t="s">
        <v>189</v>
      </c>
      <c r="E966" s="272" t="s">
        <v>2228</v>
      </c>
      <c r="F966" s="273" t="s">
        <v>2229</v>
      </c>
      <c r="G966" s="274" t="s">
        <v>1985</v>
      </c>
      <c r="H966" s="275">
        <v>1</v>
      </c>
      <c r="I966" s="276"/>
      <c r="J966" s="277">
        <f>ROUND(I966*H966,2)</f>
        <v>0</v>
      </c>
      <c r="K966" s="273" t="s">
        <v>21</v>
      </c>
      <c r="L966" s="278"/>
      <c r="M966" s="279" t="s">
        <v>21</v>
      </c>
      <c r="N966" s="280" t="s">
        <v>43</v>
      </c>
      <c r="O966" s="47"/>
      <c r="P966" s="233">
        <f>O966*H966</f>
        <v>0</v>
      </c>
      <c r="Q966" s="233">
        <v>0</v>
      </c>
      <c r="R966" s="233">
        <f>Q966*H966</f>
        <v>0</v>
      </c>
      <c r="S966" s="233">
        <v>0</v>
      </c>
      <c r="T966" s="234">
        <f>S966*H966</f>
        <v>0</v>
      </c>
      <c r="AR966" s="24" t="s">
        <v>309</v>
      </c>
      <c r="AT966" s="24" t="s">
        <v>189</v>
      </c>
      <c r="AU966" s="24" t="s">
        <v>81</v>
      </c>
      <c r="AY966" s="24" t="s">
        <v>114</v>
      </c>
      <c r="BE966" s="235">
        <f>IF(N966="základní",J966,0)</f>
        <v>0</v>
      </c>
      <c r="BF966" s="235">
        <f>IF(N966="snížená",J966,0)</f>
        <v>0</v>
      </c>
      <c r="BG966" s="235">
        <f>IF(N966="zákl. přenesená",J966,0)</f>
        <v>0</v>
      </c>
      <c r="BH966" s="235">
        <f>IF(N966="sníž. přenesená",J966,0)</f>
        <v>0</v>
      </c>
      <c r="BI966" s="235">
        <f>IF(N966="nulová",J966,0)</f>
        <v>0</v>
      </c>
      <c r="BJ966" s="24" t="s">
        <v>81</v>
      </c>
      <c r="BK966" s="235">
        <f>ROUND(I966*H966,2)</f>
        <v>0</v>
      </c>
      <c r="BL966" s="24" t="s">
        <v>220</v>
      </c>
      <c r="BM966" s="24" t="s">
        <v>2250</v>
      </c>
    </row>
    <row r="967" s="1" customFormat="1" ht="16.5" customHeight="1">
      <c r="B967" s="46"/>
      <c r="C967" s="271" t="s">
        <v>2251</v>
      </c>
      <c r="D967" s="271" t="s">
        <v>189</v>
      </c>
      <c r="E967" s="272" t="s">
        <v>2252</v>
      </c>
      <c r="F967" s="273" t="s">
        <v>2253</v>
      </c>
      <c r="G967" s="274" t="s">
        <v>1985</v>
      </c>
      <c r="H967" s="275">
        <v>1</v>
      </c>
      <c r="I967" s="276"/>
      <c r="J967" s="277">
        <f>ROUND(I967*H967,2)</f>
        <v>0</v>
      </c>
      <c r="K967" s="273" t="s">
        <v>21</v>
      </c>
      <c r="L967" s="278"/>
      <c r="M967" s="279" t="s">
        <v>21</v>
      </c>
      <c r="N967" s="280" t="s">
        <v>43</v>
      </c>
      <c r="O967" s="47"/>
      <c r="P967" s="233">
        <f>O967*H967</f>
        <v>0</v>
      </c>
      <c r="Q967" s="233">
        <v>0</v>
      </c>
      <c r="R967" s="233">
        <f>Q967*H967</f>
        <v>0</v>
      </c>
      <c r="S967" s="233">
        <v>0</v>
      </c>
      <c r="T967" s="234">
        <f>S967*H967</f>
        <v>0</v>
      </c>
      <c r="AR967" s="24" t="s">
        <v>309</v>
      </c>
      <c r="AT967" s="24" t="s">
        <v>189</v>
      </c>
      <c r="AU967" s="24" t="s">
        <v>81</v>
      </c>
      <c r="AY967" s="24" t="s">
        <v>114</v>
      </c>
      <c r="BE967" s="235">
        <f>IF(N967="základní",J967,0)</f>
        <v>0</v>
      </c>
      <c r="BF967" s="235">
        <f>IF(N967="snížená",J967,0)</f>
        <v>0</v>
      </c>
      <c r="BG967" s="235">
        <f>IF(N967="zákl. přenesená",J967,0)</f>
        <v>0</v>
      </c>
      <c r="BH967" s="235">
        <f>IF(N967="sníž. přenesená",J967,0)</f>
        <v>0</v>
      </c>
      <c r="BI967" s="235">
        <f>IF(N967="nulová",J967,0)</f>
        <v>0</v>
      </c>
      <c r="BJ967" s="24" t="s">
        <v>81</v>
      </c>
      <c r="BK967" s="235">
        <f>ROUND(I967*H967,2)</f>
        <v>0</v>
      </c>
      <c r="BL967" s="24" t="s">
        <v>220</v>
      </c>
      <c r="BM967" s="24" t="s">
        <v>2254</v>
      </c>
    </row>
    <row r="968" s="1" customFormat="1" ht="16.5" customHeight="1">
      <c r="B968" s="46"/>
      <c r="C968" s="271" t="s">
        <v>2255</v>
      </c>
      <c r="D968" s="271" t="s">
        <v>189</v>
      </c>
      <c r="E968" s="272" t="s">
        <v>2246</v>
      </c>
      <c r="F968" s="273" t="s">
        <v>2247</v>
      </c>
      <c r="G968" s="274" t="s">
        <v>1985</v>
      </c>
      <c r="H968" s="275">
        <v>6</v>
      </c>
      <c r="I968" s="276"/>
      <c r="J968" s="277">
        <f>ROUND(I968*H968,2)</f>
        <v>0</v>
      </c>
      <c r="K968" s="273" t="s">
        <v>21</v>
      </c>
      <c r="L968" s="278"/>
      <c r="M968" s="279" t="s">
        <v>21</v>
      </c>
      <c r="N968" s="280" t="s">
        <v>43</v>
      </c>
      <c r="O968" s="47"/>
      <c r="P968" s="233">
        <f>O968*H968</f>
        <v>0</v>
      </c>
      <c r="Q968" s="233">
        <v>0</v>
      </c>
      <c r="R968" s="233">
        <f>Q968*H968</f>
        <v>0</v>
      </c>
      <c r="S968" s="233">
        <v>0</v>
      </c>
      <c r="T968" s="234">
        <f>S968*H968</f>
        <v>0</v>
      </c>
      <c r="AR968" s="24" t="s">
        <v>309</v>
      </c>
      <c r="AT968" s="24" t="s">
        <v>189</v>
      </c>
      <c r="AU968" s="24" t="s">
        <v>81</v>
      </c>
      <c r="AY968" s="24" t="s">
        <v>114</v>
      </c>
      <c r="BE968" s="235">
        <f>IF(N968="základní",J968,0)</f>
        <v>0</v>
      </c>
      <c r="BF968" s="235">
        <f>IF(N968="snížená",J968,0)</f>
        <v>0</v>
      </c>
      <c r="BG968" s="235">
        <f>IF(N968="zákl. přenesená",J968,0)</f>
        <v>0</v>
      </c>
      <c r="BH968" s="235">
        <f>IF(N968="sníž. přenesená",J968,0)</f>
        <v>0</v>
      </c>
      <c r="BI968" s="235">
        <f>IF(N968="nulová",J968,0)</f>
        <v>0</v>
      </c>
      <c r="BJ968" s="24" t="s">
        <v>81</v>
      </c>
      <c r="BK968" s="235">
        <f>ROUND(I968*H968,2)</f>
        <v>0</v>
      </c>
      <c r="BL968" s="24" t="s">
        <v>220</v>
      </c>
      <c r="BM968" s="24" t="s">
        <v>2256</v>
      </c>
    </row>
    <row r="969" s="1" customFormat="1" ht="16.5" customHeight="1">
      <c r="B969" s="46"/>
      <c r="C969" s="271" t="s">
        <v>2257</v>
      </c>
      <c r="D969" s="271" t="s">
        <v>189</v>
      </c>
      <c r="E969" s="272" t="s">
        <v>2220</v>
      </c>
      <c r="F969" s="273" t="s">
        <v>2221</v>
      </c>
      <c r="G969" s="274" t="s">
        <v>1985</v>
      </c>
      <c r="H969" s="275">
        <v>1</v>
      </c>
      <c r="I969" s="276"/>
      <c r="J969" s="277">
        <f>ROUND(I969*H969,2)</f>
        <v>0</v>
      </c>
      <c r="K969" s="273" t="s">
        <v>21</v>
      </c>
      <c r="L969" s="278"/>
      <c r="M969" s="279" t="s">
        <v>21</v>
      </c>
      <c r="N969" s="280" t="s">
        <v>43</v>
      </c>
      <c r="O969" s="47"/>
      <c r="P969" s="233">
        <f>O969*H969</f>
        <v>0</v>
      </c>
      <c r="Q969" s="233">
        <v>0</v>
      </c>
      <c r="R969" s="233">
        <f>Q969*H969</f>
        <v>0</v>
      </c>
      <c r="S969" s="233">
        <v>0</v>
      </c>
      <c r="T969" s="234">
        <f>S969*H969</f>
        <v>0</v>
      </c>
      <c r="AR969" s="24" t="s">
        <v>309</v>
      </c>
      <c r="AT969" s="24" t="s">
        <v>189</v>
      </c>
      <c r="AU969" s="24" t="s">
        <v>81</v>
      </c>
      <c r="AY969" s="24" t="s">
        <v>114</v>
      </c>
      <c r="BE969" s="235">
        <f>IF(N969="základní",J969,0)</f>
        <v>0</v>
      </c>
      <c r="BF969" s="235">
        <f>IF(N969="snížená",J969,0)</f>
        <v>0</v>
      </c>
      <c r="BG969" s="235">
        <f>IF(N969="zákl. přenesená",J969,0)</f>
        <v>0</v>
      </c>
      <c r="BH969" s="235">
        <f>IF(N969="sníž. přenesená",J969,0)</f>
        <v>0</v>
      </c>
      <c r="BI969" s="235">
        <f>IF(N969="nulová",J969,0)</f>
        <v>0</v>
      </c>
      <c r="BJ969" s="24" t="s">
        <v>81</v>
      </c>
      <c r="BK969" s="235">
        <f>ROUND(I969*H969,2)</f>
        <v>0</v>
      </c>
      <c r="BL969" s="24" t="s">
        <v>220</v>
      </c>
      <c r="BM969" s="24" t="s">
        <v>2258</v>
      </c>
    </row>
    <row r="970" s="1" customFormat="1" ht="16.5" customHeight="1">
      <c r="B970" s="46"/>
      <c r="C970" s="271" t="s">
        <v>2259</v>
      </c>
      <c r="D970" s="271" t="s">
        <v>189</v>
      </c>
      <c r="E970" s="272" t="s">
        <v>2228</v>
      </c>
      <c r="F970" s="273" t="s">
        <v>2229</v>
      </c>
      <c r="G970" s="274" t="s">
        <v>1985</v>
      </c>
      <c r="H970" s="275">
        <v>2</v>
      </c>
      <c r="I970" s="276"/>
      <c r="J970" s="277">
        <f>ROUND(I970*H970,2)</f>
        <v>0</v>
      </c>
      <c r="K970" s="273" t="s">
        <v>21</v>
      </c>
      <c r="L970" s="278"/>
      <c r="M970" s="279" t="s">
        <v>21</v>
      </c>
      <c r="N970" s="280" t="s">
        <v>43</v>
      </c>
      <c r="O970" s="47"/>
      <c r="P970" s="233">
        <f>O970*H970</f>
        <v>0</v>
      </c>
      <c r="Q970" s="233">
        <v>0</v>
      </c>
      <c r="R970" s="233">
        <f>Q970*H970</f>
        <v>0</v>
      </c>
      <c r="S970" s="233">
        <v>0</v>
      </c>
      <c r="T970" s="234">
        <f>S970*H970</f>
        <v>0</v>
      </c>
      <c r="AR970" s="24" t="s">
        <v>309</v>
      </c>
      <c r="AT970" s="24" t="s">
        <v>189</v>
      </c>
      <c r="AU970" s="24" t="s">
        <v>81</v>
      </c>
      <c r="AY970" s="24" t="s">
        <v>114</v>
      </c>
      <c r="BE970" s="235">
        <f>IF(N970="základní",J970,0)</f>
        <v>0</v>
      </c>
      <c r="BF970" s="235">
        <f>IF(N970="snížená",J970,0)</f>
        <v>0</v>
      </c>
      <c r="BG970" s="235">
        <f>IF(N970="zákl. přenesená",J970,0)</f>
        <v>0</v>
      </c>
      <c r="BH970" s="235">
        <f>IF(N970="sníž. přenesená",J970,0)</f>
        <v>0</v>
      </c>
      <c r="BI970" s="235">
        <f>IF(N970="nulová",J970,0)</f>
        <v>0</v>
      </c>
      <c r="BJ970" s="24" t="s">
        <v>81</v>
      </c>
      <c r="BK970" s="235">
        <f>ROUND(I970*H970,2)</f>
        <v>0</v>
      </c>
      <c r="BL970" s="24" t="s">
        <v>220</v>
      </c>
      <c r="BM970" s="24" t="s">
        <v>2260</v>
      </c>
    </row>
    <row r="971" s="1" customFormat="1" ht="16.5" customHeight="1">
      <c r="B971" s="46"/>
      <c r="C971" s="271" t="s">
        <v>2261</v>
      </c>
      <c r="D971" s="271" t="s">
        <v>189</v>
      </c>
      <c r="E971" s="272" t="s">
        <v>2262</v>
      </c>
      <c r="F971" s="273" t="s">
        <v>2197</v>
      </c>
      <c r="G971" s="274" t="s">
        <v>1985</v>
      </c>
      <c r="H971" s="275">
        <v>7</v>
      </c>
      <c r="I971" s="276"/>
      <c r="J971" s="277">
        <f>ROUND(I971*H971,2)</f>
        <v>0</v>
      </c>
      <c r="K971" s="273" t="s">
        <v>21</v>
      </c>
      <c r="L971" s="278"/>
      <c r="M971" s="279" t="s">
        <v>21</v>
      </c>
      <c r="N971" s="280" t="s">
        <v>43</v>
      </c>
      <c r="O971" s="47"/>
      <c r="P971" s="233">
        <f>O971*H971</f>
        <v>0</v>
      </c>
      <c r="Q971" s="233">
        <v>0</v>
      </c>
      <c r="R971" s="233">
        <f>Q971*H971</f>
        <v>0</v>
      </c>
      <c r="S971" s="233">
        <v>0</v>
      </c>
      <c r="T971" s="234">
        <f>S971*H971</f>
        <v>0</v>
      </c>
      <c r="AR971" s="24" t="s">
        <v>309</v>
      </c>
      <c r="AT971" s="24" t="s">
        <v>189</v>
      </c>
      <c r="AU971" s="24" t="s">
        <v>81</v>
      </c>
      <c r="AY971" s="24" t="s">
        <v>114</v>
      </c>
      <c r="BE971" s="235">
        <f>IF(N971="základní",J971,0)</f>
        <v>0</v>
      </c>
      <c r="BF971" s="235">
        <f>IF(N971="snížená",J971,0)</f>
        <v>0</v>
      </c>
      <c r="BG971" s="235">
        <f>IF(N971="zákl. přenesená",J971,0)</f>
        <v>0</v>
      </c>
      <c r="BH971" s="235">
        <f>IF(N971="sníž. přenesená",J971,0)</f>
        <v>0</v>
      </c>
      <c r="BI971" s="235">
        <f>IF(N971="nulová",J971,0)</f>
        <v>0</v>
      </c>
      <c r="BJ971" s="24" t="s">
        <v>81</v>
      </c>
      <c r="BK971" s="235">
        <f>ROUND(I971*H971,2)</f>
        <v>0</v>
      </c>
      <c r="BL971" s="24" t="s">
        <v>220</v>
      </c>
      <c r="BM971" s="24" t="s">
        <v>2263</v>
      </c>
    </row>
    <row r="972" s="1" customFormat="1" ht="16.5" customHeight="1">
      <c r="B972" s="46"/>
      <c r="C972" s="271" t="s">
        <v>2264</v>
      </c>
      <c r="D972" s="271" t="s">
        <v>189</v>
      </c>
      <c r="E972" s="272" t="s">
        <v>2252</v>
      </c>
      <c r="F972" s="273" t="s">
        <v>2253</v>
      </c>
      <c r="G972" s="274" t="s">
        <v>1985</v>
      </c>
      <c r="H972" s="275">
        <v>1</v>
      </c>
      <c r="I972" s="276"/>
      <c r="J972" s="277">
        <f>ROUND(I972*H972,2)</f>
        <v>0</v>
      </c>
      <c r="K972" s="273" t="s">
        <v>21</v>
      </c>
      <c r="L972" s="278"/>
      <c r="M972" s="279" t="s">
        <v>21</v>
      </c>
      <c r="N972" s="280" t="s">
        <v>43</v>
      </c>
      <c r="O972" s="47"/>
      <c r="P972" s="233">
        <f>O972*H972</f>
        <v>0</v>
      </c>
      <c r="Q972" s="233">
        <v>0</v>
      </c>
      <c r="R972" s="233">
        <f>Q972*H972</f>
        <v>0</v>
      </c>
      <c r="S972" s="233">
        <v>0</v>
      </c>
      <c r="T972" s="234">
        <f>S972*H972</f>
        <v>0</v>
      </c>
      <c r="AR972" s="24" t="s">
        <v>309</v>
      </c>
      <c r="AT972" s="24" t="s">
        <v>189</v>
      </c>
      <c r="AU972" s="24" t="s">
        <v>81</v>
      </c>
      <c r="AY972" s="24" t="s">
        <v>114</v>
      </c>
      <c r="BE972" s="235">
        <f>IF(N972="základní",J972,0)</f>
        <v>0</v>
      </c>
      <c r="BF972" s="235">
        <f>IF(N972="snížená",J972,0)</f>
        <v>0</v>
      </c>
      <c r="BG972" s="235">
        <f>IF(N972="zákl. přenesená",J972,0)</f>
        <v>0</v>
      </c>
      <c r="BH972" s="235">
        <f>IF(N972="sníž. přenesená",J972,0)</f>
        <v>0</v>
      </c>
      <c r="BI972" s="235">
        <f>IF(N972="nulová",J972,0)</f>
        <v>0</v>
      </c>
      <c r="BJ972" s="24" t="s">
        <v>81</v>
      </c>
      <c r="BK972" s="235">
        <f>ROUND(I972*H972,2)</f>
        <v>0</v>
      </c>
      <c r="BL972" s="24" t="s">
        <v>220</v>
      </c>
      <c r="BM972" s="24" t="s">
        <v>2265</v>
      </c>
    </row>
    <row r="973" s="1" customFormat="1" ht="16.5" customHeight="1">
      <c r="B973" s="46"/>
      <c r="C973" s="271" t="s">
        <v>2266</v>
      </c>
      <c r="D973" s="271" t="s">
        <v>189</v>
      </c>
      <c r="E973" s="272" t="s">
        <v>2246</v>
      </c>
      <c r="F973" s="273" t="s">
        <v>2247</v>
      </c>
      <c r="G973" s="274" t="s">
        <v>1985</v>
      </c>
      <c r="H973" s="275">
        <v>7</v>
      </c>
      <c r="I973" s="276"/>
      <c r="J973" s="277">
        <f>ROUND(I973*H973,2)</f>
        <v>0</v>
      </c>
      <c r="K973" s="273" t="s">
        <v>21</v>
      </c>
      <c r="L973" s="278"/>
      <c r="M973" s="279" t="s">
        <v>21</v>
      </c>
      <c r="N973" s="280" t="s">
        <v>43</v>
      </c>
      <c r="O973" s="47"/>
      <c r="P973" s="233">
        <f>O973*H973</f>
        <v>0</v>
      </c>
      <c r="Q973" s="233">
        <v>0</v>
      </c>
      <c r="R973" s="233">
        <f>Q973*H973</f>
        <v>0</v>
      </c>
      <c r="S973" s="233">
        <v>0</v>
      </c>
      <c r="T973" s="234">
        <f>S973*H973</f>
        <v>0</v>
      </c>
      <c r="AR973" s="24" t="s">
        <v>309</v>
      </c>
      <c r="AT973" s="24" t="s">
        <v>189</v>
      </c>
      <c r="AU973" s="24" t="s">
        <v>81</v>
      </c>
      <c r="AY973" s="24" t="s">
        <v>114</v>
      </c>
      <c r="BE973" s="235">
        <f>IF(N973="základní",J973,0)</f>
        <v>0</v>
      </c>
      <c r="BF973" s="235">
        <f>IF(N973="snížená",J973,0)</f>
        <v>0</v>
      </c>
      <c r="BG973" s="235">
        <f>IF(N973="zákl. přenesená",J973,0)</f>
        <v>0</v>
      </c>
      <c r="BH973" s="235">
        <f>IF(N973="sníž. přenesená",J973,0)</f>
        <v>0</v>
      </c>
      <c r="BI973" s="235">
        <f>IF(N973="nulová",J973,0)</f>
        <v>0</v>
      </c>
      <c r="BJ973" s="24" t="s">
        <v>81</v>
      </c>
      <c r="BK973" s="235">
        <f>ROUND(I973*H973,2)</f>
        <v>0</v>
      </c>
      <c r="BL973" s="24" t="s">
        <v>220</v>
      </c>
      <c r="BM973" s="24" t="s">
        <v>2267</v>
      </c>
    </row>
    <row r="974" s="1" customFormat="1" ht="16.5" customHeight="1">
      <c r="B974" s="46"/>
      <c r="C974" s="271" t="s">
        <v>2268</v>
      </c>
      <c r="D974" s="271" t="s">
        <v>189</v>
      </c>
      <c r="E974" s="272" t="s">
        <v>2220</v>
      </c>
      <c r="F974" s="273" t="s">
        <v>2221</v>
      </c>
      <c r="G974" s="274" t="s">
        <v>1985</v>
      </c>
      <c r="H974" s="275">
        <v>1</v>
      </c>
      <c r="I974" s="276"/>
      <c r="J974" s="277">
        <f>ROUND(I974*H974,2)</f>
        <v>0</v>
      </c>
      <c r="K974" s="273" t="s">
        <v>21</v>
      </c>
      <c r="L974" s="278"/>
      <c r="M974" s="279" t="s">
        <v>21</v>
      </c>
      <c r="N974" s="280" t="s">
        <v>43</v>
      </c>
      <c r="O974" s="47"/>
      <c r="P974" s="233">
        <f>O974*H974</f>
        <v>0</v>
      </c>
      <c r="Q974" s="233">
        <v>0</v>
      </c>
      <c r="R974" s="233">
        <f>Q974*H974</f>
        <v>0</v>
      </c>
      <c r="S974" s="233">
        <v>0</v>
      </c>
      <c r="T974" s="234">
        <f>S974*H974</f>
        <v>0</v>
      </c>
      <c r="AR974" s="24" t="s">
        <v>309</v>
      </c>
      <c r="AT974" s="24" t="s">
        <v>189</v>
      </c>
      <c r="AU974" s="24" t="s">
        <v>81</v>
      </c>
      <c r="AY974" s="24" t="s">
        <v>114</v>
      </c>
      <c r="BE974" s="235">
        <f>IF(N974="základní",J974,0)</f>
        <v>0</v>
      </c>
      <c r="BF974" s="235">
        <f>IF(N974="snížená",J974,0)</f>
        <v>0</v>
      </c>
      <c r="BG974" s="235">
        <f>IF(N974="zákl. přenesená",J974,0)</f>
        <v>0</v>
      </c>
      <c r="BH974" s="235">
        <f>IF(N974="sníž. přenesená",J974,0)</f>
        <v>0</v>
      </c>
      <c r="BI974" s="235">
        <f>IF(N974="nulová",J974,0)</f>
        <v>0</v>
      </c>
      <c r="BJ974" s="24" t="s">
        <v>81</v>
      </c>
      <c r="BK974" s="235">
        <f>ROUND(I974*H974,2)</f>
        <v>0</v>
      </c>
      <c r="BL974" s="24" t="s">
        <v>220</v>
      </c>
      <c r="BM974" s="24" t="s">
        <v>2269</v>
      </c>
    </row>
    <row r="975" s="1" customFormat="1" ht="16.5" customHeight="1">
      <c r="B975" s="46"/>
      <c r="C975" s="271" t="s">
        <v>2270</v>
      </c>
      <c r="D975" s="271" t="s">
        <v>189</v>
      </c>
      <c r="E975" s="272" t="s">
        <v>2228</v>
      </c>
      <c r="F975" s="273" t="s">
        <v>2229</v>
      </c>
      <c r="G975" s="274" t="s">
        <v>1985</v>
      </c>
      <c r="H975" s="275">
        <v>2</v>
      </c>
      <c r="I975" s="276"/>
      <c r="J975" s="277">
        <f>ROUND(I975*H975,2)</f>
        <v>0</v>
      </c>
      <c r="K975" s="273" t="s">
        <v>21</v>
      </c>
      <c r="L975" s="278"/>
      <c r="M975" s="279" t="s">
        <v>21</v>
      </c>
      <c r="N975" s="280" t="s">
        <v>43</v>
      </c>
      <c r="O975" s="47"/>
      <c r="P975" s="233">
        <f>O975*H975</f>
        <v>0</v>
      </c>
      <c r="Q975" s="233">
        <v>0</v>
      </c>
      <c r="R975" s="233">
        <f>Q975*H975</f>
        <v>0</v>
      </c>
      <c r="S975" s="233">
        <v>0</v>
      </c>
      <c r="T975" s="234">
        <f>S975*H975</f>
        <v>0</v>
      </c>
      <c r="AR975" s="24" t="s">
        <v>309</v>
      </c>
      <c r="AT975" s="24" t="s">
        <v>189</v>
      </c>
      <c r="AU975" s="24" t="s">
        <v>81</v>
      </c>
      <c r="AY975" s="24" t="s">
        <v>114</v>
      </c>
      <c r="BE975" s="235">
        <f>IF(N975="základní",J975,0)</f>
        <v>0</v>
      </c>
      <c r="BF975" s="235">
        <f>IF(N975="snížená",J975,0)</f>
        <v>0</v>
      </c>
      <c r="BG975" s="235">
        <f>IF(N975="zákl. přenesená",J975,0)</f>
        <v>0</v>
      </c>
      <c r="BH975" s="235">
        <f>IF(N975="sníž. přenesená",J975,0)</f>
        <v>0</v>
      </c>
      <c r="BI975" s="235">
        <f>IF(N975="nulová",J975,0)</f>
        <v>0</v>
      </c>
      <c r="BJ975" s="24" t="s">
        <v>81</v>
      </c>
      <c r="BK975" s="235">
        <f>ROUND(I975*H975,2)</f>
        <v>0</v>
      </c>
      <c r="BL975" s="24" t="s">
        <v>220</v>
      </c>
      <c r="BM975" s="24" t="s">
        <v>2271</v>
      </c>
    </row>
    <row r="976" s="1" customFormat="1" ht="16.5" customHeight="1">
      <c r="B976" s="46"/>
      <c r="C976" s="271" t="s">
        <v>2272</v>
      </c>
      <c r="D976" s="271" t="s">
        <v>189</v>
      </c>
      <c r="E976" s="272" t="s">
        <v>2273</v>
      </c>
      <c r="F976" s="273" t="s">
        <v>2274</v>
      </c>
      <c r="G976" s="274" t="s">
        <v>1985</v>
      </c>
      <c r="H976" s="275">
        <v>223</v>
      </c>
      <c r="I976" s="276"/>
      <c r="J976" s="277">
        <f>ROUND(I976*H976,2)</f>
        <v>0</v>
      </c>
      <c r="K976" s="273" t="s">
        <v>21</v>
      </c>
      <c r="L976" s="278"/>
      <c r="M976" s="279" t="s">
        <v>21</v>
      </c>
      <c r="N976" s="280" t="s">
        <v>43</v>
      </c>
      <c r="O976" s="47"/>
      <c r="P976" s="233">
        <f>O976*H976</f>
        <v>0</v>
      </c>
      <c r="Q976" s="233">
        <v>0</v>
      </c>
      <c r="R976" s="233">
        <f>Q976*H976</f>
        <v>0</v>
      </c>
      <c r="S976" s="233">
        <v>0</v>
      </c>
      <c r="T976" s="234">
        <f>S976*H976</f>
        <v>0</v>
      </c>
      <c r="AR976" s="24" t="s">
        <v>309</v>
      </c>
      <c r="AT976" s="24" t="s">
        <v>189</v>
      </c>
      <c r="AU976" s="24" t="s">
        <v>81</v>
      </c>
      <c r="AY976" s="24" t="s">
        <v>114</v>
      </c>
      <c r="BE976" s="235">
        <f>IF(N976="základní",J976,0)</f>
        <v>0</v>
      </c>
      <c r="BF976" s="235">
        <f>IF(N976="snížená",J976,0)</f>
        <v>0</v>
      </c>
      <c r="BG976" s="235">
        <f>IF(N976="zákl. přenesená",J976,0)</f>
        <v>0</v>
      </c>
      <c r="BH976" s="235">
        <f>IF(N976="sníž. přenesená",J976,0)</f>
        <v>0</v>
      </c>
      <c r="BI976" s="235">
        <f>IF(N976="nulová",J976,0)</f>
        <v>0</v>
      </c>
      <c r="BJ976" s="24" t="s">
        <v>81</v>
      </c>
      <c r="BK976" s="235">
        <f>ROUND(I976*H976,2)</f>
        <v>0</v>
      </c>
      <c r="BL976" s="24" t="s">
        <v>220</v>
      </c>
      <c r="BM976" s="24" t="s">
        <v>2275</v>
      </c>
    </row>
    <row r="977" s="1" customFormat="1" ht="16.5" customHeight="1">
      <c r="B977" s="46"/>
      <c r="C977" s="271" t="s">
        <v>2276</v>
      </c>
      <c r="D977" s="271" t="s">
        <v>189</v>
      </c>
      <c r="E977" s="272" t="s">
        <v>2277</v>
      </c>
      <c r="F977" s="273" t="s">
        <v>2278</v>
      </c>
      <c r="G977" s="274" t="s">
        <v>1985</v>
      </c>
      <c r="H977" s="275">
        <v>106</v>
      </c>
      <c r="I977" s="276"/>
      <c r="J977" s="277">
        <f>ROUND(I977*H977,2)</f>
        <v>0</v>
      </c>
      <c r="K977" s="273" t="s">
        <v>21</v>
      </c>
      <c r="L977" s="278"/>
      <c r="M977" s="279" t="s">
        <v>21</v>
      </c>
      <c r="N977" s="280" t="s">
        <v>43</v>
      </c>
      <c r="O977" s="47"/>
      <c r="P977" s="233">
        <f>O977*H977</f>
        <v>0</v>
      </c>
      <c r="Q977" s="233">
        <v>0</v>
      </c>
      <c r="R977" s="233">
        <f>Q977*H977</f>
        <v>0</v>
      </c>
      <c r="S977" s="233">
        <v>0</v>
      </c>
      <c r="T977" s="234">
        <f>S977*H977</f>
        <v>0</v>
      </c>
      <c r="AR977" s="24" t="s">
        <v>309</v>
      </c>
      <c r="AT977" s="24" t="s">
        <v>189</v>
      </c>
      <c r="AU977" s="24" t="s">
        <v>81</v>
      </c>
      <c r="AY977" s="24" t="s">
        <v>114</v>
      </c>
      <c r="BE977" s="235">
        <f>IF(N977="základní",J977,0)</f>
        <v>0</v>
      </c>
      <c r="BF977" s="235">
        <f>IF(N977="snížená",J977,0)</f>
        <v>0</v>
      </c>
      <c r="BG977" s="235">
        <f>IF(N977="zákl. přenesená",J977,0)</f>
        <v>0</v>
      </c>
      <c r="BH977" s="235">
        <f>IF(N977="sníž. přenesená",J977,0)</f>
        <v>0</v>
      </c>
      <c r="BI977" s="235">
        <f>IF(N977="nulová",J977,0)</f>
        <v>0</v>
      </c>
      <c r="BJ977" s="24" t="s">
        <v>81</v>
      </c>
      <c r="BK977" s="235">
        <f>ROUND(I977*H977,2)</f>
        <v>0</v>
      </c>
      <c r="BL977" s="24" t="s">
        <v>220</v>
      </c>
      <c r="BM977" s="24" t="s">
        <v>2279</v>
      </c>
    </row>
    <row r="978" s="1" customFormat="1" ht="16.5" customHeight="1">
      <c r="B978" s="46"/>
      <c r="C978" s="271" t="s">
        <v>2280</v>
      </c>
      <c r="D978" s="271" t="s">
        <v>189</v>
      </c>
      <c r="E978" s="272" t="s">
        <v>2281</v>
      </c>
      <c r="F978" s="273" t="s">
        <v>2282</v>
      </c>
      <c r="G978" s="274" t="s">
        <v>1985</v>
      </c>
      <c r="H978" s="275">
        <v>40</v>
      </c>
      <c r="I978" s="276"/>
      <c r="J978" s="277">
        <f>ROUND(I978*H978,2)</f>
        <v>0</v>
      </c>
      <c r="K978" s="273" t="s">
        <v>21</v>
      </c>
      <c r="L978" s="278"/>
      <c r="M978" s="279" t="s">
        <v>21</v>
      </c>
      <c r="N978" s="280" t="s">
        <v>43</v>
      </c>
      <c r="O978" s="47"/>
      <c r="P978" s="233">
        <f>O978*H978</f>
        <v>0</v>
      </c>
      <c r="Q978" s="233">
        <v>0</v>
      </c>
      <c r="R978" s="233">
        <f>Q978*H978</f>
        <v>0</v>
      </c>
      <c r="S978" s="233">
        <v>0</v>
      </c>
      <c r="T978" s="234">
        <f>S978*H978</f>
        <v>0</v>
      </c>
      <c r="AR978" s="24" t="s">
        <v>309</v>
      </c>
      <c r="AT978" s="24" t="s">
        <v>189</v>
      </c>
      <c r="AU978" s="24" t="s">
        <v>81</v>
      </c>
      <c r="AY978" s="24" t="s">
        <v>114</v>
      </c>
      <c r="BE978" s="235">
        <f>IF(N978="základní",J978,0)</f>
        <v>0</v>
      </c>
      <c r="BF978" s="235">
        <f>IF(N978="snížená",J978,0)</f>
        <v>0</v>
      </c>
      <c r="BG978" s="235">
        <f>IF(N978="zákl. přenesená",J978,0)</f>
        <v>0</v>
      </c>
      <c r="BH978" s="235">
        <f>IF(N978="sníž. přenesená",J978,0)</f>
        <v>0</v>
      </c>
      <c r="BI978" s="235">
        <f>IF(N978="nulová",J978,0)</f>
        <v>0</v>
      </c>
      <c r="BJ978" s="24" t="s">
        <v>81</v>
      </c>
      <c r="BK978" s="235">
        <f>ROUND(I978*H978,2)</f>
        <v>0</v>
      </c>
      <c r="BL978" s="24" t="s">
        <v>220</v>
      </c>
      <c r="BM978" s="24" t="s">
        <v>2283</v>
      </c>
    </row>
    <row r="979" s="1" customFormat="1" ht="16.5" customHeight="1">
      <c r="B979" s="46"/>
      <c r="C979" s="271" t="s">
        <v>2284</v>
      </c>
      <c r="D979" s="271" t="s">
        <v>189</v>
      </c>
      <c r="E979" s="272" t="s">
        <v>2285</v>
      </c>
      <c r="F979" s="273" t="s">
        <v>2286</v>
      </c>
      <c r="G979" s="274" t="s">
        <v>1985</v>
      </c>
      <c r="H979" s="275">
        <v>37</v>
      </c>
      <c r="I979" s="276"/>
      <c r="J979" s="277">
        <f>ROUND(I979*H979,2)</f>
        <v>0</v>
      </c>
      <c r="K979" s="273" t="s">
        <v>21</v>
      </c>
      <c r="L979" s="278"/>
      <c r="M979" s="279" t="s">
        <v>21</v>
      </c>
      <c r="N979" s="280" t="s">
        <v>43</v>
      </c>
      <c r="O979" s="47"/>
      <c r="P979" s="233">
        <f>O979*H979</f>
        <v>0</v>
      </c>
      <c r="Q979" s="233">
        <v>0</v>
      </c>
      <c r="R979" s="233">
        <f>Q979*H979</f>
        <v>0</v>
      </c>
      <c r="S979" s="233">
        <v>0</v>
      </c>
      <c r="T979" s="234">
        <f>S979*H979</f>
        <v>0</v>
      </c>
      <c r="AR979" s="24" t="s">
        <v>309</v>
      </c>
      <c r="AT979" s="24" t="s">
        <v>189</v>
      </c>
      <c r="AU979" s="24" t="s">
        <v>81</v>
      </c>
      <c r="AY979" s="24" t="s">
        <v>114</v>
      </c>
      <c r="BE979" s="235">
        <f>IF(N979="základní",J979,0)</f>
        <v>0</v>
      </c>
      <c r="BF979" s="235">
        <f>IF(N979="snížená",J979,0)</f>
        <v>0</v>
      </c>
      <c r="BG979" s="235">
        <f>IF(N979="zákl. přenesená",J979,0)</f>
        <v>0</v>
      </c>
      <c r="BH979" s="235">
        <f>IF(N979="sníž. přenesená",J979,0)</f>
        <v>0</v>
      </c>
      <c r="BI979" s="235">
        <f>IF(N979="nulová",J979,0)</f>
        <v>0</v>
      </c>
      <c r="BJ979" s="24" t="s">
        <v>81</v>
      </c>
      <c r="BK979" s="235">
        <f>ROUND(I979*H979,2)</f>
        <v>0</v>
      </c>
      <c r="BL979" s="24" t="s">
        <v>220</v>
      </c>
      <c r="BM979" s="24" t="s">
        <v>2287</v>
      </c>
    </row>
    <row r="980" s="1" customFormat="1" ht="16.5" customHeight="1">
      <c r="B980" s="46"/>
      <c r="C980" s="271" t="s">
        <v>2288</v>
      </c>
      <c r="D980" s="271" t="s">
        <v>189</v>
      </c>
      <c r="E980" s="272" t="s">
        <v>2289</v>
      </c>
      <c r="F980" s="273" t="s">
        <v>2290</v>
      </c>
      <c r="G980" s="274" t="s">
        <v>1985</v>
      </c>
      <c r="H980" s="275">
        <v>10</v>
      </c>
      <c r="I980" s="276"/>
      <c r="J980" s="277">
        <f>ROUND(I980*H980,2)</f>
        <v>0</v>
      </c>
      <c r="K980" s="273" t="s">
        <v>21</v>
      </c>
      <c r="L980" s="278"/>
      <c r="M980" s="279" t="s">
        <v>21</v>
      </c>
      <c r="N980" s="280" t="s">
        <v>43</v>
      </c>
      <c r="O980" s="47"/>
      <c r="P980" s="233">
        <f>O980*H980</f>
        <v>0</v>
      </c>
      <c r="Q980" s="233">
        <v>0</v>
      </c>
      <c r="R980" s="233">
        <f>Q980*H980</f>
        <v>0</v>
      </c>
      <c r="S980" s="233">
        <v>0</v>
      </c>
      <c r="T980" s="234">
        <f>S980*H980</f>
        <v>0</v>
      </c>
      <c r="AR980" s="24" t="s">
        <v>309</v>
      </c>
      <c r="AT980" s="24" t="s">
        <v>189</v>
      </c>
      <c r="AU980" s="24" t="s">
        <v>81</v>
      </c>
      <c r="AY980" s="24" t="s">
        <v>114</v>
      </c>
      <c r="BE980" s="235">
        <f>IF(N980="základní",J980,0)</f>
        <v>0</v>
      </c>
      <c r="BF980" s="235">
        <f>IF(N980="snížená",J980,0)</f>
        <v>0</v>
      </c>
      <c r="BG980" s="235">
        <f>IF(N980="zákl. přenesená",J980,0)</f>
        <v>0</v>
      </c>
      <c r="BH980" s="235">
        <f>IF(N980="sníž. přenesená",J980,0)</f>
        <v>0</v>
      </c>
      <c r="BI980" s="235">
        <f>IF(N980="nulová",J980,0)</f>
        <v>0</v>
      </c>
      <c r="BJ980" s="24" t="s">
        <v>81</v>
      </c>
      <c r="BK980" s="235">
        <f>ROUND(I980*H980,2)</f>
        <v>0</v>
      </c>
      <c r="BL980" s="24" t="s">
        <v>220</v>
      </c>
      <c r="BM980" s="24" t="s">
        <v>2291</v>
      </c>
    </row>
    <row r="981" s="1" customFormat="1" ht="16.5" customHeight="1">
      <c r="B981" s="46"/>
      <c r="C981" s="271" t="s">
        <v>2292</v>
      </c>
      <c r="D981" s="271" t="s">
        <v>189</v>
      </c>
      <c r="E981" s="272" t="s">
        <v>2293</v>
      </c>
      <c r="F981" s="273" t="s">
        <v>2294</v>
      </c>
      <c r="G981" s="274" t="s">
        <v>1985</v>
      </c>
      <c r="H981" s="275">
        <v>34</v>
      </c>
      <c r="I981" s="276"/>
      <c r="J981" s="277">
        <f>ROUND(I981*H981,2)</f>
        <v>0</v>
      </c>
      <c r="K981" s="273" t="s">
        <v>21</v>
      </c>
      <c r="L981" s="278"/>
      <c r="M981" s="279" t="s">
        <v>21</v>
      </c>
      <c r="N981" s="280" t="s">
        <v>43</v>
      </c>
      <c r="O981" s="47"/>
      <c r="P981" s="233">
        <f>O981*H981</f>
        <v>0</v>
      </c>
      <c r="Q981" s="233">
        <v>0</v>
      </c>
      <c r="R981" s="233">
        <f>Q981*H981</f>
        <v>0</v>
      </c>
      <c r="S981" s="233">
        <v>0</v>
      </c>
      <c r="T981" s="234">
        <f>S981*H981</f>
        <v>0</v>
      </c>
      <c r="AR981" s="24" t="s">
        <v>309</v>
      </c>
      <c r="AT981" s="24" t="s">
        <v>189</v>
      </c>
      <c r="AU981" s="24" t="s">
        <v>81</v>
      </c>
      <c r="AY981" s="24" t="s">
        <v>114</v>
      </c>
      <c r="BE981" s="235">
        <f>IF(N981="základní",J981,0)</f>
        <v>0</v>
      </c>
      <c r="BF981" s="235">
        <f>IF(N981="snížená",J981,0)</f>
        <v>0</v>
      </c>
      <c r="BG981" s="235">
        <f>IF(N981="zákl. přenesená",J981,0)</f>
        <v>0</v>
      </c>
      <c r="BH981" s="235">
        <f>IF(N981="sníž. přenesená",J981,0)</f>
        <v>0</v>
      </c>
      <c r="BI981" s="235">
        <f>IF(N981="nulová",J981,0)</f>
        <v>0</v>
      </c>
      <c r="BJ981" s="24" t="s">
        <v>81</v>
      </c>
      <c r="BK981" s="235">
        <f>ROUND(I981*H981,2)</f>
        <v>0</v>
      </c>
      <c r="BL981" s="24" t="s">
        <v>220</v>
      </c>
      <c r="BM981" s="24" t="s">
        <v>2295</v>
      </c>
    </row>
    <row r="982" s="1" customFormat="1" ht="16.5" customHeight="1">
      <c r="B982" s="46"/>
      <c r="C982" s="271" t="s">
        <v>2296</v>
      </c>
      <c r="D982" s="271" t="s">
        <v>189</v>
      </c>
      <c r="E982" s="272" t="s">
        <v>2297</v>
      </c>
      <c r="F982" s="273" t="s">
        <v>2298</v>
      </c>
      <c r="G982" s="274" t="s">
        <v>1985</v>
      </c>
      <c r="H982" s="275">
        <v>14</v>
      </c>
      <c r="I982" s="276"/>
      <c r="J982" s="277">
        <f>ROUND(I982*H982,2)</f>
        <v>0</v>
      </c>
      <c r="K982" s="273" t="s">
        <v>21</v>
      </c>
      <c r="L982" s="278"/>
      <c r="M982" s="279" t="s">
        <v>21</v>
      </c>
      <c r="N982" s="280" t="s">
        <v>43</v>
      </c>
      <c r="O982" s="47"/>
      <c r="P982" s="233">
        <f>O982*H982</f>
        <v>0</v>
      </c>
      <c r="Q982" s="233">
        <v>0</v>
      </c>
      <c r="R982" s="233">
        <f>Q982*H982</f>
        <v>0</v>
      </c>
      <c r="S982" s="233">
        <v>0</v>
      </c>
      <c r="T982" s="234">
        <f>S982*H982</f>
        <v>0</v>
      </c>
      <c r="AR982" s="24" t="s">
        <v>309</v>
      </c>
      <c r="AT982" s="24" t="s">
        <v>189</v>
      </c>
      <c r="AU982" s="24" t="s">
        <v>81</v>
      </c>
      <c r="AY982" s="24" t="s">
        <v>114</v>
      </c>
      <c r="BE982" s="235">
        <f>IF(N982="základní",J982,0)</f>
        <v>0</v>
      </c>
      <c r="BF982" s="235">
        <f>IF(N982="snížená",J982,0)</f>
        <v>0</v>
      </c>
      <c r="BG982" s="235">
        <f>IF(N982="zákl. přenesená",J982,0)</f>
        <v>0</v>
      </c>
      <c r="BH982" s="235">
        <f>IF(N982="sníž. přenesená",J982,0)</f>
        <v>0</v>
      </c>
      <c r="BI982" s="235">
        <f>IF(N982="nulová",J982,0)</f>
        <v>0</v>
      </c>
      <c r="BJ982" s="24" t="s">
        <v>81</v>
      </c>
      <c r="BK982" s="235">
        <f>ROUND(I982*H982,2)</f>
        <v>0</v>
      </c>
      <c r="BL982" s="24" t="s">
        <v>220</v>
      </c>
      <c r="BM982" s="24" t="s">
        <v>2299</v>
      </c>
    </row>
    <row r="983" s="1" customFormat="1" ht="16.5" customHeight="1">
      <c r="B983" s="46"/>
      <c r="C983" s="271" t="s">
        <v>2300</v>
      </c>
      <c r="D983" s="271" t="s">
        <v>189</v>
      </c>
      <c r="E983" s="272" t="s">
        <v>2301</v>
      </c>
      <c r="F983" s="273" t="s">
        <v>2302</v>
      </c>
      <c r="G983" s="274" t="s">
        <v>1985</v>
      </c>
      <c r="H983" s="275">
        <v>20</v>
      </c>
      <c r="I983" s="276"/>
      <c r="J983" s="277">
        <f>ROUND(I983*H983,2)</f>
        <v>0</v>
      </c>
      <c r="K983" s="273" t="s">
        <v>21</v>
      </c>
      <c r="L983" s="278"/>
      <c r="M983" s="279" t="s">
        <v>21</v>
      </c>
      <c r="N983" s="280" t="s">
        <v>43</v>
      </c>
      <c r="O983" s="47"/>
      <c r="P983" s="233">
        <f>O983*H983</f>
        <v>0</v>
      </c>
      <c r="Q983" s="233">
        <v>0</v>
      </c>
      <c r="R983" s="233">
        <f>Q983*H983</f>
        <v>0</v>
      </c>
      <c r="S983" s="233">
        <v>0</v>
      </c>
      <c r="T983" s="234">
        <f>S983*H983</f>
        <v>0</v>
      </c>
      <c r="AR983" s="24" t="s">
        <v>309</v>
      </c>
      <c r="AT983" s="24" t="s">
        <v>189</v>
      </c>
      <c r="AU983" s="24" t="s">
        <v>81</v>
      </c>
      <c r="AY983" s="24" t="s">
        <v>114</v>
      </c>
      <c r="BE983" s="235">
        <f>IF(N983="základní",J983,0)</f>
        <v>0</v>
      </c>
      <c r="BF983" s="235">
        <f>IF(N983="snížená",J983,0)</f>
        <v>0</v>
      </c>
      <c r="BG983" s="235">
        <f>IF(N983="zákl. přenesená",J983,0)</f>
        <v>0</v>
      </c>
      <c r="BH983" s="235">
        <f>IF(N983="sníž. přenesená",J983,0)</f>
        <v>0</v>
      </c>
      <c r="BI983" s="235">
        <f>IF(N983="nulová",J983,0)</f>
        <v>0</v>
      </c>
      <c r="BJ983" s="24" t="s">
        <v>81</v>
      </c>
      <c r="BK983" s="235">
        <f>ROUND(I983*H983,2)</f>
        <v>0</v>
      </c>
      <c r="BL983" s="24" t="s">
        <v>220</v>
      </c>
      <c r="BM983" s="24" t="s">
        <v>2303</v>
      </c>
    </row>
    <row r="984" s="1" customFormat="1" ht="16.5" customHeight="1">
      <c r="B984" s="46"/>
      <c r="C984" s="271" t="s">
        <v>2304</v>
      </c>
      <c r="D984" s="271" t="s">
        <v>189</v>
      </c>
      <c r="E984" s="272" t="s">
        <v>2305</v>
      </c>
      <c r="F984" s="273" t="s">
        <v>2306</v>
      </c>
      <c r="G984" s="274" t="s">
        <v>1985</v>
      </c>
      <c r="H984" s="275">
        <v>1</v>
      </c>
      <c r="I984" s="276"/>
      <c r="J984" s="277">
        <f>ROUND(I984*H984,2)</f>
        <v>0</v>
      </c>
      <c r="K984" s="273" t="s">
        <v>21</v>
      </c>
      <c r="L984" s="278"/>
      <c r="M984" s="279" t="s">
        <v>21</v>
      </c>
      <c r="N984" s="280" t="s">
        <v>43</v>
      </c>
      <c r="O984" s="47"/>
      <c r="P984" s="233">
        <f>O984*H984</f>
        <v>0</v>
      </c>
      <c r="Q984" s="233">
        <v>0</v>
      </c>
      <c r="R984" s="233">
        <f>Q984*H984</f>
        <v>0</v>
      </c>
      <c r="S984" s="233">
        <v>0</v>
      </c>
      <c r="T984" s="234">
        <f>S984*H984</f>
        <v>0</v>
      </c>
      <c r="AR984" s="24" t="s">
        <v>309</v>
      </c>
      <c r="AT984" s="24" t="s">
        <v>189</v>
      </c>
      <c r="AU984" s="24" t="s">
        <v>81</v>
      </c>
      <c r="AY984" s="24" t="s">
        <v>114</v>
      </c>
      <c r="BE984" s="235">
        <f>IF(N984="základní",J984,0)</f>
        <v>0</v>
      </c>
      <c r="BF984" s="235">
        <f>IF(N984="snížená",J984,0)</f>
        <v>0</v>
      </c>
      <c r="BG984" s="235">
        <f>IF(N984="zákl. přenesená",J984,0)</f>
        <v>0</v>
      </c>
      <c r="BH984" s="235">
        <f>IF(N984="sníž. přenesená",J984,0)</f>
        <v>0</v>
      </c>
      <c r="BI984" s="235">
        <f>IF(N984="nulová",J984,0)</f>
        <v>0</v>
      </c>
      <c r="BJ984" s="24" t="s">
        <v>81</v>
      </c>
      <c r="BK984" s="235">
        <f>ROUND(I984*H984,2)</f>
        <v>0</v>
      </c>
      <c r="BL984" s="24" t="s">
        <v>220</v>
      </c>
      <c r="BM984" s="24" t="s">
        <v>2307</v>
      </c>
    </row>
    <row r="985" s="1" customFormat="1" ht="16.5" customHeight="1">
      <c r="B985" s="46"/>
      <c r="C985" s="271" t="s">
        <v>2308</v>
      </c>
      <c r="D985" s="271" t="s">
        <v>189</v>
      </c>
      <c r="E985" s="272" t="s">
        <v>2309</v>
      </c>
      <c r="F985" s="273" t="s">
        <v>2310</v>
      </c>
      <c r="G985" s="274" t="s">
        <v>1985</v>
      </c>
      <c r="H985" s="275">
        <v>72</v>
      </c>
      <c r="I985" s="276"/>
      <c r="J985" s="277">
        <f>ROUND(I985*H985,2)</f>
        <v>0</v>
      </c>
      <c r="K985" s="273" t="s">
        <v>21</v>
      </c>
      <c r="L985" s="278"/>
      <c r="M985" s="279" t="s">
        <v>21</v>
      </c>
      <c r="N985" s="280" t="s">
        <v>43</v>
      </c>
      <c r="O985" s="47"/>
      <c r="P985" s="233">
        <f>O985*H985</f>
        <v>0</v>
      </c>
      <c r="Q985" s="233">
        <v>0</v>
      </c>
      <c r="R985" s="233">
        <f>Q985*H985</f>
        <v>0</v>
      </c>
      <c r="S985" s="233">
        <v>0</v>
      </c>
      <c r="T985" s="234">
        <f>S985*H985</f>
        <v>0</v>
      </c>
      <c r="AR985" s="24" t="s">
        <v>309</v>
      </c>
      <c r="AT985" s="24" t="s">
        <v>189</v>
      </c>
      <c r="AU985" s="24" t="s">
        <v>81</v>
      </c>
      <c r="AY985" s="24" t="s">
        <v>114</v>
      </c>
      <c r="BE985" s="235">
        <f>IF(N985="základní",J985,0)</f>
        <v>0</v>
      </c>
      <c r="BF985" s="235">
        <f>IF(N985="snížená",J985,0)</f>
        <v>0</v>
      </c>
      <c r="BG985" s="235">
        <f>IF(N985="zákl. přenesená",J985,0)</f>
        <v>0</v>
      </c>
      <c r="BH985" s="235">
        <f>IF(N985="sníž. přenesená",J985,0)</f>
        <v>0</v>
      </c>
      <c r="BI985" s="235">
        <f>IF(N985="nulová",J985,0)</f>
        <v>0</v>
      </c>
      <c r="BJ985" s="24" t="s">
        <v>81</v>
      </c>
      <c r="BK985" s="235">
        <f>ROUND(I985*H985,2)</f>
        <v>0</v>
      </c>
      <c r="BL985" s="24" t="s">
        <v>220</v>
      </c>
      <c r="BM985" s="24" t="s">
        <v>2311</v>
      </c>
    </row>
    <row r="986" s="1" customFormat="1" ht="16.5" customHeight="1">
      <c r="B986" s="46"/>
      <c r="C986" s="271" t="s">
        <v>2312</v>
      </c>
      <c r="D986" s="271" t="s">
        <v>189</v>
      </c>
      <c r="E986" s="272" t="s">
        <v>2313</v>
      </c>
      <c r="F986" s="273" t="s">
        <v>2314</v>
      </c>
      <c r="G986" s="274" t="s">
        <v>1985</v>
      </c>
      <c r="H986" s="275">
        <v>83</v>
      </c>
      <c r="I986" s="276"/>
      <c r="J986" s="277">
        <f>ROUND(I986*H986,2)</f>
        <v>0</v>
      </c>
      <c r="K986" s="273" t="s">
        <v>21</v>
      </c>
      <c r="L986" s="278"/>
      <c r="M986" s="279" t="s">
        <v>21</v>
      </c>
      <c r="N986" s="280" t="s">
        <v>43</v>
      </c>
      <c r="O986" s="47"/>
      <c r="P986" s="233">
        <f>O986*H986</f>
        <v>0</v>
      </c>
      <c r="Q986" s="233">
        <v>0</v>
      </c>
      <c r="R986" s="233">
        <f>Q986*H986</f>
        <v>0</v>
      </c>
      <c r="S986" s="233">
        <v>0</v>
      </c>
      <c r="T986" s="234">
        <f>S986*H986</f>
        <v>0</v>
      </c>
      <c r="AR986" s="24" t="s">
        <v>309</v>
      </c>
      <c r="AT986" s="24" t="s">
        <v>189</v>
      </c>
      <c r="AU986" s="24" t="s">
        <v>81</v>
      </c>
      <c r="AY986" s="24" t="s">
        <v>114</v>
      </c>
      <c r="BE986" s="235">
        <f>IF(N986="základní",J986,0)</f>
        <v>0</v>
      </c>
      <c r="BF986" s="235">
        <f>IF(N986="snížená",J986,0)</f>
        <v>0</v>
      </c>
      <c r="BG986" s="235">
        <f>IF(N986="zákl. přenesená",J986,0)</f>
        <v>0</v>
      </c>
      <c r="BH986" s="235">
        <f>IF(N986="sníž. přenesená",J986,0)</f>
        <v>0</v>
      </c>
      <c r="BI986" s="235">
        <f>IF(N986="nulová",J986,0)</f>
        <v>0</v>
      </c>
      <c r="BJ986" s="24" t="s">
        <v>81</v>
      </c>
      <c r="BK986" s="235">
        <f>ROUND(I986*H986,2)</f>
        <v>0</v>
      </c>
      <c r="BL986" s="24" t="s">
        <v>220</v>
      </c>
      <c r="BM986" s="24" t="s">
        <v>2315</v>
      </c>
    </row>
    <row r="987" s="1" customFormat="1" ht="16.5" customHeight="1">
      <c r="B987" s="46"/>
      <c r="C987" s="271" t="s">
        <v>2316</v>
      </c>
      <c r="D987" s="271" t="s">
        <v>189</v>
      </c>
      <c r="E987" s="272" t="s">
        <v>2317</v>
      </c>
      <c r="F987" s="273" t="s">
        <v>2318</v>
      </c>
      <c r="G987" s="274" t="s">
        <v>1985</v>
      </c>
      <c r="H987" s="275">
        <v>8</v>
      </c>
      <c r="I987" s="276"/>
      <c r="J987" s="277">
        <f>ROUND(I987*H987,2)</f>
        <v>0</v>
      </c>
      <c r="K987" s="273" t="s">
        <v>21</v>
      </c>
      <c r="L987" s="278"/>
      <c r="M987" s="279" t="s">
        <v>21</v>
      </c>
      <c r="N987" s="280" t="s">
        <v>43</v>
      </c>
      <c r="O987" s="47"/>
      <c r="P987" s="233">
        <f>O987*H987</f>
        <v>0</v>
      </c>
      <c r="Q987" s="233">
        <v>0</v>
      </c>
      <c r="R987" s="233">
        <f>Q987*H987</f>
        <v>0</v>
      </c>
      <c r="S987" s="233">
        <v>0</v>
      </c>
      <c r="T987" s="234">
        <f>S987*H987</f>
        <v>0</v>
      </c>
      <c r="AR987" s="24" t="s">
        <v>309</v>
      </c>
      <c r="AT987" s="24" t="s">
        <v>189</v>
      </c>
      <c r="AU987" s="24" t="s">
        <v>81</v>
      </c>
      <c r="AY987" s="24" t="s">
        <v>114</v>
      </c>
      <c r="BE987" s="235">
        <f>IF(N987="základní",J987,0)</f>
        <v>0</v>
      </c>
      <c r="BF987" s="235">
        <f>IF(N987="snížená",J987,0)</f>
        <v>0</v>
      </c>
      <c r="BG987" s="235">
        <f>IF(N987="zákl. přenesená",J987,0)</f>
        <v>0</v>
      </c>
      <c r="BH987" s="235">
        <f>IF(N987="sníž. přenesená",J987,0)</f>
        <v>0</v>
      </c>
      <c r="BI987" s="235">
        <f>IF(N987="nulová",J987,0)</f>
        <v>0</v>
      </c>
      <c r="BJ987" s="24" t="s">
        <v>81</v>
      </c>
      <c r="BK987" s="235">
        <f>ROUND(I987*H987,2)</f>
        <v>0</v>
      </c>
      <c r="BL987" s="24" t="s">
        <v>220</v>
      </c>
      <c r="BM987" s="24" t="s">
        <v>2319</v>
      </c>
    </row>
    <row r="988" s="1" customFormat="1" ht="16.5" customHeight="1">
      <c r="B988" s="46"/>
      <c r="C988" s="271" t="s">
        <v>2320</v>
      </c>
      <c r="D988" s="271" t="s">
        <v>189</v>
      </c>
      <c r="E988" s="272" t="s">
        <v>2321</v>
      </c>
      <c r="F988" s="273" t="s">
        <v>2322</v>
      </c>
      <c r="G988" s="274" t="s">
        <v>1985</v>
      </c>
      <c r="H988" s="275">
        <v>1</v>
      </c>
      <c r="I988" s="276"/>
      <c r="J988" s="277">
        <f>ROUND(I988*H988,2)</f>
        <v>0</v>
      </c>
      <c r="K988" s="273" t="s">
        <v>21</v>
      </c>
      <c r="L988" s="278"/>
      <c r="M988" s="279" t="s">
        <v>21</v>
      </c>
      <c r="N988" s="280" t="s">
        <v>43</v>
      </c>
      <c r="O988" s="47"/>
      <c r="P988" s="233">
        <f>O988*H988</f>
        <v>0</v>
      </c>
      <c r="Q988" s="233">
        <v>0</v>
      </c>
      <c r="R988" s="233">
        <f>Q988*H988</f>
        <v>0</v>
      </c>
      <c r="S988" s="233">
        <v>0</v>
      </c>
      <c r="T988" s="234">
        <f>S988*H988</f>
        <v>0</v>
      </c>
      <c r="AR988" s="24" t="s">
        <v>309</v>
      </c>
      <c r="AT988" s="24" t="s">
        <v>189</v>
      </c>
      <c r="AU988" s="24" t="s">
        <v>81</v>
      </c>
      <c r="AY988" s="24" t="s">
        <v>114</v>
      </c>
      <c r="BE988" s="235">
        <f>IF(N988="základní",J988,0)</f>
        <v>0</v>
      </c>
      <c r="BF988" s="235">
        <f>IF(N988="snížená",J988,0)</f>
        <v>0</v>
      </c>
      <c r="BG988" s="235">
        <f>IF(N988="zákl. přenesená",J988,0)</f>
        <v>0</v>
      </c>
      <c r="BH988" s="235">
        <f>IF(N988="sníž. přenesená",J988,0)</f>
        <v>0</v>
      </c>
      <c r="BI988" s="235">
        <f>IF(N988="nulová",J988,0)</f>
        <v>0</v>
      </c>
      <c r="BJ988" s="24" t="s">
        <v>81</v>
      </c>
      <c r="BK988" s="235">
        <f>ROUND(I988*H988,2)</f>
        <v>0</v>
      </c>
      <c r="BL988" s="24" t="s">
        <v>220</v>
      </c>
      <c r="BM988" s="24" t="s">
        <v>2323</v>
      </c>
    </row>
    <row r="989" s="1" customFormat="1" ht="16.5" customHeight="1">
      <c r="B989" s="46"/>
      <c r="C989" s="271" t="s">
        <v>2324</v>
      </c>
      <c r="D989" s="271" t="s">
        <v>189</v>
      </c>
      <c r="E989" s="272" t="s">
        <v>2325</v>
      </c>
      <c r="F989" s="273" t="s">
        <v>2326</v>
      </c>
      <c r="G989" s="274" t="s">
        <v>1985</v>
      </c>
      <c r="H989" s="275">
        <v>8</v>
      </c>
      <c r="I989" s="276"/>
      <c r="J989" s="277">
        <f>ROUND(I989*H989,2)</f>
        <v>0</v>
      </c>
      <c r="K989" s="273" t="s">
        <v>21</v>
      </c>
      <c r="L989" s="278"/>
      <c r="M989" s="279" t="s">
        <v>21</v>
      </c>
      <c r="N989" s="280" t="s">
        <v>43</v>
      </c>
      <c r="O989" s="47"/>
      <c r="P989" s="233">
        <f>O989*H989</f>
        <v>0</v>
      </c>
      <c r="Q989" s="233">
        <v>0</v>
      </c>
      <c r="R989" s="233">
        <f>Q989*H989</f>
        <v>0</v>
      </c>
      <c r="S989" s="233">
        <v>0</v>
      </c>
      <c r="T989" s="234">
        <f>S989*H989</f>
        <v>0</v>
      </c>
      <c r="AR989" s="24" t="s">
        <v>309</v>
      </c>
      <c r="AT989" s="24" t="s">
        <v>189</v>
      </c>
      <c r="AU989" s="24" t="s">
        <v>81</v>
      </c>
      <c r="AY989" s="24" t="s">
        <v>114</v>
      </c>
      <c r="BE989" s="235">
        <f>IF(N989="základní",J989,0)</f>
        <v>0</v>
      </c>
      <c r="BF989" s="235">
        <f>IF(N989="snížená",J989,0)</f>
        <v>0</v>
      </c>
      <c r="BG989" s="235">
        <f>IF(N989="zákl. přenesená",J989,0)</f>
        <v>0</v>
      </c>
      <c r="BH989" s="235">
        <f>IF(N989="sníž. přenesená",J989,0)</f>
        <v>0</v>
      </c>
      <c r="BI989" s="235">
        <f>IF(N989="nulová",J989,0)</f>
        <v>0</v>
      </c>
      <c r="BJ989" s="24" t="s">
        <v>81</v>
      </c>
      <c r="BK989" s="235">
        <f>ROUND(I989*H989,2)</f>
        <v>0</v>
      </c>
      <c r="BL989" s="24" t="s">
        <v>220</v>
      </c>
      <c r="BM989" s="24" t="s">
        <v>2327</v>
      </c>
    </row>
    <row r="990" s="1" customFormat="1" ht="16.5" customHeight="1">
      <c r="B990" s="46"/>
      <c r="C990" s="271" t="s">
        <v>2328</v>
      </c>
      <c r="D990" s="271" t="s">
        <v>189</v>
      </c>
      <c r="E990" s="272" t="s">
        <v>2329</v>
      </c>
      <c r="F990" s="273" t="s">
        <v>2330</v>
      </c>
      <c r="G990" s="274" t="s">
        <v>1985</v>
      </c>
      <c r="H990" s="275">
        <v>9</v>
      </c>
      <c r="I990" s="276"/>
      <c r="J990" s="277">
        <f>ROUND(I990*H990,2)</f>
        <v>0</v>
      </c>
      <c r="K990" s="273" t="s">
        <v>21</v>
      </c>
      <c r="L990" s="278"/>
      <c r="M990" s="279" t="s">
        <v>21</v>
      </c>
      <c r="N990" s="280" t="s">
        <v>43</v>
      </c>
      <c r="O990" s="47"/>
      <c r="P990" s="233">
        <f>O990*H990</f>
        <v>0</v>
      </c>
      <c r="Q990" s="233">
        <v>0</v>
      </c>
      <c r="R990" s="233">
        <f>Q990*H990</f>
        <v>0</v>
      </c>
      <c r="S990" s="233">
        <v>0</v>
      </c>
      <c r="T990" s="234">
        <f>S990*H990</f>
        <v>0</v>
      </c>
      <c r="AR990" s="24" t="s">
        <v>309</v>
      </c>
      <c r="AT990" s="24" t="s">
        <v>189</v>
      </c>
      <c r="AU990" s="24" t="s">
        <v>81</v>
      </c>
      <c r="AY990" s="24" t="s">
        <v>114</v>
      </c>
      <c r="BE990" s="235">
        <f>IF(N990="základní",J990,0)</f>
        <v>0</v>
      </c>
      <c r="BF990" s="235">
        <f>IF(N990="snížená",J990,0)</f>
        <v>0</v>
      </c>
      <c r="BG990" s="235">
        <f>IF(N990="zákl. přenesená",J990,0)</f>
        <v>0</v>
      </c>
      <c r="BH990" s="235">
        <f>IF(N990="sníž. přenesená",J990,0)</f>
        <v>0</v>
      </c>
      <c r="BI990" s="235">
        <f>IF(N990="nulová",J990,0)</f>
        <v>0</v>
      </c>
      <c r="BJ990" s="24" t="s">
        <v>81</v>
      </c>
      <c r="BK990" s="235">
        <f>ROUND(I990*H990,2)</f>
        <v>0</v>
      </c>
      <c r="BL990" s="24" t="s">
        <v>220</v>
      </c>
      <c r="BM990" s="24" t="s">
        <v>2331</v>
      </c>
    </row>
    <row r="991" s="1" customFormat="1" ht="16.5" customHeight="1">
      <c r="B991" s="46"/>
      <c r="C991" s="271" t="s">
        <v>2332</v>
      </c>
      <c r="D991" s="271" t="s">
        <v>189</v>
      </c>
      <c r="E991" s="272" t="s">
        <v>2333</v>
      </c>
      <c r="F991" s="273" t="s">
        <v>2334</v>
      </c>
      <c r="G991" s="274" t="s">
        <v>1985</v>
      </c>
      <c r="H991" s="275">
        <v>26</v>
      </c>
      <c r="I991" s="276"/>
      <c r="J991" s="277">
        <f>ROUND(I991*H991,2)</f>
        <v>0</v>
      </c>
      <c r="K991" s="273" t="s">
        <v>21</v>
      </c>
      <c r="L991" s="278"/>
      <c r="M991" s="279" t="s">
        <v>21</v>
      </c>
      <c r="N991" s="280" t="s">
        <v>43</v>
      </c>
      <c r="O991" s="47"/>
      <c r="P991" s="233">
        <f>O991*H991</f>
        <v>0</v>
      </c>
      <c r="Q991" s="233">
        <v>0</v>
      </c>
      <c r="R991" s="233">
        <f>Q991*H991</f>
        <v>0</v>
      </c>
      <c r="S991" s="233">
        <v>0</v>
      </c>
      <c r="T991" s="234">
        <f>S991*H991</f>
        <v>0</v>
      </c>
      <c r="AR991" s="24" t="s">
        <v>309</v>
      </c>
      <c r="AT991" s="24" t="s">
        <v>189</v>
      </c>
      <c r="AU991" s="24" t="s">
        <v>81</v>
      </c>
      <c r="AY991" s="24" t="s">
        <v>114</v>
      </c>
      <c r="BE991" s="235">
        <f>IF(N991="základní",J991,0)</f>
        <v>0</v>
      </c>
      <c r="BF991" s="235">
        <f>IF(N991="snížená",J991,0)</f>
        <v>0</v>
      </c>
      <c r="BG991" s="235">
        <f>IF(N991="zákl. přenesená",J991,0)</f>
        <v>0</v>
      </c>
      <c r="BH991" s="235">
        <f>IF(N991="sníž. přenesená",J991,0)</f>
        <v>0</v>
      </c>
      <c r="BI991" s="235">
        <f>IF(N991="nulová",J991,0)</f>
        <v>0</v>
      </c>
      <c r="BJ991" s="24" t="s">
        <v>81</v>
      </c>
      <c r="BK991" s="235">
        <f>ROUND(I991*H991,2)</f>
        <v>0</v>
      </c>
      <c r="BL991" s="24" t="s">
        <v>220</v>
      </c>
      <c r="BM991" s="24" t="s">
        <v>2335</v>
      </c>
    </row>
    <row r="992" s="1" customFormat="1" ht="16.5" customHeight="1">
      <c r="B992" s="46"/>
      <c r="C992" s="271" t="s">
        <v>2336</v>
      </c>
      <c r="D992" s="271" t="s">
        <v>189</v>
      </c>
      <c r="E992" s="272" t="s">
        <v>2337</v>
      </c>
      <c r="F992" s="273" t="s">
        <v>2338</v>
      </c>
      <c r="G992" s="274" t="s">
        <v>284</v>
      </c>
      <c r="H992" s="275">
        <v>450</v>
      </c>
      <c r="I992" s="276"/>
      <c r="J992" s="277">
        <f>ROUND(I992*H992,2)</f>
        <v>0</v>
      </c>
      <c r="K992" s="273" t="s">
        <v>21</v>
      </c>
      <c r="L992" s="278"/>
      <c r="M992" s="279" t="s">
        <v>21</v>
      </c>
      <c r="N992" s="280" t="s">
        <v>43</v>
      </c>
      <c r="O992" s="47"/>
      <c r="P992" s="233">
        <f>O992*H992</f>
        <v>0</v>
      </c>
      <c r="Q992" s="233">
        <v>0</v>
      </c>
      <c r="R992" s="233">
        <f>Q992*H992</f>
        <v>0</v>
      </c>
      <c r="S992" s="233">
        <v>0</v>
      </c>
      <c r="T992" s="234">
        <f>S992*H992</f>
        <v>0</v>
      </c>
      <c r="AR992" s="24" t="s">
        <v>309</v>
      </c>
      <c r="AT992" s="24" t="s">
        <v>189</v>
      </c>
      <c r="AU992" s="24" t="s">
        <v>81</v>
      </c>
      <c r="AY992" s="24" t="s">
        <v>114</v>
      </c>
      <c r="BE992" s="235">
        <f>IF(N992="základní",J992,0)</f>
        <v>0</v>
      </c>
      <c r="BF992" s="235">
        <f>IF(N992="snížená",J992,0)</f>
        <v>0</v>
      </c>
      <c r="BG992" s="235">
        <f>IF(N992="zákl. přenesená",J992,0)</f>
        <v>0</v>
      </c>
      <c r="BH992" s="235">
        <f>IF(N992="sníž. přenesená",J992,0)</f>
        <v>0</v>
      </c>
      <c r="BI992" s="235">
        <f>IF(N992="nulová",J992,0)</f>
        <v>0</v>
      </c>
      <c r="BJ992" s="24" t="s">
        <v>81</v>
      </c>
      <c r="BK992" s="235">
        <f>ROUND(I992*H992,2)</f>
        <v>0</v>
      </c>
      <c r="BL992" s="24" t="s">
        <v>220</v>
      </c>
      <c r="BM992" s="24" t="s">
        <v>2339</v>
      </c>
    </row>
    <row r="993" s="1" customFormat="1" ht="16.5" customHeight="1">
      <c r="B993" s="46"/>
      <c r="C993" s="271" t="s">
        <v>2340</v>
      </c>
      <c r="D993" s="271" t="s">
        <v>189</v>
      </c>
      <c r="E993" s="272" t="s">
        <v>2341</v>
      </c>
      <c r="F993" s="273" t="s">
        <v>2342</v>
      </c>
      <c r="G993" s="274" t="s">
        <v>284</v>
      </c>
      <c r="H993" s="275">
        <v>8</v>
      </c>
      <c r="I993" s="276"/>
      <c r="J993" s="277">
        <f>ROUND(I993*H993,2)</f>
        <v>0</v>
      </c>
      <c r="K993" s="273" t="s">
        <v>21</v>
      </c>
      <c r="L993" s="278"/>
      <c r="M993" s="279" t="s">
        <v>21</v>
      </c>
      <c r="N993" s="280" t="s">
        <v>43</v>
      </c>
      <c r="O993" s="47"/>
      <c r="P993" s="233">
        <f>O993*H993</f>
        <v>0</v>
      </c>
      <c r="Q993" s="233">
        <v>0</v>
      </c>
      <c r="R993" s="233">
        <f>Q993*H993</f>
        <v>0</v>
      </c>
      <c r="S993" s="233">
        <v>0</v>
      </c>
      <c r="T993" s="234">
        <f>S993*H993</f>
        <v>0</v>
      </c>
      <c r="AR993" s="24" t="s">
        <v>309</v>
      </c>
      <c r="AT993" s="24" t="s">
        <v>189</v>
      </c>
      <c r="AU993" s="24" t="s">
        <v>81</v>
      </c>
      <c r="AY993" s="24" t="s">
        <v>114</v>
      </c>
      <c r="BE993" s="235">
        <f>IF(N993="základní",J993,0)</f>
        <v>0</v>
      </c>
      <c r="BF993" s="235">
        <f>IF(N993="snížená",J993,0)</f>
        <v>0</v>
      </c>
      <c r="BG993" s="235">
        <f>IF(N993="zákl. přenesená",J993,0)</f>
        <v>0</v>
      </c>
      <c r="BH993" s="235">
        <f>IF(N993="sníž. přenesená",J993,0)</f>
        <v>0</v>
      </c>
      <c r="BI993" s="235">
        <f>IF(N993="nulová",J993,0)</f>
        <v>0</v>
      </c>
      <c r="BJ993" s="24" t="s">
        <v>81</v>
      </c>
      <c r="BK993" s="235">
        <f>ROUND(I993*H993,2)</f>
        <v>0</v>
      </c>
      <c r="BL993" s="24" t="s">
        <v>220</v>
      </c>
      <c r="BM993" s="24" t="s">
        <v>2343</v>
      </c>
    </row>
    <row r="994" s="1" customFormat="1" ht="16.5" customHeight="1">
      <c r="B994" s="46"/>
      <c r="C994" s="271" t="s">
        <v>2344</v>
      </c>
      <c r="D994" s="271" t="s">
        <v>189</v>
      </c>
      <c r="E994" s="272" t="s">
        <v>2345</v>
      </c>
      <c r="F994" s="273" t="s">
        <v>2346</v>
      </c>
      <c r="G994" s="274" t="s">
        <v>284</v>
      </c>
      <c r="H994" s="275">
        <v>100</v>
      </c>
      <c r="I994" s="276"/>
      <c r="J994" s="277">
        <f>ROUND(I994*H994,2)</f>
        <v>0</v>
      </c>
      <c r="K994" s="273" t="s">
        <v>21</v>
      </c>
      <c r="L994" s="278"/>
      <c r="M994" s="279" t="s">
        <v>21</v>
      </c>
      <c r="N994" s="280" t="s">
        <v>43</v>
      </c>
      <c r="O994" s="47"/>
      <c r="P994" s="233">
        <f>O994*H994</f>
        <v>0</v>
      </c>
      <c r="Q994" s="233">
        <v>0</v>
      </c>
      <c r="R994" s="233">
        <f>Q994*H994</f>
        <v>0</v>
      </c>
      <c r="S994" s="233">
        <v>0</v>
      </c>
      <c r="T994" s="234">
        <f>S994*H994</f>
        <v>0</v>
      </c>
      <c r="AR994" s="24" t="s">
        <v>309</v>
      </c>
      <c r="AT994" s="24" t="s">
        <v>189</v>
      </c>
      <c r="AU994" s="24" t="s">
        <v>81</v>
      </c>
      <c r="AY994" s="24" t="s">
        <v>114</v>
      </c>
      <c r="BE994" s="235">
        <f>IF(N994="základní",J994,0)</f>
        <v>0</v>
      </c>
      <c r="BF994" s="235">
        <f>IF(N994="snížená",J994,0)</f>
        <v>0</v>
      </c>
      <c r="BG994" s="235">
        <f>IF(N994="zákl. přenesená",J994,0)</f>
        <v>0</v>
      </c>
      <c r="BH994" s="235">
        <f>IF(N994="sníž. přenesená",J994,0)</f>
        <v>0</v>
      </c>
      <c r="BI994" s="235">
        <f>IF(N994="nulová",J994,0)</f>
        <v>0</v>
      </c>
      <c r="BJ994" s="24" t="s">
        <v>81</v>
      </c>
      <c r="BK994" s="235">
        <f>ROUND(I994*H994,2)</f>
        <v>0</v>
      </c>
      <c r="BL994" s="24" t="s">
        <v>220</v>
      </c>
      <c r="BM994" s="24" t="s">
        <v>2347</v>
      </c>
    </row>
    <row r="995" s="1" customFormat="1" ht="16.5" customHeight="1">
      <c r="B995" s="46"/>
      <c r="C995" s="271" t="s">
        <v>2348</v>
      </c>
      <c r="D995" s="271" t="s">
        <v>189</v>
      </c>
      <c r="E995" s="272" t="s">
        <v>2349</v>
      </c>
      <c r="F995" s="273" t="s">
        <v>2350</v>
      </c>
      <c r="G995" s="274" t="s">
        <v>284</v>
      </c>
      <c r="H995" s="275">
        <v>15</v>
      </c>
      <c r="I995" s="276"/>
      <c r="J995" s="277">
        <f>ROUND(I995*H995,2)</f>
        <v>0</v>
      </c>
      <c r="K995" s="273" t="s">
        <v>21</v>
      </c>
      <c r="L995" s="278"/>
      <c r="M995" s="279" t="s">
        <v>21</v>
      </c>
      <c r="N995" s="280" t="s">
        <v>43</v>
      </c>
      <c r="O995" s="47"/>
      <c r="P995" s="233">
        <f>O995*H995</f>
        <v>0</v>
      </c>
      <c r="Q995" s="233">
        <v>0</v>
      </c>
      <c r="R995" s="233">
        <f>Q995*H995</f>
        <v>0</v>
      </c>
      <c r="S995" s="233">
        <v>0</v>
      </c>
      <c r="T995" s="234">
        <f>S995*H995</f>
        <v>0</v>
      </c>
      <c r="AR995" s="24" t="s">
        <v>309</v>
      </c>
      <c r="AT995" s="24" t="s">
        <v>189</v>
      </c>
      <c r="AU995" s="24" t="s">
        <v>81</v>
      </c>
      <c r="AY995" s="24" t="s">
        <v>114</v>
      </c>
      <c r="BE995" s="235">
        <f>IF(N995="základní",J995,0)</f>
        <v>0</v>
      </c>
      <c r="BF995" s="235">
        <f>IF(N995="snížená",J995,0)</f>
        <v>0</v>
      </c>
      <c r="BG995" s="235">
        <f>IF(N995="zákl. přenesená",J995,0)</f>
        <v>0</v>
      </c>
      <c r="BH995" s="235">
        <f>IF(N995="sníž. přenesená",J995,0)</f>
        <v>0</v>
      </c>
      <c r="BI995" s="235">
        <f>IF(N995="nulová",J995,0)</f>
        <v>0</v>
      </c>
      <c r="BJ995" s="24" t="s">
        <v>81</v>
      </c>
      <c r="BK995" s="235">
        <f>ROUND(I995*H995,2)</f>
        <v>0</v>
      </c>
      <c r="BL995" s="24" t="s">
        <v>220</v>
      </c>
      <c r="BM995" s="24" t="s">
        <v>2351</v>
      </c>
    </row>
    <row r="996" s="1" customFormat="1" ht="16.5" customHeight="1">
      <c r="B996" s="46"/>
      <c r="C996" s="271" t="s">
        <v>2352</v>
      </c>
      <c r="D996" s="271" t="s">
        <v>189</v>
      </c>
      <c r="E996" s="272" t="s">
        <v>2353</v>
      </c>
      <c r="F996" s="273" t="s">
        <v>2354</v>
      </c>
      <c r="G996" s="274" t="s">
        <v>284</v>
      </c>
      <c r="H996" s="275">
        <v>120</v>
      </c>
      <c r="I996" s="276"/>
      <c r="J996" s="277">
        <f>ROUND(I996*H996,2)</f>
        <v>0</v>
      </c>
      <c r="K996" s="273" t="s">
        <v>21</v>
      </c>
      <c r="L996" s="278"/>
      <c r="M996" s="279" t="s">
        <v>21</v>
      </c>
      <c r="N996" s="280" t="s">
        <v>43</v>
      </c>
      <c r="O996" s="47"/>
      <c r="P996" s="233">
        <f>O996*H996</f>
        <v>0</v>
      </c>
      <c r="Q996" s="233">
        <v>0</v>
      </c>
      <c r="R996" s="233">
        <f>Q996*H996</f>
        <v>0</v>
      </c>
      <c r="S996" s="233">
        <v>0</v>
      </c>
      <c r="T996" s="234">
        <f>S996*H996</f>
        <v>0</v>
      </c>
      <c r="AR996" s="24" t="s">
        <v>309</v>
      </c>
      <c r="AT996" s="24" t="s">
        <v>189</v>
      </c>
      <c r="AU996" s="24" t="s">
        <v>81</v>
      </c>
      <c r="AY996" s="24" t="s">
        <v>114</v>
      </c>
      <c r="BE996" s="235">
        <f>IF(N996="základní",J996,0)</f>
        <v>0</v>
      </c>
      <c r="BF996" s="235">
        <f>IF(N996="snížená",J996,0)</f>
        <v>0</v>
      </c>
      <c r="BG996" s="235">
        <f>IF(N996="zákl. přenesená",J996,0)</f>
        <v>0</v>
      </c>
      <c r="BH996" s="235">
        <f>IF(N996="sníž. přenesená",J996,0)</f>
        <v>0</v>
      </c>
      <c r="BI996" s="235">
        <f>IF(N996="nulová",J996,0)</f>
        <v>0</v>
      </c>
      <c r="BJ996" s="24" t="s">
        <v>81</v>
      </c>
      <c r="BK996" s="235">
        <f>ROUND(I996*H996,2)</f>
        <v>0</v>
      </c>
      <c r="BL996" s="24" t="s">
        <v>220</v>
      </c>
      <c r="BM996" s="24" t="s">
        <v>2355</v>
      </c>
    </row>
    <row r="997" s="1" customFormat="1" ht="16.5" customHeight="1">
      <c r="B997" s="46"/>
      <c r="C997" s="271" t="s">
        <v>2356</v>
      </c>
      <c r="D997" s="271" t="s">
        <v>189</v>
      </c>
      <c r="E997" s="272" t="s">
        <v>2357</v>
      </c>
      <c r="F997" s="273" t="s">
        <v>2358</v>
      </c>
      <c r="G997" s="274" t="s">
        <v>284</v>
      </c>
      <c r="H997" s="275">
        <v>35</v>
      </c>
      <c r="I997" s="276"/>
      <c r="J997" s="277">
        <f>ROUND(I997*H997,2)</f>
        <v>0</v>
      </c>
      <c r="K997" s="273" t="s">
        <v>21</v>
      </c>
      <c r="L997" s="278"/>
      <c r="M997" s="279" t="s">
        <v>21</v>
      </c>
      <c r="N997" s="280" t="s">
        <v>43</v>
      </c>
      <c r="O997" s="47"/>
      <c r="P997" s="233">
        <f>O997*H997</f>
        <v>0</v>
      </c>
      <c r="Q997" s="233">
        <v>0</v>
      </c>
      <c r="R997" s="233">
        <f>Q997*H997</f>
        <v>0</v>
      </c>
      <c r="S997" s="233">
        <v>0</v>
      </c>
      <c r="T997" s="234">
        <f>S997*H997</f>
        <v>0</v>
      </c>
      <c r="AR997" s="24" t="s">
        <v>309</v>
      </c>
      <c r="AT997" s="24" t="s">
        <v>189</v>
      </c>
      <c r="AU997" s="24" t="s">
        <v>81</v>
      </c>
      <c r="AY997" s="24" t="s">
        <v>114</v>
      </c>
      <c r="BE997" s="235">
        <f>IF(N997="základní",J997,0)</f>
        <v>0</v>
      </c>
      <c r="BF997" s="235">
        <f>IF(N997="snížená",J997,0)</f>
        <v>0</v>
      </c>
      <c r="BG997" s="235">
        <f>IF(N997="zákl. přenesená",J997,0)</f>
        <v>0</v>
      </c>
      <c r="BH997" s="235">
        <f>IF(N997="sníž. přenesená",J997,0)</f>
        <v>0</v>
      </c>
      <c r="BI997" s="235">
        <f>IF(N997="nulová",J997,0)</f>
        <v>0</v>
      </c>
      <c r="BJ997" s="24" t="s">
        <v>81</v>
      </c>
      <c r="BK997" s="235">
        <f>ROUND(I997*H997,2)</f>
        <v>0</v>
      </c>
      <c r="BL997" s="24" t="s">
        <v>220</v>
      </c>
      <c r="BM997" s="24" t="s">
        <v>2359</v>
      </c>
    </row>
    <row r="998" s="1" customFormat="1" ht="16.5" customHeight="1">
      <c r="B998" s="46"/>
      <c r="C998" s="271" t="s">
        <v>2360</v>
      </c>
      <c r="D998" s="271" t="s">
        <v>189</v>
      </c>
      <c r="E998" s="272" t="s">
        <v>2361</v>
      </c>
      <c r="F998" s="273" t="s">
        <v>2362</v>
      </c>
      <c r="G998" s="274" t="s">
        <v>284</v>
      </c>
      <c r="H998" s="275">
        <v>50</v>
      </c>
      <c r="I998" s="276"/>
      <c r="J998" s="277">
        <f>ROUND(I998*H998,2)</f>
        <v>0</v>
      </c>
      <c r="K998" s="273" t="s">
        <v>21</v>
      </c>
      <c r="L998" s="278"/>
      <c r="M998" s="279" t="s">
        <v>21</v>
      </c>
      <c r="N998" s="280" t="s">
        <v>43</v>
      </c>
      <c r="O998" s="47"/>
      <c r="P998" s="233">
        <f>O998*H998</f>
        <v>0</v>
      </c>
      <c r="Q998" s="233">
        <v>0</v>
      </c>
      <c r="R998" s="233">
        <f>Q998*H998</f>
        <v>0</v>
      </c>
      <c r="S998" s="233">
        <v>0</v>
      </c>
      <c r="T998" s="234">
        <f>S998*H998</f>
        <v>0</v>
      </c>
      <c r="AR998" s="24" t="s">
        <v>309</v>
      </c>
      <c r="AT998" s="24" t="s">
        <v>189</v>
      </c>
      <c r="AU998" s="24" t="s">
        <v>81</v>
      </c>
      <c r="AY998" s="24" t="s">
        <v>114</v>
      </c>
      <c r="BE998" s="235">
        <f>IF(N998="základní",J998,0)</f>
        <v>0</v>
      </c>
      <c r="BF998" s="235">
        <f>IF(N998="snížená",J998,0)</f>
        <v>0</v>
      </c>
      <c r="BG998" s="235">
        <f>IF(N998="zákl. přenesená",J998,0)</f>
        <v>0</v>
      </c>
      <c r="BH998" s="235">
        <f>IF(N998="sníž. přenesená",J998,0)</f>
        <v>0</v>
      </c>
      <c r="BI998" s="235">
        <f>IF(N998="nulová",J998,0)</f>
        <v>0</v>
      </c>
      <c r="BJ998" s="24" t="s">
        <v>81</v>
      </c>
      <c r="BK998" s="235">
        <f>ROUND(I998*H998,2)</f>
        <v>0</v>
      </c>
      <c r="BL998" s="24" t="s">
        <v>220</v>
      </c>
      <c r="BM998" s="24" t="s">
        <v>2363</v>
      </c>
    </row>
    <row r="999" s="1" customFormat="1" ht="16.5" customHeight="1">
      <c r="B999" s="46"/>
      <c r="C999" s="271" t="s">
        <v>2364</v>
      </c>
      <c r="D999" s="271" t="s">
        <v>189</v>
      </c>
      <c r="E999" s="272" t="s">
        <v>2365</v>
      </c>
      <c r="F999" s="273" t="s">
        <v>2366</v>
      </c>
      <c r="G999" s="274" t="s">
        <v>1985</v>
      </c>
      <c r="H999" s="275">
        <v>12</v>
      </c>
      <c r="I999" s="276"/>
      <c r="J999" s="277">
        <f>ROUND(I999*H999,2)</f>
        <v>0</v>
      </c>
      <c r="K999" s="273" t="s">
        <v>21</v>
      </c>
      <c r="L999" s="278"/>
      <c r="M999" s="279" t="s">
        <v>21</v>
      </c>
      <c r="N999" s="280" t="s">
        <v>43</v>
      </c>
      <c r="O999" s="47"/>
      <c r="P999" s="233">
        <f>O999*H999</f>
        <v>0</v>
      </c>
      <c r="Q999" s="233">
        <v>0</v>
      </c>
      <c r="R999" s="233">
        <f>Q999*H999</f>
        <v>0</v>
      </c>
      <c r="S999" s="233">
        <v>0</v>
      </c>
      <c r="T999" s="234">
        <f>S999*H999</f>
        <v>0</v>
      </c>
      <c r="AR999" s="24" t="s">
        <v>309</v>
      </c>
      <c r="AT999" s="24" t="s">
        <v>189</v>
      </c>
      <c r="AU999" s="24" t="s">
        <v>81</v>
      </c>
      <c r="AY999" s="24" t="s">
        <v>114</v>
      </c>
      <c r="BE999" s="235">
        <f>IF(N999="základní",J999,0)</f>
        <v>0</v>
      </c>
      <c r="BF999" s="235">
        <f>IF(N999="snížená",J999,0)</f>
        <v>0</v>
      </c>
      <c r="BG999" s="235">
        <f>IF(N999="zákl. přenesená",J999,0)</f>
        <v>0</v>
      </c>
      <c r="BH999" s="235">
        <f>IF(N999="sníž. přenesená",J999,0)</f>
        <v>0</v>
      </c>
      <c r="BI999" s="235">
        <f>IF(N999="nulová",J999,0)</f>
        <v>0</v>
      </c>
      <c r="BJ999" s="24" t="s">
        <v>81</v>
      </c>
      <c r="BK999" s="235">
        <f>ROUND(I999*H999,2)</f>
        <v>0</v>
      </c>
      <c r="BL999" s="24" t="s">
        <v>220</v>
      </c>
      <c r="BM999" s="24" t="s">
        <v>2367</v>
      </c>
    </row>
    <row r="1000" s="1" customFormat="1" ht="16.5" customHeight="1">
      <c r="B1000" s="46"/>
      <c r="C1000" s="271" t="s">
        <v>2368</v>
      </c>
      <c r="D1000" s="271" t="s">
        <v>189</v>
      </c>
      <c r="E1000" s="272" t="s">
        <v>2369</v>
      </c>
      <c r="F1000" s="273" t="s">
        <v>2370</v>
      </c>
      <c r="G1000" s="274" t="s">
        <v>1985</v>
      </c>
      <c r="H1000" s="275">
        <v>7</v>
      </c>
      <c r="I1000" s="276"/>
      <c r="J1000" s="277">
        <f>ROUND(I1000*H1000,2)</f>
        <v>0</v>
      </c>
      <c r="K1000" s="273" t="s">
        <v>21</v>
      </c>
      <c r="L1000" s="278"/>
      <c r="M1000" s="279" t="s">
        <v>21</v>
      </c>
      <c r="N1000" s="280" t="s">
        <v>43</v>
      </c>
      <c r="O1000" s="47"/>
      <c r="P1000" s="233">
        <f>O1000*H1000</f>
        <v>0</v>
      </c>
      <c r="Q1000" s="233">
        <v>0</v>
      </c>
      <c r="R1000" s="233">
        <f>Q1000*H1000</f>
        <v>0</v>
      </c>
      <c r="S1000" s="233">
        <v>0</v>
      </c>
      <c r="T1000" s="234">
        <f>S1000*H1000</f>
        <v>0</v>
      </c>
      <c r="AR1000" s="24" t="s">
        <v>309</v>
      </c>
      <c r="AT1000" s="24" t="s">
        <v>189</v>
      </c>
      <c r="AU1000" s="24" t="s">
        <v>81</v>
      </c>
      <c r="AY1000" s="24" t="s">
        <v>114</v>
      </c>
      <c r="BE1000" s="235">
        <f>IF(N1000="základní",J1000,0)</f>
        <v>0</v>
      </c>
      <c r="BF1000" s="235">
        <f>IF(N1000="snížená",J1000,0)</f>
        <v>0</v>
      </c>
      <c r="BG1000" s="235">
        <f>IF(N1000="zákl. přenesená",J1000,0)</f>
        <v>0</v>
      </c>
      <c r="BH1000" s="235">
        <f>IF(N1000="sníž. přenesená",J1000,0)</f>
        <v>0</v>
      </c>
      <c r="BI1000" s="235">
        <f>IF(N1000="nulová",J1000,0)</f>
        <v>0</v>
      </c>
      <c r="BJ1000" s="24" t="s">
        <v>81</v>
      </c>
      <c r="BK1000" s="235">
        <f>ROUND(I1000*H1000,2)</f>
        <v>0</v>
      </c>
      <c r="BL1000" s="24" t="s">
        <v>220</v>
      </c>
      <c r="BM1000" s="24" t="s">
        <v>2371</v>
      </c>
    </row>
    <row r="1001" s="1" customFormat="1" ht="16.5" customHeight="1">
      <c r="B1001" s="46"/>
      <c r="C1001" s="271" t="s">
        <v>2372</v>
      </c>
      <c r="D1001" s="271" t="s">
        <v>189</v>
      </c>
      <c r="E1001" s="272" t="s">
        <v>2373</v>
      </c>
      <c r="F1001" s="273" t="s">
        <v>2374</v>
      </c>
      <c r="G1001" s="274" t="s">
        <v>1985</v>
      </c>
      <c r="H1001" s="275">
        <v>12</v>
      </c>
      <c r="I1001" s="276"/>
      <c r="J1001" s="277">
        <f>ROUND(I1001*H1001,2)</f>
        <v>0</v>
      </c>
      <c r="K1001" s="273" t="s">
        <v>21</v>
      </c>
      <c r="L1001" s="278"/>
      <c r="M1001" s="279" t="s">
        <v>21</v>
      </c>
      <c r="N1001" s="280" t="s">
        <v>43</v>
      </c>
      <c r="O1001" s="47"/>
      <c r="P1001" s="233">
        <f>O1001*H1001</f>
        <v>0</v>
      </c>
      <c r="Q1001" s="233">
        <v>0</v>
      </c>
      <c r="R1001" s="233">
        <f>Q1001*H1001</f>
        <v>0</v>
      </c>
      <c r="S1001" s="233">
        <v>0</v>
      </c>
      <c r="T1001" s="234">
        <f>S1001*H1001</f>
        <v>0</v>
      </c>
      <c r="AR1001" s="24" t="s">
        <v>309</v>
      </c>
      <c r="AT1001" s="24" t="s">
        <v>189</v>
      </c>
      <c r="AU1001" s="24" t="s">
        <v>81</v>
      </c>
      <c r="AY1001" s="24" t="s">
        <v>114</v>
      </c>
      <c r="BE1001" s="235">
        <f>IF(N1001="základní",J1001,0)</f>
        <v>0</v>
      </c>
      <c r="BF1001" s="235">
        <f>IF(N1001="snížená",J1001,0)</f>
        <v>0</v>
      </c>
      <c r="BG1001" s="235">
        <f>IF(N1001="zákl. přenesená",J1001,0)</f>
        <v>0</v>
      </c>
      <c r="BH1001" s="235">
        <f>IF(N1001="sníž. přenesená",J1001,0)</f>
        <v>0</v>
      </c>
      <c r="BI1001" s="235">
        <f>IF(N1001="nulová",J1001,0)</f>
        <v>0</v>
      </c>
      <c r="BJ1001" s="24" t="s">
        <v>81</v>
      </c>
      <c r="BK1001" s="235">
        <f>ROUND(I1001*H1001,2)</f>
        <v>0</v>
      </c>
      <c r="BL1001" s="24" t="s">
        <v>220</v>
      </c>
      <c r="BM1001" s="24" t="s">
        <v>2375</v>
      </c>
    </row>
    <row r="1002" s="1" customFormat="1" ht="16.5" customHeight="1">
      <c r="B1002" s="46"/>
      <c r="C1002" s="271" t="s">
        <v>2376</v>
      </c>
      <c r="D1002" s="271" t="s">
        <v>189</v>
      </c>
      <c r="E1002" s="272" t="s">
        <v>2377</v>
      </c>
      <c r="F1002" s="273" t="s">
        <v>2378</v>
      </c>
      <c r="G1002" s="274" t="s">
        <v>1985</v>
      </c>
      <c r="H1002" s="275">
        <v>12</v>
      </c>
      <c r="I1002" s="276"/>
      <c r="J1002" s="277">
        <f>ROUND(I1002*H1002,2)</f>
        <v>0</v>
      </c>
      <c r="K1002" s="273" t="s">
        <v>21</v>
      </c>
      <c r="L1002" s="278"/>
      <c r="M1002" s="279" t="s">
        <v>21</v>
      </c>
      <c r="N1002" s="280" t="s">
        <v>43</v>
      </c>
      <c r="O1002" s="47"/>
      <c r="P1002" s="233">
        <f>O1002*H1002</f>
        <v>0</v>
      </c>
      <c r="Q1002" s="233">
        <v>0</v>
      </c>
      <c r="R1002" s="233">
        <f>Q1002*H1002</f>
        <v>0</v>
      </c>
      <c r="S1002" s="233">
        <v>0</v>
      </c>
      <c r="T1002" s="234">
        <f>S1002*H1002</f>
        <v>0</v>
      </c>
      <c r="AR1002" s="24" t="s">
        <v>309</v>
      </c>
      <c r="AT1002" s="24" t="s">
        <v>189</v>
      </c>
      <c r="AU1002" s="24" t="s">
        <v>81</v>
      </c>
      <c r="AY1002" s="24" t="s">
        <v>114</v>
      </c>
      <c r="BE1002" s="235">
        <f>IF(N1002="základní",J1002,0)</f>
        <v>0</v>
      </c>
      <c r="BF1002" s="235">
        <f>IF(N1002="snížená",J1002,0)</f>
        <v>0</v>
      </c>
      <c r="BG1002" s="235">
        <f>IF(N1002="zákl. přenesená",J1002,0)</f>
        <v>0</v>
      </c>
      <c r="BH1002" s="235">
        <f>IF(N1002="sníž. přenesená",J1002,0)</f>
        <v>0</v>
      </c>
      <c r="BI1002" s="235">
        <f>IF(N1002="nulová",J1002,0)</f>
        <v>0</v>
      </c>
      <c r="BJ1002" s="24" t="s">
        <v>81</v>
      </c>
      <c r="BK1002" s="235">
        <f>ROUND(I1002*H1002,2)</f>
        <v>0</v>
      </c>
      <c r="BL1002" s="24" t="s">
        <v>220</v>
      </c>
      <c r="BM1002" s="24" t="s">
        <v>2379</v>
      </c>
    </row>
    <row r="1003" s="1" customFormat="1" ht="16.5" customHeight="1">
      <c r="B1003" s="46"/>
      <c r="C1003" s="271" t="s">
        <v>2380</v>
      </c>
      <c r="D1003" s="271" t="s">
        <v>189</v>
      </c>
      <c r="E1003" s="272" t="s">
        <v>2381</v>
      </c>
      <c r="F1003" s="273" t="s">
        <v>2382</v>
      </c>
      <c r="G1003" s="274" t="s">
        <v>1985</v>
      </c>
      <c r="H1003" s="275">
        <v>5</v>
      </c>
      <c r="I1003" s="276"/>
      <c r="J1003" s="277">
        <f>ROUND(I1003*H1003,2)</f>
        <v>0</v>
      </c>
      <c r="K1003" s="273" t="s">
        <v>21</v>
      </c>
      <c r="L1003" s="278"/>
      <c r="M1003" s="279" t="s">
        <v>21</v>
      </c>
      <c r="N1003" s="280" t="s">
        <v>43</v>
      </c>
      <c r="O1003" s="47"/>
      <c r="P1003" s="233">
        <f>O1003*H1003</f>
        <v>0</v>
      </c>
      <c r="Q1003" s="233">
        <v>0</v>
      </c>
      <c r="R1003" s="233">
        <f>Q1003*H1003</f>
        <v>0</v>
      </c>
      <c r="S1003" s="233">
        <v>0</v>
      </c>
      <c r="T1003" s="234">
        <f>S1003*H1003</f>
        <v>0</v>
      </c>
      <c r="AR1003" s="24" t="s">
        <v>309</v>
      </c>
      <c r="AT1003" s="24" t="s">
        <v>189</v>
      </c>
      <c r="AU1003" s="24" t="s">
        <v>81</v>
      </c>
      <c r="AY1003" s="24" t="s">
        <v>114</v>
      </c>
      <c r="BE1003" s="235">
        <f>IF(N1003="základní",J1003,0)</f>
        <v>0</v>
      </c>
      <c r="BF1003" s="235">
        <f>IF(N1003="snížená",J1003,0)</f>
        <v>0</v>
      </c>
      <c r="BG1003" s="235">
        <f>IF(N1003="zákl. přenesená",J1003,0)</f>
        <v>0</v>
      </c>
      <c r="BH1003" s="235">
        <f>IF(N1003="sníž. přenesená",J1003,0)</f>
        <v>0</v>
      </c>
      <c r="BI1003" s="235">
        <f>IF(N1003="nulová",J1003,0)</f>
        <v>0</v>
      </c>
      <c r="BJ1003" s="24" t="s">
        <v>81</v>
      </c>
      <c r="BK1003" s="235">
        <f>ROUND(I1003*H1003,2)</f>
        <v>0</v>
      </c>
      <c r="BL1003" s="24" t="s">
        <v>220</v>
      </c>
      <c r="BM1003" s="24" t="s">
        <v>2383</v>
      </c>
    </row>
    <row r="1004" s="1" customFormat="1" ht="16.5" customHeight="1">
      <c r="B1004" s="46"/>
      <c r="C1004" s="271" t="s">
        <v>2384</v>
      </c>
      <c r="D1004" s="271" t="s">
        <v>189</v>
      </c>
      <c r="E1004" s="272" t="s">
        <v>2385</v>
      </c>
      <c r="F1004" s="273" t="s">
        <v>2386</v>
      </c>
      <c r="G1004" s="274" t="s">
        <v>1985</v>
      </c>
      <c r="H1004" s="275">
        <v>30</v>
      </c>
      <c r="I1004" s="276"/>
      <c r="J1004" s="277">
        <f>ROUND(I1004*H1004,2)</f>
        <v>0</v>
      </c>
      <c r="K1004" s="273" t="s">
        <v>21</v>
      </c>
      <c r="L1004" s="278"/>
      <c r="M1004" s="279" t="s">
        <v>21</v>
      </c>
      <c r="N1004" s="280" t="s">
        <v>43</v>
      </c>
      <c r="O1004" s="47"/>
      <c r="P1004" s="233">
        <f>O1004*H1004</f>
        <v>0</v>
      </c>
      <c r="Q1004" s="233">
        <v>0</v>
      </c>
      <c r="R1004" s="233">
        <f>Q1004*H1004</f>
        <v>0</v>
      </c>
      <c r="S1004" s="233">
        <v>0</v>
      </c>
      <c r="T1004" s="234">
        <f>S1004*H1004</f>
        <v>0</v>
      </c>
      <c r="AR1004" s="24" t="s">
        <v>309</v>
      </c>
      <c r="AT1004" s="24" t="s">
        <v>189</v>
      </c>
      <c r="AU1004" s="24" t="s">
        <v>81</v>
      </c>
      <c r="AY1004" s="24" t="s">
        <v>114</v>
      </c>
      <c r="BE1004" s="235">
        <f>IF(N1004="základní",J1004,0)</f>
        <v>0</v>
      </c>
      <c r="BF1004" s="235">
        <f>IF(N1004="snížená",J1004,0)</f>
        <v>0</v>
      </c>
      <c r="BG1004" s="235">
        <f>IF(N1004="zákl. přenesená",J1004,0)</f>
        <v>0</v>
      </c>
      <c r="BH1004" s="235">
        <f>IF(N1004="sníž. přenesená",J1004,0)</f>
        <v>0</v>
      </c>
      <c r="BI1004" s="235">
        <f>IF(N1004="nulová",J1004,0)</f>
        <v>0</v>
      </c>
      <c r="BJ1004" s="24" t="s">
        <v>81</v>
      </c>
      <c r="BK1004" s="235">
        <f>ROUND(I1004*H1004,2)</f>
        <v>0</v>
      </c>
      <c r="BL1004" s="24" t="s">
        <v>220</v>
      </c>
      <c r="BM1004" s="24" t="s">
        <v>2387</v>
      </c>
    </row>
    <row r="1005" s="1" customFormat="1" ht="16.5" customHeight="1">
      <c r="B1005" s="46"/>
      <c r="C1005" s="271" t="s">
        <v>2388</v>
      </c>
      <c r="D1005" s="271" t="s">
        <v>189</v>
      </c>
      <c r="E1005" s="272" t="s">
        <v>2389</v>
      </c>
      <c r="F1005" s="273" t="s">
        <v>2390</v>
      </c>
      <c r="G1005" s="274" t="s">
        <v>1985</v>
      </c>
      <c r="H1005" s="275">
        <v>12</v>
      </c>
      <c r="I1005" s="276"/>
      <c r="J1005" s="277">
        <f>ROUND(I1005*H1005,2)</f>
        <v>0</v>
      </c>
      <c r="K1005" s="273" t="s">
        <v>21</v>
      </c>
      <c r="L1005" s="278"/>
      <c r="M1005" s="279" t="s">
        <v>21</v>
      </c>
      <c r="N1005" s="280" t="s">
        <v>43</v>
      </c>
      <c r="O1005" s="47"/>
      <c r="P1005" s="233">
        <f>O1005*H1005</f>
        <v>0</v>
      </c>
      <c r="Q1005" s="233">
        <v>0</v>
      </c>
      <c r="R1005" s="233">
        <f>Q1005*H1005</f>
        <v>0</v>
      </c>
      <c r="S1005" s="233">
        <v>0</v>
      </c>
      <c r="T1005" s="234">
        <f>S1005*H1005</f>
        <v>0</v>
      </c>
      <c r="AR1005" s="24" t="s">
        <v>309</v>
      </c>
      <c r="AT1005" s="24" t="s">
        <v>189</v>
      </c>
      <c r="AU1005" s="24" t="s">
        <v>81</v>
      </c>
      <c r="AY1005" s="24" t="s">
        <v>114</v>
      </c>
      <c r="BE1005" s="235">
        <f>IF(N1005="základní",J1005,0)</f>
        <v>0</v>
      </c>
      <c r="BF1005" s="235">
        <f>IF(N1005="snížená",J1005,0)</f>
        <v>0</v>
      </c>
      <c r="BG1005" s="235">
        <f>IF(N1005="zákl. přenesená",J1005,0)</f>
        <v>0</v>
      </c>
      <c r="BH1005" s="235">
        <f>IF(N1005="sníž. přenesená",J1005,0)</f>
        <v>0</v>
      </c>
      <c r="BI1005" s="235">
        <f>IF(N1005="nulová",J1005,0)</f>
        <v>0</v>
      </c>
      <c r="BJ1005" s="24" t="s">
        <v>81</v>
      </c>
      <c r="BK1005" s="235">
        <f>ROUND(I1005*H1005,2)</f>
        <v>0</v>
      </c>
      <c r="BL1005" s="24" t="s">
        <v>220</v>
      </c>
      <c r="BM1005" s="24" t="s">
        <v>2391</v>
      </c>
    </row>
    <row r="1006" s="1" customFormat="1" ht="16.5" customHeight="1">
      <c r="B1006" s="46"/>
      <c r="C1006" s="271" t="s">
        <v>2392</v>
      </c>
      <c r="D1006" s="271" t="s">
        <v>189</v>
      </c>
      <c r="E1006" s="272" t="s">
        <v>2393</v>
      </c>
      <c r="F1006" s="273" t="s">
        <v>2394</v>
      </c>
      <c r="G1006" s="274" t="s">
        <v>1985</v>
      </c>
      <c r="H1006" s="275">
        <v>10</v>
      </c>
      <c r="I1006" s="276"/>
      <c r="J1006" s="277">
        <f>ROUND(I1006*H1006,2)</f>
        <v>0</v>
      </c>
      <c r="K1006" s="273" t="s">
        <v>21</v>
      </c>
      <c r="L1006" s="278"/>
      <c r="M1006" s="279" t="s">
        <v>21</v>
      </c>
      <c r="N1006" s="280" t="s">
        <v>43</v>
      </c>
      <c r="O1006" s="47"/>
      <c r="P1006" s="233">
        <f>O1006*H1006</f>
        <v>0</v>
      </c>
      <c r="Q1006" s="233">
        <v>0</v>
      </c>
      <c r="R1006" s="233">
        <f>Q1006*H1006</f>
        <v>0</v>
      </c>
      <c r="S1006" s="233">
        <v>0</v>
      </c>
      <c r="T1006" s="234">
        <f>S1006*H1006</f>
        <v>0</v>
      </c>
      <c r="AR1006" s="24" t="s">
        <v>309</v>
      </c>
      <c r="AT1006" s="24" t="s">
        <v>189</v>
      </c>
      <c r="AU1006" s="24" t="s">
        <v>81</v>
      </c>
      <c r="AY1006" s="24" t="s">
        <v>114</v>
      </c>
      <c r="BE1006" s="235">
        <f>IF(N1006="základní",J1006,0)</f>
        <v>0</v>
      </c>
      <c r="BF1006" s="235">
        <f>IF(N1006="snížená",J1006,0)</f>
        <v>0</v>
      </c>
      <c r="BG1006" s="235">
        <f>IF(N1006="zákl. přenesená",J1006,0)</f>
        <v>0</v>
      </c>
      <c r="BH1006" s="235">
        <f>IF(N1006="sníž. přenesená",J1006,0)</f>
        <v>0</v>
      </c>
      <c r="BI1006" s="235">
        <f>IF(N1006="nulová",J1006,0)</f>
        <v>0</v>
      </c>
      <c r="BJ1006" s="24" t="s">
        <v>81</v>
      </c>
      <c r="BK1006" s="235">
        <f>ROUND(I1006*H1006,2)</f>
        <v>0</v>
      </c>
      <c r="BL1006" s="24" t="s">
        <v>220</v>
      </c>
      <c r="BM1006" s="24" t="s">
        <v>2395</v>
      </c>
    </row>
    <row r="1007" s="1" customFormat="1" ht="16.5" customHeight="1">
      <c r="B1007" s="46"/>
      <c r="C1007" s="271" t="s">
        <v>2396</v>
      </c>
      <c r="D1007" s="271" t="s">
        <v>189</v>
      </c>
      <c r="E1007" s="272" t="s">
        <v>2397</v>
      </c>
      <c r="F1007" s="273" t="s">
        <v>2398</v>
      </c>
      <c r="G1007" s="274" t="s">
        <v>1985</v>
      </c>
      <c r="H1007" s="275">
        <v>18</v>
      </c>
      <c r="I1007" s="276"/>
      <c r="J1007" s="277">
        <f>ROUND(I1007*H1007,2)</f>
        <v>0</v>
      </c>
      <c r="K1007" s="273" t="s">
        <v>21</v>
      </c>
      <c r="L1007" s="278"/>
      <c r="M1007" s="279" t="s">
        <v>21</v>
      </c>
      <c r="N1007" s="280" t="s">
        <v>43</v>
      </c>
      <c r="O1007" s="47"/>
      <c r="P1007" s="233">
        <f>O1007*H1007</f>
        <v>0</v>
      </c>
      <c r="Q1007" s="233">
        <v>0</v>
      </c>
      <c r="R1007" s="233">
        <f>Q1007*H1007</f>
        <v>0</v>
      </c>
      <c r="S1007" s="233">
        <v>0</v>
      </c>
      <c r="T1007" s="234">
        <f>S1007*H1007</f>
        <v>0</v>
      </c>
      <c r="AR1007" s="24" t="s">
        <v>309</v>
      </c>
      <c r="AT1007" s="24" t="s">
        <v>189</v>
      </c>
      <c r="AU1007" s="24" t="s">
        <v>81</v>
      </c>
      <c r="AY1007" s="24" t="s">
        <v>114</v>
      </c>
      <c r="BE1007" s="235">
        <f>IF(N1007="základní",J1007,0)</f>
        <v>0</v>
      </c>
      <c r="BF1007" s="235">
        <f>IF(N1007="snížená",J1007,0)</f>
        <v>0</v>
      </c>
      <c r="BG1007" s="235">
        <f>IF(N1007="zákl. přenesená",J1007,0)</f>
        <v>0</v>
      </c>
      <c r="BH1007" s="235">
        <f>IF(N1007="sníž. přenesená",J1007,0)</f>
        <v>0</v>
      </c>
      <c r="BI1007" s="235">
        <f>IF(N1007="nulová",J1007,0)</f>
        <v>0</v>
      </c>
      <c r="BJ1007" s="24" t="s">
        <v>81</v>
      </c>
      <c r="BK1007" s="235">
        <f>ROUND(I1007*H1007,2)</f>
        <v>0</v>
      </c>
      <c r="BL1007" s="24" t="s">
        <v>220</v>
      </c>
      <c r="BM1007" s="24" t="s">
        <v>2399</v>
      </c>
    </row>
    <row r="1008" s="1" customFormat="1" ht="16.5" customHeight="1">
      <c r="B1008" s="46"/>
      <c r="C1008" s="271" t="s">
        <v>2400</v>
      </c>
      <c r="D1008" s="271" t="s">
        <v>189</v>
      </c>
      <c r="E1008" s="272" t="s">
        <v>2401</v>
      </c>
      <c r="F1008" s="273" t="s">
        <v>2402</v>
      </c>
      <c r="G1008" s="274" t="s">
        <v>1985</v>
      </c>
      <c r="H1008" s="275">
        <v>5</v>
      </c>
      <c r="I1008" s="276"/>
      <c r="J1008" s="277">
        <f>ROUND(I1008*H1008,2)</f>
        <v>0</v>
      </c>
      <c r="K1008" s="273" t="s">
        <v>21</v>
      </c>
      <c r="L1008" s="278"/>
      <c r="M1008" s="279" t="s">
        <v>21</v>
      </c>
      <c r="N1008" s="280" t="s">
        <v>43</v>
      </c>
      <c r="O1008" s="47"/>
      <c r="P1008" s="233">
        <f>O1008*H1008</f>
        <v>0</v>
      </c>
      <c r="Q1008" s="233">
        <v>0</v>
      </c>
      <c r="R1008" s="233">
        <f>Q1008*H1008</f>
        <v>0</v>
      </c>
      <c r="S1008" s="233">
        <v>0</v>
      </c>
      <c r="T1008" s="234">
        <f>S1008*H1008</f>
        <v>0</v>
      </c>
      <c r="AR1008" s="24" t="s">
        <v>309</v>
      </c>
      <c r="AT1008" s="24" t="s">
        <v>189</v>
      </c>
      <c r="AU1008" s="24" t="s">
        <v>81</v>
      </c>
      <c r="AY1008" s="24" t="s">
        <v>114</v>
      </c>
      <c r="BE1008" s="235">
        <f>IF(N1008="základní",J1008,0)</f>
        <v>0</v>
      </c>
      <c r="BF1008" s="235">
        <f>IF(N1008="snížená",J1008,0)</f>
        <v>0</v>
      </c>
      <c r="BG1008" s="235">
        <f>IF(N1008="zákl. přenesená",J1008,0)</f>
        <v>0</v>
      </c>
      <c r="BH1008" s="235">
        <f>IF(N1008="sníž. přenesená",J1008,0)</f>
        <v>0</v>
      </c>
      <c r="BI1008" s="235">
        <f>IF(N1008="nulová",J1008,0)</f>
        <v>0</v>
      </c>
      <c r="BJ1008" s="24" t="s">
        <v>81</v>
      </c>
      <c r="BK1008" s="235">
        <f>ROUND(I1008*H1008,2)</f>
        <v>0</v>
      </c>
      <c r="BL1008" s="24" t="s">
        <v>220</v>
      </c>
      <c r="BM1008" s="24" t="s">
        <v>2403</v>
      </c>
    </row>
    <row r="1009" s="1" customFormat="1" ht="16.5" customHeight="1">
      <c r="B1009" s="46"/>
      <c r="C1009" s="271" t="s">
        <v>2404</v>
      </c>
      <c r="D1009" s="271" t="s">
        <v>189</v>
      </c>
      <c r="E1009" s="272" t="s">
        <v>2405</v>
      </c>
      <c r="F1009" s="273" t="s">
        <v>2406</v>
      </c>
      <c r="G1009" s="274" t="s">
        <v>1985</v>
      </c>
      <c r="H1009" s="275">
        <v>5</v>
      </c>
      <c r="I1009" s="276"/>
      <c r="J1009" s="277">
        <f>ROUND(I1009*H1009,2)</f>
        <v>0</v>
      </c>
      <c r="K1009" s="273" t="s">
        <v>21</v>
      </c>
      <c r="L1009" s="278"/>
      <c r="M1009" s="279" t="s">
        <v>21</v>
      </c>
      <c r="N1009" s="280" t="s">
        <v>43</v>
      </c>
      <c r="O1009" s="47"/>
      <c r="P1009" s="233">
        <f>O1009*H1009</f>
        <v>0</v>
      </c>
      <c r="Q1009" s="233">
        <v>0</v>
      </c>
      <c r="R1009" s="233">
        <f>Q1009*H1009</f>
        <v>0</v>
      </c>
      <c r="S1009" s="233">
        <v>0</v>
      </c>
      <c r="T1009" s="234">
        <f>S1009*H1009</f>
        <v>0</v>
      </c>
      <c r="AR1009" s="24" t="s">
        <v>309</v>
      </c>
      <c r="AT1009" s="24" t="s">
        <v>189</v>
      </c>
      <c r="AU1009" s="24" t="s">
        <v>81</v>
      </c>
      <c r="AY1009" s="24" t="s">
        <v>114</v>
      </c>
      <c r="BE1009" s="235">
        <f>IF(N1009="základní",J1009,0)</f>
        <v>0</v>
      </c>
      <c r="BF1009" s="235">
        <f>IF(N1009="snížená",J1009,0)</f>
        <v>0</v>
      </c>
      <c r="BG1009" s="235">
        <f>IF(N1009="zákl. přenesená",J1009,0)</f>
        <v>0</v>
      </c>
      <c r="BH1009" s="235">
        <f>IF(N1009="sníž. přenesená",J1009,0)</f>
        <v>0</v>
      </c>
      <c r="BI1009" s="235">
        <f>IF(N1009="nulová",J1009,0)</f>
        <v>0</v>
      </c>
      <c r="BJ1009" s="24" t="s">
        <v>81</v>
      </c>
      <c r="BK1009" s="235">
        <f>ROUND(I1009*H1009,2)</f>
        <v>0</v>
      </c>
      <c r="BL1009" s="24" t="s">
        <v>220</v>
      </c>
      <c r="BM1009" s="24" t="s">
        <v>2407</v>
      </c>
    </row>
    <row r="1010" s="1" customFormat="1" ht="16.5" customHeight="1">
      <c r="B1010" s="46"/>
      <c r="C1010" s="271" t="s">
        <v>2408</v>
      </c>
      <c r="D1010" s="271" t="s">
        <v>189</v>
      </c>
      <c r="E1010" s="272" t="s">
        <v>2409</v>
      </c>
      <c r="F1010" s="273" t="s">
        <v>2410</v>
      </c>
      <c r="G1010" s="274" t="s">
        <v>1985</v>
      </c>
      <c r="H1010" s="275">
        <v>10</v>
      </c>
      <c r="I1010" s="276"/>
      <c r="J1010" s="277">
        <f>ROUND(I1010*H1010,2)</f>
        <v>0</v>
      </c>
      <c r="K1010" s="273" t="s">
        <v>21</v>
      </c>
      <c r="L1010" s="278"/>
      <c r="M1010" s="279" t="s">
        <v>21</v>
      </c>
      <c r="N1010" s="280" t="s">
        <v>43</v>
      </c>
      <c r="O1010" s="47"/>
      <c r="P1010" s="233">
        <f>O1010*H1010</f>
        <v>0</v>
      </c>
      <c r="Q1010" s="233">
        <v>0</v>
      </c>
      <c r="R1010" s="233">
        <f>Q1010*H1010</f>
        <v>0</v>
      </c>
      <c r="S1010" s="233">
        <v>0</v>
      </c>
      <c r="T1010" s="234">
        <f>S1010*H1010</f>
        <v>0</v>
      </c>
      <c r="AR1010" s="24" t="s">
        <v>309</v>
      </c>
      <c r="AT1010" s="24" t="s">
        <v>189</v>
      </c>
      <c r="AU1010" s="24" t="s">
        <v>81</v>
      </c>
      <c r="AY1010" s="24" t="s">
        <v>114</v>
      </c>
      <c r="BE1010" s="235">
        <f>IF(N1010="základní",J1010,0)</f>
        <v>0</v>
      </c>
      <c r="BF1010" s="235">
        <f>IF(N1010="snížená",J1010,0)</f>
        <v>0</v>
      </c>
      <c r="BG1010" s="235">
        <f>IF(N1010="zákl. přenesená",J1010,0)</f>
        <v>0</v>
      </c>
      <c r="BH1010" s="235">
        <f>IF(N1010="sníž. přenesená",J1010,0)</f>
        <v>0</v>
      </c>
      <c r="BI1010" s="235">
        <f>IF(N1010="nulová",J1010,0)</f>
        <v>0</v>
      </c>
      <c r="BJ1010" s="24" t="s">
        <v>81</v>
      </c>
      <c r="BK1010" s="235">
        <f>ROUND(I1010*H1010,2)</f>
        <v>0</v>
      </c>
      <c r="BL1010" s="24" t="s">
        <v>220</v>
      </c>
      <c r="BM1010" s="24" t="s">
        <v>2411</v>
      </c>
    </row>
    <row r="1011" s="1" customFormat="1" ht="16.5" customHeight="1">
      <c r="B1011" s="46"/>
      <c r="C1011" s="271" t="s">
        <v>2412</v>
      </c>
      <c r="D1011" s="271" t="s">
        <v>189</v>
      </c>
      <c r="E1011" s="272" t="s">
        <v>2413</v>
      </c>
      <c r="F1011" s="273" t="s">
        <v>2414</v>
      </c>
      <c r="G1011" s="274" t="s">
        <v>1985</v>
      </c>
      <c r="H1011" s="275">
        <v>2</v>
      </c>
      <c r="I1011" s="276"/>
      <c r="J1011" s="277">
        <f>ROUND(I1011*H1011,2)</f>
        <v>0</v>
      </c>
      <c r="K1011" s="273" t="s">
        <v>21</v>
      </c>
      <c r="L1011" s="278"/>
      <c r="M1011" s="279" t="s">
        <v>21</v>
      </c>
      <c r="N1011" s="280" t="s">
        <v>43</v>
      </c>
      <c r="O1011" s="47"/>
      <c r="P1011" s="233">
        <f>O1011*H1011</f>
        <v>0</v>
      </c>
      <c r="Q1011" s="233">
        <v>0</v>
      </c>
      <c r="R1011" s="233">
        <f>Q1011*H1011</f>
        <v>0</v>
      </c>
      <c r="S1011" s="233">
        <v>0</v>
      </c>
      <c r="T1011" s="234">
        <f>S1011*H1011</f>
        <v>0</v>
      </c>
      <c r="AR1011" s="24" t="s">
        <v>309</v>
      </c>
      <c r="AT1011" s="24" t="s">
        <v>189</v>
      </c>
      <c r="AU1011" s="24" t="s">
        <v>81</v>
      </c>
      <c r="AY1011" s="24" t="s">
        <v>114</v>
      </c>
      <c r="BE1011" s="235">
        <f>IF(N1011="základní",J1011,0)</f>
        <v>0</v>
      </c>
      <c r="BF1011" s="235">
        <f>IF(N1011="snížená",J1011,0)</f>
        <v>0</v>
      </c>
      <c r="BG1011" s="235">
        <f>IF(N1011="zákl. přenesená",J1011,0)</f>
        <v>0</v>
      </c>
      <c r="BH1011" s="235">
        <f>IF(N1011="sníž. přenesená",J1011,0)</f>
        <v>0</v>
      </c>
      <c r="BI1011" s="235">
        <f>IF(N1011="nulová",J1011,0)</f>
        <v>0</v>
      </c>
      <c r="BJ1011" s="24" t="s">
        <v>81</v>
      </c>
      <c r="BK1011" s="235">
        <f>ROUND(I1011*H1011,2)</f>
        <v>0</v>
      </c>
      <c r="BL1011" s="24" t="s">
        <v>220</v>
      </c>
      <c r="BM1011" s="24" t="s">
        <v>2415</v>
      </c>
    </row>
    <row r="1012" s="1" customFormat="1" ht="16.5" customHeight="1">
      <c r="B1012" s="46"/>
      <c r="C1012" s="271" t="s">
        <v>2416</v>
      </c>
      <c r="D1012" s="271" t="s">
        <v>189</v>
      </c>
      <c r="E1012" s="272" t="s">
        <v>2417</v>
      </c>
      <c r="F1012" s="273" t="s">
        <v>2418</v>
      </c>
      <c r="G1012" s="274" t="s">
        <v>1985</v>
      </c>
      <c r="H1012" s="275">
        <v>2</v>
      </c>
      <c r="I1012" s="276"/>
      <c r="J1012" s="277">
        <f>ROUND(I1012*H1012,2)</f>
        <v>0</v>
      </c>
      <c r="K1012" s="273" t="s">
        <v>21</v>
      </c>
      <c r="L1012" s="278"/>
      <c r="M1012" s="279" t="s">
        <v>21</v>
      </c>
      <c r="N1012" s="280" t="s">
        <v>43</v>
      </c>
      <c r="O1012" s="47"/>
      <c r="P1012" s="233">
        <f>O1012*H1012</f>
        <v>0</v>
      </c>
      <c r="Q1012" s="233">
        <v>0</v>
      </c>
      <c r="R1012" s="233">
        <f>Q1012*H1012</f>
        <v>0</v>
      </c>
      <c r="S1012" s="233">
        <v>0</v>
      </c>
      <c r="T1012" s="234">
        <f>S1012*H1012</f>
        <v>0</v>
      </c>
      <c r="AR1012" s="24" t="s">
        <v>309</v>
      </c>
      <c r="AT1012" s="24" t="s">
        <v>189</v>
      </c>
      <c r="AU1012" s="24" t="s">
        <v>81</v>
      </c>
      <c r="AY1012" s="24" t="s">
        <v>114</v>
      </c>
      <c r="BE1012" s="235">
        <f>IF(N1012="základní",J1012,0)</f>
        <v>0</v>
      </c>
      <c r="BF1012" s="235">
        <f>IF(N1012="snížená",J1012,0)</f>
        <v>0</v>
      </c>
      <c r="BG1012" s="235">
        <f>IF(N1012="zákl. přenesená",J1012,0)</f>
        <v>0</v>
      </c>
      <c r="BH1012" s="235">
        <f>IF(N1012="sníž. přenesená",J1012,0)</f>
        <v>0</v>
      </c>
      <c r="BI1012" s="235">
        <f>IF(N1012="nulová",J1012,0)</f>
        <v>0</v>
      </c>
      <c r="BJ1012" s="24" t="s">
        <v>81</v>
      </c>
      <c r="BK1012" s="235">
        <f>ROUND(I1012*H1012,2)</f>
        <v>0</v>
      </c>
      <c r="BL1012" s="24" t="s">
        <v>220</v>
      </c>
      <c r="BM1012" s="24" t="s">
        <v>2419</v>
      </c>
    </row>
    <row r="1013" s="1" customFormat="1" ht="16.5" customHeight="1">
      <c r="B1013" s="46"/>
      <c r="C1013" s="271" t="s">
        <v>2420</v>
      </c>
      <c r="D1013" s="271" t="s">
        <v>189</v>
      </c>
      <c r="E1013" s="272" t="s">
        <v>2421</v>
      </c>
      <c r="F1013" s="273" t="s">
        <v>2422</v>
      </c>
      <c r="G1013" s="274" t="s">
        <v>1985</v>
      </c>
      <c r="H1013" s="275">
        <v>2</v>
      </c>
      <c r="I1013" s="276"/>
      <c r="J1013" s="277">
        <f>ROUND(I1013*H1013,2)</f>
        <v>0</v>
      </c>
      <c r="K1013" s="273" t="s">
        <v>21</v>
      </c>
      <c r="L1013" s="278"/>
      <c r="M1013" s="279" t="s">
        <v>21</v>
      </c>
      <c r="N1013" s="280" t="s">
        <v>43</v>
      </c>
      <c r="O1013" s="47"/>
      <c r="P1013" s="233">
        <f>O1013*H1013</f>
        <v>0</v>
      </c>
      <c r="Q1013" s="233">
        <v>0</v>
      </c>
      <c r="R1013" s="233">
        <f>Q1013*H1013</f>
        <v>0</v>
      </c>
      <c r="S1013" s="233">
        <v>0</v>
      </c>
      <c r="T1013" s="234">
        <f>S1013*H1013</f>
        <v>0</v>
      </c>
      <c r="AR1013" s="24" t="s">
        <v>309</v>
      </c>
      <c r="AT1013" s="24" t="s">
        <v>189</v>
      </c>
      <c r="AU1013" s="24" t="s">
        <v>81</v>
      </c>
      <c r="AY1013" s="24" t="s">
        <v>114</v>
      </c>
      <c r="BE1013" s="235">
        <f>IF(N1013="základní",J1013,0)</f>
        <v>0</v>
      </c>
      <c r="BF1013" s="235">
        <f>IF(N1013="snížená",J1013,0)</f>
        <v>0</v>
      </c>
      <c r="BG1013" s="235">
        <f>IF(N1013="zákl. přenesená",J1013,0)</f>
        <v>0</v>
      </c>
      <c r="BH1013" s="235">
        <f>IF(N1013="sníž. přenesená",J1013,0)</f>
        <v>0</v>
      </c>
      <c r="BI1013" s="235">
        <f>IF(N1013="nulová",J1013,0)</f>
        <v>0</v>
      </c>
      <c r="BJ1013" s="24" t="s">
        <v>81</v>
      </c>
      <c r="BK1013" s="235">
        <f>ROUND(I1013*H1013,2)</f>
        <v>0</v>
      </c>
      <c r="BL1013" s="24" t="s">
        <v>220</v>
      </c>
      <c r="BM1013" s="24" t="s">
        <v>2423</v>
      </c>
    </row>
    <row r="1014" s="1" customFormat="1" ht="16.5" customHeight="1">
      <c r="B1014" s="46"/>
      <c r="C1014" s="271" t="s">
        <v>2424</v>
      </c>
      <c r="D1014" s="271" t="s">
        <v>189</v>
      </c>
      <c r="E1014" s="272" t="s">
        <v>2425</v>
      </c>
      <c r="F1014" s="273" t="s">
        <v>2426</v>
      </c>
      <c r="G1014" s="274" t="s">
        <v>1985</v>
      </c>
      <c r="H1014" s="275">
        <v>2</v>
      </c>
      <c r="I1014" s="276"/>
      <c r="J1014" s="277">
        <f>ROUND(I1014*H1014,2)</f>
        <v>0</v>
      </c>
      <c r="K1014" s="273" t="s">
        <v>21</v>
      </c>
      <c r="L1014" s="278"/>
      <c r="M1014" s="279" t="s">
        <v>21</v>
      </c>
      <c r="N1014" s="280" t="s">
        <v>43</v>
      </c>
      <c r="O1014" s="47"/>
      <c r="P1014" s="233">
        <f>O1014*H1014</f>
        <v>0</v>
      </c>
      <c r="Q1014" s="233">
        <v>0</v>
      </c>
      <c r="R1014" s="233">
        <f>Q1014*H1014</f>
        <v>0</v>
      </c>
      <c r="S1014" s="233">
        <v>0</v>
      </c>
      <c r="T1014" s="234">
        <f>S1014*H1014</f>
        <v>0</v>
      </c>
      <c r="AR1014" s="24" t="s">
        <v>309</v>
      </c>
      <c r="AT1014" s="24" t="s">
        <v>189</v>
      </c>
      <c r="AU1014" s="24" t="s">
        <v>81</v>
      </c>
      <c r="AY1014" s="24" t="s">
        <v>114</v>
      </c>
      <c r="BE1014" s="235">
        <f>IF(N1014="základní",J1014,0)</f>
        <v>0</v>
      </c>
      <c r="BF1014" s="235">
        <f>IF(N1014="snížená",J1014,0)</f>
        <v>0</v>
      </c>
      <c r="BG1014" s="235">
        <f>IF(N1014="zákl. přenesená",J1014,0)</f>
        <v>0</v>
      </c>
      <c r="BH1014" s="235">
        <f>IF(N1014="sníž. přenesená",J1014,0)</f>
        <v>0</v>
      </c>
      <c r="BI1014" s="235">
        <f>IF(N1014="nulová",J1014,0)</f>
        <v>0</v>
      </c>
      <c r="BJ1014" s="24" t="s">
        <v>81</v>
      </c>
      <c r="BK1014" s="235">
        <f>ROUND(I1014*H1014,2)</f>
        <v>0</v>
      </c>
      <c r="BL1014" s="24" t="s">
        <v>220</v>
      </c>
      <c r="BM1014" s="24" t="s">
        <v>2427</v>
      </c>
    </row>
    <row r="1015" s="1" customFormat="1" ht="16.5" customHeight="1">
      <c r="B1015" s="46"/>
      <c r="C1015" s="271" t="s">
        <v>2428</v>
      </c>
      <c r="D1015" s="271" t="s">
        <v>189</v>
      </c>
      <c r="E1015" s="272" t="s">
        <v>2429</v>
      </c>
      <c r="F1015" s="273" t="s">
        <v>2430</v>
      </c>
      <c r="G1015" s="274" t="s">
        <v>1985</v>
      </c>
      <c r="H1015" s="275">
        <v>4</v>
      </c>
      <c r="I1015" s="276"/>
      <c r="J1015" s="277">
        <f>ROUND(I1015*H1015,2)</f>
        <v>0</v>
      </c>
      <c r="K1015" s="273" t="s">
        <v>21</v>
      </c>
      <c r="L1015" s="278"/>
      <c r="M1015" s="279" t="s">
        <v>21</v>
      </c>
      <c r="N1015" s="280" t="s">
        <v>43</v>
      </c>
      <c r="O1015" s="47"/>
      <c r="P1015" s="233">
        <f>O1015*H1015</f>
        <v>0</v>
      </c>
      <c r="Q1015" s="233">
        <v>0</v>
      </c>
      <c r="R1015" s="233">
        <f>Q1015*H1015</f>
        <v>0</v>
      </c>
      <c r="S1015" s="233">
        <v>0</v>
      </c>
      <c r="T1015" s="234">
        <f>S1015*H1015</f>
        <v>0</v>
      </c>
      <c r="AR1015" s="24" t="s">
        <v>309</v>
      </c>
      <c r="AT1015" s="24" t="s">
        <v>189</v>
      </c>
      <c r="AU1015" s="24" t="s">
        <v>81</v>
      </c>
      <c r="AY1015" s="24" t="s">
        <v>114</v>
      </c>
      <c r="BE1015" s="235">
        <f>IF(N1015="základní",J1015,0)</f>
        <v>0</v>
      </c>
      <c r="BF1015" s="235">
        <f>IF(N1015="snížená",J1015,0)</f>
        <v>0</v>
      </c>
      <c r="BG1015" s="235">
        <f>IF(N1015="zákl. přenesená",J1015,0)</f>
        <v>0</v>
      </c>
      <c r="BH1015" s="235">
        <f>IF(N1015="sníž. přenesená",J1015,0)</f>
        <v>0</v>
      </c>
      <c r="BI1015" s="235">
        <f>IF(N1015="nulová",J1015,0)</f>
        <v>0</v>
      </c>
      <c r="BJ1015" s="24" t="s">
        <v>81</v>
      </c>
      <c r="BK1015" s="235">
        <f>ROUND(I1015*H1015,2)</f>
        <v>0</v>
      </c>
      <c r="BL1015" s="24" t="s">
        <v>220</v>
      </c>
      <c r="BM1015" s="24" t="s">
        <v>2431</v>
      </c>
    </row>
    <row r="1016" s="1" customFormat="1" ht="16.5" customHeight="1">
      <c r="B1016" s="46"/>
      <c r="C1016" s="271" t="s">
        <v>2432</v>
      </c>
      <c r="D1016" s="271" t="s">
        <v>189</v>
      </c>
      <c r="E1016" s="272" t="s">
        <v>2433</v>
      </c>
      <c r="F1016" s="273" t="s">
        <v>2434</v>
      </c>
      <c r="G1016" s="274" t="s">
        <v>284</v>
      </c>
      <c r="H1016" s="275">
        <v>35</v>
      </c>
      <c r="I1016" s="276"/>
      <c r="J1016" s="277">
        <f>ROUND(I1016*H1016,2)</f>
        <v>0</v>
      </c>
      <c r="K1016" s="273" t="s">
        <v>21</v>
      </c>
      <c r="L1016" s="278"/>
      <c r="M1016" s="279" t="s">
        <v>21</v>
      </c>
      <c r="N1016" s="280" t="s">
        <v>43</v>
      </c>
      <c r="O1016" s="47"/>
      <c r="P1016" s="233">
        <f>O1016*H1016</f>
        <v>0</v>
      </c>
      <c r="Q1016" s="233">
        <v>0</v>
      </c>
      <c r="R1016" s="233">
        <f>Q1016*H1016</f>
        <v>0</v>
      </c>
      <c r="S1016" s="233">
        <v>0</v>
      </c>
      <c r="T1016" s="234">
        <f>S1016*H1016</f>
        <v>0</v>
      </c>
      <c r="AR1016" s="24" t="s">
        <v>309</v>
      </c>
      <c r="AT1016" s="24" t="s">
        <v>189</v>
      </c>
      <c r="AU1016" s="24" t="s">
        <v>81</v>
      </c>
      <c r="AY1016" s="24" t="s">
        <v>114</v>
      </c>
      <c r="BE1016" s="235">
        <f>IF(N1016="základní",J1016,0)</f>
        <v>0</v>
      </c>
      <c r="BF1016" s="235">
        <f>IF(N1016="snížená",J1016,0)</f>
        <v>0</v>
      </c>
      <c r="BG1016" s="235">
        <f>IF(N1016="zákl. přenesená",J1016,0)</f>
        <v>0</v>
      </c>
      <c r="BH1016" s="235">
        <f>IF(N1016="sníž. přenesená",J1016,0)</f>
        <v>0</v>
      </c>
      <c r="BI1016" s="235">
        <f>IF(N1016="nulová",J1016,0)</f>
        <v>0</v>
      </c>
      <c r="BJ1016" s="24" t="s">
        <v>81</v>
      </c>
      <c r="BK1016" s="235">
        <f>ROUND(I1016*H1016,2)</f>
        <v>0</v>
      </c>
      <c r="BL1016" s="24" t="s">
        <v>220</v>
      </c>
      <c r="BM1016" s="24" t="s">
        <v>2435</v>
      </c>
    </row>
    <row r="1017" s="1" customFormat="1" ht="16.5" customHeight="1">
      <c r="B1017" s="46"/>
      <c r="C1017" s="271" t="s">
        <v>2436</v>
      </c>
      <c r="D1017" s="271" t="s">
        <v>189</v>
      </c>
      <c r="E1017" s="272" t="s">
        <v>2437</v>
      </c>
      <c r="F1017" s="273" t="s">
        <v>2438</v>
      </c>
      <c r="G1017" s="274" t="s">
        <v>1985</v>
      </c>
      <c r="H1017" s="275">
        <v>7</v>
      </c>
      <c r="I1017" s="276"/>
      <c r="J1017" s="277">
        <f>ROUND(I1017*H1017,2)</f>
        <v>0</v>
      </c>
      <c r="K1017" s="273" t="s">
        <v>21</v>
      </c>
      <c r="L1017" s="278"/>
      <c r="M1017" s="279" t="s">
        <v>21</v>
      </c>
      <c r="N1017" s="280" t="s">
        <v>43</v>
      </c>
      <c r="O1017" s="47"/>
      <c r="P1017" s="233">
        <f>O1017*H1017</f>
        <v>0</v>
      </c>
      <c r="Q1017" s="233">
        <v>0</v>
      </c>
      <c r="R1017" s="233">
        <f>Q1017*H1017</f>
        <v>0</v>
      </c>
      <c r="S1017" s="233">
        <v>0</v>
      </c>
      <c r="T1017" s="234">
        <f>S1017*H1017</f>
        <v>0</v>
      </c>
      <c r="AR1017" s="24" t="s">
        <v>309</v>
      </c>
      <c r="AT1017" s="24" t="s">
        <v>189</v>
      </c>
      <c r="AU1017" s="24" t="s">
        <v>81</v>
      </c>
      <c r="AY1017" s="24" t="s">
        <v>114</v>
      </c>
      <c r="BE1017" s="235">
        <f>IF(N1017="základní",J1017,0)</f>
        <v>0</v>
      </c>
      <c r="BF1017" s="235">
        <f>IF(N1017="snížená",J1017,0)</f>
        <v>0</v>
      </c>
      <c r="BG1017" s="235">
        <f>IF(N1017="zákl. přenesená",J1017,0)</f>
        <v>0</v>
      </c>
      <c r="BH1017" s="235">
        <f>IF(N1017="sníž. přenesená",J1017,0)</f>
        <v>0</v>
      </c>
      <c r="BI1017" s="235">
        <f>IF(N1017="nulová",J1017,0)</f>
        <v>0</v>
      </c>
      <c r="BJ1017" s="24" t="s">
        <v>81</v>
      </c>
      <c r="BK1017" s="235">
        <f>ROUND(I1017*H1017,2)</f>
        <v>0</v>
      </c>
      <c r="BL1017" s="24" t="s">
        <v>220</v>
      </c>
      <c r="BM1017" s="24" t="s">
        <v>2439</v>
      </c>
    </row>
    <row r="1018" s="1" customFormat="1" ht="16.5" customHeight="1">
      <c r="B1018" s="46"/>
      <c r="C1018" s="271" t="s">
        <v>2440</v>
      </c>
      <c r="D1018" s="271" t="s">
        <v>189</v>
      </c>
      <c r="E1018" s="272" t="s">
        <v>2441</v>
      </c>
      <c r="F1018" s="273" t="s">
        <v>2442</v>
      </c>
      <c r="G1018" s="274" t="s">
        <v>284</v>
      </c>
      <c r="H1018" s="275">
        <v>180</v>
      </c>
      <c r="I1018" s="276"/>
      <c r="J1018" s="277">
        <f>ROUND(I1018*H1018,2)</f>
        <v>0</v>
      </c>
      <c r="K1018" s="273" t="s">
        <v>21</v>
      </c>
      <c r="L1018" s="278"/>
      <c r="M1018" s="279" t="s">
        <v>21</v>
      </c>
      <c r="N1018" s="280" t="s">
        <v>43</v>
      </c>
      <c r="O1018" s="47"/>
      <c r="P1018" s="233">
        <f>O1018*H1018</f>
        <v>0</v>
      </c>
      <c r="Q1018" s="233">
        <v>0</v>
      </c>
      <c r="R1018" s="233">
        <f>Q1018*H1018</f>
        <v>0</v>
      </c>
      <c r="S1018" s="233">
        <v>0</v>
      </c>
      <c r="T1018" s="234">
        <f>S1018*H1018</f>
        <v>0</v>
      </c>
      <c r="AR1018" s="24" t="s">
        <v>309</v>
      </c>
      <c r="AT1018" s="24" t="s">
        <v>189</v>
      </c>
      <c r="AU1018" s="24" t="s">
        <v>81</v>
      </c>
      <c r="AY1018" s="24" t="s">
        <v>114</v>
      </c>
      <c r="BE1018" s="235">
        <f>IF(N1018="základní",J1018,0)</f>
        <v>0</v>
      </c>
      <c r="BF1018" s="235">
        <f>IF(N1018="snížená",J1018,0)</f>
        <v>0</v>
      </c>
      <c r="BG1018" s="235">
        <f>IF(N1018="zákl. přenesená",J1018,0)</f>
        <v>0</v>
      </c>
      <c r="BH1018" s="235">
        <f>IF(N1018="sníž. přenesená",J1018,0)</f>
        <v>0</v>
      </c>
      <c r="BI1018" s="235">
        <f>IF(N1018="nulová",J1018,0)</f>
        <v>0</v>
      </c>
      <c r="BJ1018" s="24" t="s">
        <v>81</v>
      </c>
      <c r="BK1018" s="235">
        <f>ROUND(I1018*H1018,2)</f>
        <v>0</v>
      </c>
      <c r="BL1018" s="24" t="s">
        <v>220</v>
      </c>
      <c r="BM1018" s="24" t="s">
        <v>2443</v>
      </c>
    </row>
    <row r="1019" s="1" customFormat="1" ht="16.5" customHeight="1">
      <c r="B1019" s="46"/>
      <c r="C1019" s="271" t="s">
        <v>2444</v>
      </c>
      <c r="D1019" s="271" t="s">
        <v>189</v>
      </c>
      <c r="E1019" s="272" t="s">
        <v>2445</v>
      </c>
      <c r="F1019" s="273" t="s">
        <v>2446</v>
      </c>
      <c r="G1019" s="274" t="s">
        <v>284</v>
      </c>
      <c r="H1019" s="275">
        <v>60</v>
      </c>
      <c r="I1019" s="276"/>
      <c r="J1019" s="277">
        <f>ROUND(I1019*H1019,2)</f>
        <v>0</v>
      </c>
      <c r="K1019" s="273" t="s">
        <v>21</v>
      </c>
      <c r="L1019" s="278"/>
      <c r="M1019" s="279" t="s">
        <v>21</v>
      </c>
      <c r="N1019" s="280" t="s">
        <v>43</v>
      </c>
      <c r="O1019" s="47"/>
      <c r="P1019" s="233">
        <f>O1019*H1019</f>
        <v>0</v>
      </c>
      <c r="Q1019" s="233">
        <v>0</v>
      </c>
      <c r="R1019" s="233">
        <f>Q1019*H1019</f>
        <v>0</v>
      </c>
      <c r="S1019" s="233">
        <v>0</v>
      </c>
      <c r="T1019" s="234">
        <f>S1019*H1019</f>
        <v>0</v>
      </c>
      <c r="AR1019" s="24" t="s">
        <v>309</v>
      </c>
      <c r="AT1019" s="24" t="s">
        <v>189</v>
      </c>
      <c r="AU1019" s="24" t="s">
        <v>81</v>
      </c>
      <c r="AY1019" s="24" t="s">
        <v>114</v>
      </c>
      <c r="BE1019" s="235">
        <f>IF(N1019="základní",J1019,0)</f>
        <v>0</v>
      </c>
      <c r="BF1019" s="235">
        <f>IF(N1019="snížená",J1019,0)</f>
        <v>0</v>
      </c>
      <c r="BG1019" s="235">
        <f>IF(N1019="zákl. přenesená",J1019,0)</f>
        <v>0</v>
      </c>
      <c r="BH1019" s="235">
        <f>IF(N1019="sníž. přenesená",J1019,0)</f>
        <v>0</v>
      </c>
      <c r="BI1019" s="235">
        <f>IF(N1019="nulová",J1019,0)</f>
        <v>0</v>
      </c>
      <c r="BJ1019" s="24" t="s">
        <v>81</v>
      </c>
      <c r="BK1019" s="235">
        <f>ROUND(I1019*H1019,2)</f>
        <v>0</v>
      </c>
      <c r="BL1019" s="24" t="s">
        <v>220</v>
      </c>
      <c r="BM1019" s="24" t="s">
        <v>2447</v>
      </c>
    </row>
    <row r="1020" s="1" customFormat="1" ht="16.5" customHeight="1">
      <c r="B1020" s="46"/>
      <c r="C1020" s="271" t="s">
        <v>2448</v>
      </c>
      <c r="D1020" s="271" t="s">
        <v>189</v>
      </c>
      <c r="E1020" s="272" t="s">
        <v>2449</v>
      </c>
      <c r="F1020" s="273" t="s">
        <v>2450</v>
      </c>
      <c r="G1020" s="274" t="s">
        <v>284</v>
      </c>
      <c r="H1020" s="275">
        <v>500</v>
      </c>
      <c r="I1020" s="276"/>
      <c r="J1020" s="277">
        <f>ROUND(I1020*H1020,2)</f>
        <v>0</v>
      </c>
      <c r="K1020" s="273" t="s">
        <v>21</v>
      </c>
      <c r="L1020" s="278"/>
      <c r="M1020" s="279" t="s">
        <v>21</v>
      </c>
      <c r="N1020" s="280" t="s">
        <v>43</v>
      </c>
      <c r="O1020" s="47"/>
      <c r="P1020" s="233">
        <f>O1020*H1020</f>
        <v>0</v>
      </c>
      <c r="Q1020" s="233">
        <v>0</v>
      </c>
      <c r="R1020" s="233">
        <f>Q1020*H1020</f>
        <v>0</v>
      </c>
      <c r="S1020" s="233">
        <v>0</v>
      </c>
      <c r="T1020" s="234">
        <f>S1020*H1020</f>
        <v>0</v>
      </c>
      <c r="AR1020" s="24" t="s">
        <v>309</v>
      </c>
      <c r="AT1020" s="24" t="s">
        <v>189</v>
      </c>
      <c r="AU1020" s="24" t="s">
        <v>81</v>
      </c>
      <c r="AY1020" s="24" t="s">
        <v>114</v>
      </c>
      <c r="BE1020" s="235">
        <f>IF(N1020="základní",J1020,0)</f>
        <v>0</v>
      </c>
      <c r="BF1020" s="235">
        <f>IF(N1020="snížená",J1020,0)</f>
        <v>0</v>
      </c>
      <c r="BG1020" s="235">
        <f>IF(N1020="zákl. přenesená",J1020,0)</f>
        <v>0</v>
      </c>
      <c r="BH1020" s="235">
        <f>IF(N1020="sníž. přenesená",J1020,0)</f>
        <v>0</v>
      </c>
      <c r="BI1020" s="235">
        <f>IF(N1020="nulová",J1020,0)</f>
        <v>0</v>
      </c>
      <c r="BJ1020" s="24" t="s">
        <v>81</v>
      </c>
      <c r="BK1020" s="235">
        <f>ROUND(I1020*H1020,2)</f>
        <v>0</v>
      </c>
      <c r="BL1020" s="24" t="s">
        <v>220</v>
      </c>
      <c r="BM1020" s="24" t="s">
        <v>2451</v>
      </c>
    </row>
    <row r="1021" s="1" customFormat="1" ht="16.5" customHeight="1">
      <c r="B1021" s="46"/>
      <c r="C1021" s="271" t="s">
        <v>2452</v>
      </c>
      <c r="D1021" s="271" t="s">
        <v>189</v>
      </c>
      <c r="E1021" s="272" t="s">
        <v>2453</v>
      </c>
      <c r="F1021" s="273" t="s">
        <v>2454</v>
      </c>
      <c r="G1021" s="274" t="s">
        <v>284</v>
      </c>
      <c r="H1021" s="275">
        <v>120</v>
      </c>
      <c r="I1021" s="276"/>
      <c r="J1021" s="277">
        <f>ROUND(I1021*H1021,2)</f>
        <v>0</v>
      </c>
      <c r="K1021" s="273" t="s">
        <v>21</v>
      </c>
      <c r="L1021" s="278"/>
      <c r="M1021" s="279" t="s">
        <v>21</v>
      </c>
      <c r="N1021" s="280" t="s">
        <v>43</v>
      </c>
      <c r="O1021" s="47"/>
      <c r="P1021" s="233">
        <f>O1021*H1021</f>
        <v>0</v>
      </c>
      <c r="Q1021" s="233">
        <v>0</v>
      </c>
      <c r="R1021" s="233">
        <f>Q1021*H1021</f>
        <v>0</v>
      </c>
      <c r="S1021" s="233">
        <v>0</v>
      </c>
      <c r="T1021" s="234">
        <f>S1021*H1021</f>
        <v>0</v>
      </c>
      <c r="AR1021" s="24" t="s">
        <v>309</v>
      </c>
      <c r="AT1021" s="24" t="s">
        <v>189</v>
      </c>
      <c r="AU1021" s="24" t="s">
        <v>81</v>
      </c>
      <c r="AY1021" s="24" t="s">
        <v>114</v>
      </c>
      <c r="BE1021" s="235">
        <f>IF(N1021="základní",J1021,0)</f>
        <v>0</v>
      </c>
      <c r="BF1021" s="235">
        <f>IF(N1021="snížená",J1021,0)</f>
        <v>0</v>
      </c>
      <c r="BG1021" s="235">
        <f>IF(N1021="zákl. přenesená",J1021,0)</f>
        <v>0</v>
      </c>
      <c r="BH1021" s="235">
        <f>IF(N1021="sníž. přenesená",J1021,0)</f>
        <v>0</v>
      </c>
      <c r="BI1021" s="235">
        <f>IF(N1021="nulová",J1021,0)</f>
        <v>0</v>
      </c>
      <c r="BJ1021" s="24" t="s">
        <v>81</v>
      </c>
      <c r="BK1021" s="235">
        <f>ROUND(I1021*H1021,2)</f>
        <v>0</v>
      </c>
      <c r="BL1021" s="24" t="s">
        <v>220</v>
      </c>
      <c r="BM1021" s="24" t="s">
        <v>2455</v>
      </c>
    </row>
    <row r="1022" s="1" customFormat="1" ht="16.5" customHeight="1">
      <c r="B1022" s="46"/>
      <c r="C1022" s="271" t="s">
        <v>2456</v>
      </c>
      <c r="D1022" s="271" t="s">
        <v>189</v>
      </c>
      <c r="E1022" s="272" t="s">
        <v>2457</v>
      </c>
      <c r="F1022" s="273" t="s">
        <v>2458</v>
      </c>
      <c r="G1022" s="274" t="s">
        <v>284</v>
      </c>
      <c r="H1022" s="275">
        <v>1080</v>
      </c>
      <c r="I1022" s="276"/>
      <c r="J1022" s="277">
        <f>ROUND(I1022*H1022,2)</f>
        <v>0</v>
      </c>
      <c r="K1022" s="273" t="s">
        <v>21</v>
      </c>
      <c r="L1022" s="278"/>
      <c r="M1022" s="279" t="s">
        <v>21</v>
      </c>
      <c r="N1022" s="280" t="s">
        <v>43</v>
      </c>
      <c r="O1022" s="47"/>
      <c r="P1022" s="233">
        <f>O1022*H1022</f>
        <v>0</v>
      </c>
      <c r="Q1022" s="233">
        <v>0</v>
      </c>
      <c r="R1022" s="233">
        <f>Q1022*H1022</f>
        <v>0</v>
      </c>
      <c r="S1022" s="233">
        <v>0</v>
      </c>
      <c r="T1022" s="234">
        <f>S1022*H1022</f>
        <v>0</v>
      </c>
      <c r="AR1022" s="24" t="s">
        <v>309</v>
      </c>
      <c r="AT1022" s="24" t="s">
        <v>189</v>
      </c>
      <c r="AU1022" s="24" t="s">
        <v>81</v>
      </c>
      <c r="AY1022" s="24" t="s">
        <v>114</v>
      </c>
      <c r="BE1022" s="235">
        <f>IF(N1022="základní",J1022,0)</f>
        <v>0</v>
      </c>
      <c r="BF1022" s="235">
        <f>IF(N1022="snížená",J1022,0)</f>
        <v>0</v>
      </c>
      <c r="BG1022" s="235">
        <f>IF(N1022="zákl. přenesená",J1022,0)</f>
        <v>0</v>
      </c>
      <c r="BH1022" s="235">
        <f>IF(N1022="sníž. přenesená",J1022,0)</f>
        <v>0</v>
      </c>
      <c r="BI1022" s="235">
        <f>IF(N1022="nulová",J1022,0)</f>
        <v>0</v>
      </c>
      <c r="BJ1022" s="24" t="s">
        <v>81</v>
      </c>
      <c r="BK1022" s="235">
        <f>ROUND(I1022*H1022,2)</f>
        <v>0</v>
      </c>
      <c r="BL1022" s="24" t="s">
        <v>220</v>
      </c>
      <c r="BM1022" s="24" t="s">
        <v>2459</v>
      </c>
    </row>
    <row r="1023" s="1" customFormat="1" ht="16.5" customHeight="1">
      <c r="B1023" s="46"/>
      <c r="C1023" s="271" t="s">
        <v>2460</v>
      </c>
      <c r="D1023" s="271" t="s">
        <v>189</v>
      </c>
      <c r="E1023" s="272" t="s">
        <v>2461</v>
      </c>
      <c r="F1023" s="273" t="s">
        <v>2462</v>
      </c>
      <c r="G1023" s="274" t="s">
        <v>284</v>
      </c>
      <c r="H1023" s="275">
        <v>120</v>
      </c>
      <c r="I1023" s="276"/>
      <c r="J1023" s="277">
        <f>ROUND(I1023*H1023,2)</f>
        <v>0</v>
      </c>
      <c r="K1023" s="273" t="s">
        <v>21</v>
      </c>
      <c r="L1023" s="278"/>
      <c r="M1023" s="279" t="s">
        <v>21</v>
      </c>
      <c r="N1023" s="280" t="s">
        <v>43</v>
      </c>
      <c r="O1023" s="47"/>
      <c r="P1023" s="233">
        <f>O1023*H1023</f>
        <v>0</v>
      </c>
      <c r="Q1023" s="233">
        <v>0</v>
      </c>
      <c r="R1023" s="233">
        <f>Q1023*H1023</f>
        <v>0</v>
      </c>
      <c r="S1023" s="233">
        <v>0</v>
      </c>
      <c r="T1023" s="234">
        <f>S1023*H1023</f>
        <v>0</v>
      </c>
      <c r="AR1023" s="24" t="s">
        <v>309</v>
      </c>
      <c r="AT1023" s="24" t="s">
        <v>189</v>
      </c>
      <c r="AU1023" s="24" t="s">
        <v>81</v>
      </c>
      <c r="AY1023" s="24" t="s">
        <v>114</v>
      </c>
      <c r="BE1023" s="235">
        <f>IF(N1023="základní",J1023,0)</f>
        <v>0</v>
      </c>
      <c r="BF1023" s="235">
        <f>IF(N1023="snížená",J1023,0)</f>
        <v>0</v>
      </c>
      <c r="BG1023" s="235">
        <f>IF(N1023="zákl. přenesená",J1023,0)</f>
        <v>0</v>
      </c>
      <c r="BH1023" s="235">
        <f>IF(N1023="sníž. přenesená",J1023,0)</f>
        <v>0</v>
      </c>
      <c r="BI1023" s="235">
        <f>IF(N1023="nulová",J1023,0)</f>
        <v>0</v>
      </c>
      <c r="BJ1023" s="24" t="s">
        <v>81</v>
      </c>
      <c r="BK1023" s="235">
        <f>ROUND(I1023*H1023,2)</f>
        <v>0</v>
      </c>
      <c r="BL1023" s="24" t="s">
        <v>220</v>
      </c>
      <c r="BM1023" s="24" t="s">
        <v>2463</v>
      </c>
    </row>
    <row r="1024" s="1" customFormat="1" ht="16.5" customHeight="1">
      <c r="B1024" s="46"/>
      <c r="C1024" s="271" t="s">
        <v>2464</v>
      </c>
      <c r="D1024" s="271" t="s">
        <v>189</v>
      </c>
      <c r="E1024" s="272" t="s">
        <v>2465</v>
      </c>
      <c r="F1024" s="273" t="s">
        <v>2466</v>
      </c>
      <c r="G1024" s="274" t="s">
        <v>284</v>
      </c>
      <c r="H1024" s="275">
        <v>15</v>
      </c>
      <c r="I1024" s="276"/>
      <c r="J1024" s="277">
        <f>ROUND(I1024*H1024,2)</f>
        <v>0</v>
      </c>
      <c r="K1024" s="273" t="s">
        <v>21</v>
      </c>
      <c r="L1024" s="278"/>
      <c r="M1024" s="279" t="s">
        <v>21</v>
      </c>
      <c r="N1024" s="280" t="s">
        <v>43</v>
      </c>
      <c r="O1024" s="47"/>
      <c r="P1024" s="233">
        <f>O1024*H1024</f>
        <v>0</v>
      </c>
      <c r="Q1024" s="233">
        <v>0</v>
      </c>
      <c r="R1024" s="233">
        <f>Q1024*H1024</f>
        <v>0</v>
      </c>
      <c r="S1024" s="233">
        <v>0</v>
      </c>
      <c r="T1024" s="234">
        <f>S1024*H1024</f>
        <v>0</v>
      </c>
      <c r="AR1024" s="24" t="s">
        <v>309</v>
      </c>
      <c r="AT1024" s="24" t="s">
        <v>189</v>
      </c>
      <c r="AU1024" s="24" t="s">
        <v>81</v>
      </c>
      <c r="AY1024" s="24" t="s">
        <v>114</v>
      </c>
      <c r="BE1024" s="235">
        <f>IF(N1024="základní",J1024,0)</f>
        <v>0</v>
      </c>
      <c r="BF1024" s="235">
        <f>IF(N1024="snížená",J1024,0)</f>
        <v>0</v>
      </c>
      <c r="BG1024" s="235">
        <f>IF(N1024="zákl. přenesená",J1024,0)</f>
        <v>0</v>
      </c>
      <c r="BH1024" s="235">
        <f>IF(N1024="sníž. přenesená",J1024,0)</f>
        <v>0</v>
      </c>
      <c r="BI1024" s="235">
        <f>IF(N1024="nulová",J1024,0)</f>
        <v>0</v>
      </c>
      <c r="BJ1024" s="24" t="s">
        <v>81</v>
      </c>
      <c r="BK1024" s="235">
        <f>ROUND(I1024*H1024,2)</f>
        <v>0</v>
      </c>
      <c r="BL1024" s="24" t="s">
        <v>220</v>
      </c>
      <c r="BM1024" s="24" t="s">
        <v>2467</v>
      </c>
    </row>
    <row r="1025" s="1" customFormat="1" ht="16.5" customHeight="1">
      <c r="B1025" s="46"/>
      <c r="C1025" s="271" t="s">
        <v>2468</v>
      </c>
      <c r="D1025" s="271" t="s">
        <v>189</v>
      </c>
      <c r="E1025" s="272" t="s">
        <v>2469</v>
      </c>
      <c r="F1025" s="273" t="s">
        <v>2470</v>
      </c>
      <c r="G1025" s="274" t="s">
        <v>284</v>
      </c>
      <c r="H1025" s="275">
        <v>140</v>
      </c>
      <c r="I1025" s="276"/>
      <c r="J1025" s="277">
        <f>ROUND(I1025*H1025,2)</f>
        <v>0</v>
      </c>
      <c r="K1025" s="273" t="s">
        <v>21</v>
      </c>
      <c r="L1025" s="278"/>
      <c r="M1025" s="279" t="s">
        <v>21</v>
      </c>
      <c r="N1025" s="280" t="s">
        <v>43</v>
      </c>
      <c r="O1025" s="47"/>
      <c r="P1025" s="233">
        <f>O1025*H1025</f>
        <v>0</v>
      </c>
      <c r="Q1025" s="233">
        <v>0</v>
      </c>
      <c r="R1025" s="233">
        <f>Q1025*H1025</f>
        <v>0</v>
      </c>
      <c r="S1025" s="233">
        <v>0</v>
      </c>
      <c r="T1025" s="234">
        <f>S1025*H1025</f>
        <v>0</v>
      </c>
      <c r="AR1025" s="24" t="s">
        <v>309</v>
      </c>
      <c r="AT1025" s="24" t="s">
        <v>189</v>
      </c>
      <c r="AU1025" s="24" t="s">
        <v>81</v>
      </c>
      <c r="AY1025" s="24" t="s">
        <v>114</v>
      </c>
      <c r="BE1025" s="235">
        <f>IF(N1025="základní",J1025,0)</f>
        <v>0</v>
      </c>
      <c r="BF1025" s="235">
        <f>IF(N1025="snížená",J1025,0)</f>
        <v>0</v>
      </c>
      <c r="BG1025" s="235">
        <f>IF(N1025="zákl. přenesená",J1025,0)</f>
        <v>0</v>
      </c>
      <c r="BH1025" s="235">
        <f>IF(N1025="sníž. přenesená",J1025,0)</f>
        <v>0</v>
      </c>
      <c r="BI1025" s="235">
        <f>IF(N1025="nulová",J1025,0)</f>
        <v>0</v>
      </c>
      <c r="BJ1025" s="24" t="s">
        <v>81</v>
      </c>
      <c r="BK1025" s="235">
        <f>ROUND(I1025*H1025,2)</f>
        <v>0</v>
      </c>
      <c r="BL1025" s="24" t="s">
        <v>220</v>
      </c>
      <c r="BM1025" s="24" t="s">
        <v>2471</v>
      </c>
    </row>
    <row r="1026" s="1" customFormat="1" ht="16.5" customHeight="1">
      <c r="B1026" s="46"/>
      <c r="C1026" s="271" t="s">
        <v>2472</v>
      </c>
      <c r="D1026" s="271" t="s">
        <v>189</v>
      </c>
      <c r="E1026" s="272" t="s">
        <v>2473</v>
      </c>
      <c r="F1026" s="273" t="s">
        <v>2474</v>
      </c>
      <c r="G1026" s="274" t="s">
        <v>284</v>
      </c>
      <c r="H1026" s="275">
        <v>30</v>
      </c>
      <c r="I1026" s="276"/>
      <c r="J1026" s="277">
        <f>ROUND(I1026*H1026,2)</f>
        <v>0</v>
      </c>
      <c r="K1026" s="273" t="s">
        <v>21</v>
      </c>
      <c r="L1026" s="278"/>
      <c r="M1026" s="279" t="s">
        <v>21</v>
      </c>
      <c r="N1026" s="280" t="s">
        <v>43</v>
      </c>
      <c r="O1026" s="47"/>
      <c r="P1026" s="233">
        <f>O1026*H1026</f>
        <v>0</v>
      </c>
      <c r="Q1026" s="233">
        <v>0</v>
      </c>
      <c r="R1026" s="233">
        <f>Q1026*H1026</f>
        <v>0</v>
      </c>
      <c r="S1026" s="233">
        <v>0</v>
      </c>
      <c r="T1026" s="234">
        <f>S1026*H1026</f>
        <v>0</v>
      </c>
      <c r="AR1026" s="24" t="s">
        <v>309</v>
      </c>
      <c r="AT1026" s="24" t="s">
        <v>189</v>
      </c>
      <c r="AU1026" s="24" t="s">
        <v>81</v>
      </c>
      <c r="AY1026" s="24" t="s">
        <v>114</v>
      </c>
      <c r="BE1026" s="235">
        <f>IF(N1026="základní",J1026,0)</f>
        <v>0</v>
      </c>
      <c r="BF1026" s="235">
        <f>IF(N1026="snížená",J1026,0)</f>
        <v>0</v>
      </c>
      <c r="BG1026" s="235">
        <f>IF(N1026="zákl. přenesená",J1026,0)</f>
        <v>0</v>
      </c>
      <c r="BH1026" s="235">
        <f>IF(N1026="sníž. přenesená",J1026,0)</f>
        <v>0</v>
      </c>
      <c r="BI1026" s="235">
        <f>IF(N1026="nulová",J1026,0)</f>
        <v>0</v>
      </c>
      <c r="BJ1026" s="24" t="s">
        <v>81</v>
      </c>
      <c r="BK1026" s="235">
        <f>ROUND(I1026*H1026,2)</f>
        <v>0</v>
      </c>
      <c r="BL1026" s="24" t="s">
        <v>220</v>
      </c>
      <c r="BM1026" s="24" t="s">
        <v>2475</v>
      </c>
    </row>
    <row r="1027" s="1" customFormat="1" ht="16.5" customHeight="1">
      <c r="B1027" s="46"/>
      <c r="C1027" s="271" t="s">
        <v>2476</v>
      </c>
      <c r="D1027" s="271" t="s">
        <v>189</v>
      </c>
      <c r="E1027" s="272" t="s">
        <v>2477</v>
      </c>
      <c r="F1027" s="273" t="s">
        <v>2478</v>
      </c>
      <c r="G1027" s="274" t="s">
        <v>284</v>
      </c>
      <c r="H1027" s="275">
        <v>100</v>
      </c>
      <c r="I1027" s="276"/>
      <c r="J1027" s="277">
        <f>ROUND(I1027*H1027,2)</f>
        <v>0</v>
      </c>
      <c r="K1027" s="273" t="s">
        <v>21</v>
      </c>
      <c r="L1027" s="278"/>
      <c r="M1027" s="279" t="s">
        <v>21</v>
      </c>
      <c r="N1027" s="280" t="s">
        <v>43</v>
      </c>
      <c r="O1027" s="47"/>
      <c r="P1027" s="233">
        <f>O1027*H1027</f>
        <v>0</v>
      </c>
      <c r="Q1027" s="233">
        <v>0</v>
      </c>
      <c r="R1027" s="233">
        <f>Q1027*H1027</f>
        <v>0</v>
      </c>
      <c r="S1027" s="233">
        <v>0</v>
      </c>
      <c r="T1027" s="234">
        <f>S1027*H1027</f>
        <v>0</v>
      </c>
      <c r="AR1027" s="24" t="s">
        <v>309</v>
      </c>
      <c r="AT1027" s="24" t="s">
        <v>189</v>
      </c>
      <c r="AU1027" s="24" t="s">
        <v>81</v>
      </c>
      <c r="AY1027" s="24" t="s">
        <v>114</v>
      </c>
      <c r="BE1027" s="235">
        <f>IF(N1027="základní",J1027,0)</f>
        <v>0</v>
      </c>
      <c r="BF1027" s="235">
        <f>IF(N1027="snížená",J1027,0)</f>
        <v>0</v>
      </c>
      <c r="BG1027" s="235">
        <f>IF(N1027="zákl. přenesená",J1027,0)</f>
        <v>0</v>
      </c>
      <c r="BH1027" s="235">
        <f>IF(N1027="sníž. přenesená",J1027,0)</f>
        <v>0</v>
      </c>
      <c r="BI1027" s="235">
        <f>IF(N1027="nulová",J1027,0)</f>
        <v>0</v>
      </c>
      <c r="BJ1027" s="24" t="s">
        <v>81</v>
      </c>
      <c r="BK1027" s="235">
        <f>ROUND(I1027*H1027,2)</f>
        <v>0</v>
      </c>
      <c r="BL1027" s="24" t="s">
        <v>220</v>
      </c>
      <c r="BM1027" s="24" t="s">
        <v>2479</v>
      </c>
    </row>
    <row r="1028" s="1" customFormat="1" ht="16.5" customHeight="1">
      <c r="B1028" s="46"/>
      <c r="C1028" s="271" t="s">
        <v>2480</v>
      </c>
      <c r="D1028" s="271" t="s">
        <v>189</v>
      </c>
      <c r="E1028" s="272" t="s">
        <v>2481</v>
      </c>
      <c r="F1028" s="273" t="s">
        <v>2482</v>
      </c>
      <c r="G1028" s="274" t="s">
        <v>284</v>
      </c>
      <c r="H1028" s="275">
        <v>10</v>
      </c>
      <c r="I1028" s="276"/>
      <c r="J1028" s="277">
        <f>ROUND(I1028*H1028,2)</f>
        <v>0</v>
      </c>
      <c r="K1028" s="273" t="s">
        <v>21</v>
      </c>
      <c r="L1028" s="278"/>
      <c r="M1028" s="279" t="s">
        <v>21</v>
      </c>
      <c r="N1028" s="280" t="s">
        <v>43</v>
      </c>
      <c r="O1028" s="47"/>
      <c r="P1028" s="233">
        <f>O1028*H1028</f>
        <v>0</v>
      </c>
      <c r="Q1028" s="233">
        <v>0</v>
      </c>
      <c r="R1028" s="233">
        <f>Q1028*H1028</f>
        <v>0</v>
      </c>
      <c r="S1028" s="233">
        <v>0</v>
      </c>
      <c r="T1028" s="234">
        <f>S1028*H1028</f>
        <v>0</v>
      </c>
      <c r="AR1028" s="24" t="s">
        <v>309</v>
      </c>
      <c r="AT1028" s="24" t="s">
        <v>189</v>
      </c>
      <c r="AU1028" s="24" t="s">
        <v>81</v>
      </c>
      <c r="AY1028" s="24" t="s">
        <v>114</v>
      </c>
      <c r="BE1028" s="235">
        <f>IF(N1028="základní",J1028,0)</f>
        <v>0</v>
      </c>
      <c r="BF1028" s="235">
        <f>IF(N1028="snížená",J1028,0)</f>
        <v>0</v>
      </c>
      <c r="BG1028" s="235">
        <f>IF(N1028="zákl. přenesená",J1028,0)</f>
        <v>0</v>
      </c>
      <c r="BH1028" s="235">
        <f>IF(N1028="sníž. přenesená",J1028,0)</f>
        <v>0</v>
      </c>
      <c r="BI1028" s="235">
        <f>IF(N1028="nulová",J1028,0)</f>
        <v>0</v>
      </c>
      <c r="BJ1028" s="24" t="s">
        <v>81</v>
      </c>
      <c r="BK1028" s="235">
        <f>ROUND(I1028*H1028,2)</f>
        <v>0</v>
      </c>
      <c r="BL1028" s="24" t="s">
        <v>220</v>
      </c>
      <c r="BM1028" s="24" t="s">
        <v>2483</v>
      </c>
    </row>
    <row r="1029" s="1" customFormat="1" ht="16.5" customHeight="1">
      <c r="B1029" s="46"/>
      <c r="C1029" s="271" t="s">
        <v>2484</v>
      </c>
      <c r="D1029" s="271" t="s">
        <v>189</v>
      </c>
      <c r="E1029" s="272" t="s">
        <v>2485</v>
      </c>
      <c r="F1029" s="273" t="s">
        <v>2486</v>
      </c>
      <c r="G1029" s="274" t="s">
        <v>284</v>
      </c>
      <c r="H1029" s="275">
        <v>330</v>
      </c>
      <c r="I1029" s="276"/>
      <c r="J1029" s="277">
        <f>ROUND(I1029*H1029,2)</f>
        <v>0</v>
      </c>
      <c r="K1029" s="273" t="s">
        <v>21</v>
      </c>
      <c r="L1029" s="278"/>
      <c r="M1029" s="279" t="s">
        <v>21</v>
      </c>
      <c r="N1029" s="280" t="s">
        <v>43</v>
      </c>
      <c r="O1029" s="47"/>
      <c r="P1029" s="233">
        <f>O1029*H1029</f>
        <v>0</v>
      </c>
      <c r="Q1029" s="233">
        <v>0</v>
      </c>
      <c r="R1029" s="233">
        <f>Q1029*H1029</f>
        <v>0</v>
      </c>
      <c r="S1029" s="233">
        <v>0</v>
      </c>
      <c r="T1029" s="234">
        <f>S1029*H1029</f>
        <v>0</v>
      </c>
      <c r="AR1029" s="24" t="s">
        <v>309</v>
      </c>
      <c r="AT1029" s="24" t="s">
        <v>189</v>
      </c>
      <c r="AU1029" s="24" t="s">
        <v>81</v>
      </c>
      <c r="AY1029" s="24" t="s">
        <v>114</v>
      </c>
      <c r="BE1029" s="235">
        <f>IF(N1029="základní",J1029,0)</f>
        <v>0</v>
      </c>
      <c r="BF1029" s="235">
        <f>IF(N1029="snížená",J1029,0)</f>
        <v>0</v>
      </c>
      <c r="BG1029" s="235">
        <f>IF(N1029="zákl. přenesená",J1029,0)</f>
        <v>0</v>
      </c>
      <c r="BH1029" s="235">
        <f>IF(N1029="sníž. přenesená",J1029,0)</f>
        <v>0</v>
      </c>
      <c r="BI1029" s="235">
        <f>IF(N1029="nulová",J1029,0)</f>
        <v>0</v>
      </c>
      <c r="BJ1029" s="24" t="s">
        <v>81</v>
      </c>
      <c r="BK1029" s="235">
        <f>ROUND(I1029*H1029,2)</f>
        <v>0</v>
      </c>
      <c r="BL1029" s="24" t="s">
        <v>220</v>
      </c>
      <c r="BM1029" s="24" t="s">
        <v>2487</v>
      </c>
    </row>
    <row r="1030" s="1" customFormat="1" ht="16.5" customHeight="1">
      <c r="B1030" s="46"/>
      <c r="C1030" s="271" t="s">
        <v>2488</v>
      </c>
      <c r="D1030" s="271" t="s">
        <v>189</v>
      </c>
      <c r="E1030" s="272" t="s">
        <v>2489</v>
      </c>
      <c r="F1030" s="273" t="s">
        <v>2490</v>
      </c>
      <c r="G1030" s="274" t="s">
        <v>284</v>
      </c>
      <c r="H1030" s="275">
        <v>120</v>
      </c>
      <c r="I1030" s="276"/>
      <c r="J1030" s="277">
        <f>ROUND(I1030*H1030,2)</f>
        <v>0</v>
      </c>
      <c r="K1030" s="273" t="s">
        <v>21</v>
      </c>
      <c r="L1030" s="278"/>
      <c r="M1030" s="279" t="s">
        <v>21</v>
      </c>
      <c r="N1030" s="280" t="s">
        <v>43</v>
      </c>
      <c r="O1030" s="47"/>
      <c r="P1030" s="233">
        <f>O1030*H1030</f>
        <v>0</v>
      </c>
      <c r="Q1030" s="233">
        <v>0</v>
      </c>
      <c r="R1030" s="233">
        <f>Q1030*H1030</f>
        <v>0</v>
      </c>
      <c r="S1030" s="233">
        <v>0</v>
      </c>
      <c r="T1030" s="234">
        <f>S1030*H1030</f>
        <v>0</v>
      </c>
      <c r="AR1030" s="24" t="s">
        <v>309</v>
      </c>
      <c r="AT1030" s="24" t="s">
        <v>189</v>
      </c>
      <c r="AU1030" s="24" t="s">
        <v>81</v>
      </c>
      <c r="AY1030" s="24" t="s">
        <v>114</v>
      </c>
      <c r="BE1030" s="235">
        <f>IF(N1030="základní",J1030,0)</f>
        <v>0</v>
      </c>
      <c r="BF1030" s="235">
        <f>IF(N1030="snížená",J1030,0)</f>
        <v>0</v>
      </c>
      <c r="BG1030" s="235">
        <f>IF(N1030="zákl. přenesená",J1030,0)</f>
        <v>0</v>
      </c>
      <c r="BH1030" s="235">
        <f>IF(N1030="sníž. přenesená",J1030,0)</f>
        <v>0</v>
      </c>
      <c r="BI1030" s="235">
        <f>IF(N1030="nulová",J1030,0)</f>
        <v>0</v>
      </c>
      <c r="BJ1030" s="24" t="s">
        <v>81</v>
      </c>
      <c r="BK1030" s="235">
        <f>ROUND(I1030*H1030,2)</f>
        <v>0</v>
      </c>
      <c r="BL1030" s="24" t="s">
        <v>220</v>
      </c>
      <c r="BM1030" s="24" t="s">
        <v>2491</v>
      </c>
    </row>
    <row r="1031" s="1" customFormat="1" ht="16.5" customHeight="1">
      <c r="B1031" s="46"/>
      <c r="C1031" s="271" t="s">
        <v>2492</v>
      </c>
      <c r="D1031" s="271" t="s">
        <v>189</v>
      </c>
      <c r="E1031" s="272" t="s">
        <v>2493</v>
      </c>
      <c r="F1031" s="273" t="s">
        <v>2494</v>
      </c>
      <c r="G1031" s="274" t="s">
        <v>1985</v>
      </c>
      <c r="H1031" s="275">
        <v>10</v>
      </c>
      <c r="I1031" s="276"/>
      <c r="J1031" s="277">
        <f>ROUND(I1031*H1031,2)</f>
        <v>0</v>
      </c>
      <c r="K1031" s="273" t="s">
        <v>21</v>
      </c>
      <c r="L1031" s="278"/>
      <c r="M1031" s="279" t="s">
        <v>21</v>
      </c>
      <c r="N1031" s="280" t="s">
        <v>43</v>
      </c>
      <c r="O1031" s="47"/>
      <c r="P1031" s="233">
        <f>O1031*H1031</f>
        <v>0</v>
      </c>
      <c r="Q1031" s="233">
        <v>0</v>
      </c>
      <c r="R1031" s="233">
        <f>Q1031*H1031</f>
        <v>0</v>
      </c>
      <c r="S1031" s="233">
        <v>0</v>
      </c>
      <c r="T1031" s="234">
        <f>S1031*H1031</f>
        <v>0</v>
      </c>
      <c r="AR1031" s="24" t="s">
        <v>309</v>
      </c>
      <c r="AT1031" s="24" t="s">
        <v>189</v>
      </c>
      <c r="AU1031" s="24" t="s">
        <v>81</v>
      </c>
      <c r="AY1031" s="24" t="s">
        <v>114</v>
      </c>
      <c r="BE1031" s="235">
        <f>IF(N1031="základní",J1031,0)</f>
        <v>0</v>
      </c>
      <c r="BF1031" s="235">
        <f>IF(N1031="snížená",J1031,0)</f>
        <v>0</v>
      </c>
      <c r="BG1031" s="235">
        <f>IF(N1031="zákl. přenesená",J1031,0)</f>
        <v>0</v>
      </c>
      <c r="BH1031" s="235">
        <f>IF(N1031="sníž. přenesená",J1031,0)</f>
        <v>0</v>
      </c>
      <c r="BI1031" s="235">
        <f>IF(N1031="nulová",J1031,0)</f>
        <v>0</v>
      </c>
      <c r="BJ1031" s="24" t="s">
        <v>81</v>
      </c>
      <c r="BK1031" s="235">
        <f>ROUND(I1031*H1031,2)</f>
        <v>0</v>
      </c>
      <c r="BL1031" s="24" t="s">
        <v>220</v>
      </c>
      <c r="BM1031" s="24" t="s">
        <v>2495</v>
      </c>
    </row>
    <row r="1032" s="1" customFormat="1" ht="16.5" customHeight="1">
      <c r="B1032" s="46"/>
      <c r="C1032" s="271" t="s">
        <v>2496</v>
      </c>
      <c r="D1032" s="271" t="s">
        <v>189</v>
      </c>
      <c r="E1032" s="272" t="s">
        <v>2497</v>
      </c>
      <c r="F1032" s="273" t="s">
        <v>2498</v>
      </c>
      <c r="G1032" s="274" t="s">
        <v>1985</v>
      </c>
      <c r="H1032" s="275">
        <v>1</v>
      </c>
      <c r="I1032" s="276"/>
      <c r="J1032" s="277">
        <f>ROUND(I1032*H1032,2)</f>
        <v>0</v>
      </c>
      <c r="K1032" s="273" t="s">
        <v>21</v>
      </c>
      <c r="L1032" s="278"/>
      <c r="M1032" s="279" t="s">
        <v>21</v>
      </c>
      <c r="N1032" s="280" t="s">
        <v>43</v>
      </c>
      <c r="O1032" s="47"/>
      <c r="P1032" s="233">
        <f>O1032*H1032</f>
        <v>0</v>
      </c>
      <c r="Q1032" s="233">
        <v>0</v>
      </c>
      <c r="R1032" s="233">
        <f>Q1032*H1032</f>
        <v>0</v>
      </c>
      <c r="S1032" s="233">
        <v>0</v>
      </c>
      <c r="T1032" s="234">
        <f>S1032*H1032</f>
        <v>0</v>
      </c>
      <c r="AR1032" s="24" t="s">
        <v>309</v>
      </c>
      <c r="AT1032" s="24" t="s">
        <v>189</v>
      </c>
      <c r="AU1032" s="24" t="s">
        <v>81</v>
      </c>
      <c r="AY1032" s="24" t="s">
        <v>114</v>
      </c>
      <c r="BE1032" s="235">
        <f>IF(N1032="základní",J1032,0)</f>
        <v>0</v>
      </c>
      <c r="BF1032" s="235">
        <f>IF(N1032="snížená",J1032,0)</f>
        <v>0</v>
      </c>
      <c r="BG1032" s="235">
        <f>IF(N1032="zákl. přenesená",J1032,0)</f>
        <v>0</v>
      </c>
      <c r="BH1032" s="235">
        <f>IF(N1032="sníž. přenesená",J1032,0)</f>
        <v>0</v>
      </c>
      <c r="BI1032" s="235">
        <f>IF(N1032="nulová",J1032,0)</f>
        <v>0</v>
      </c>
      <c r="BJ1032" s="24" t="s">
        <v>81</v>
      </c>
      <c r="BK1032" s="235">
        <f>ROUND(I1032*H1032,2)</f>
        <v>0</v>
      </c>
      <c r="BL1032" s="24" t="s">
        <v>220</v>
      </c>
      <c r="BM1032" s="24" t="s">
        <v>2499</v>
      </c>
    </row>
    <row r="1033" s="1" customFormat="1" ht="16.5" customHeight="1">
      <c r="B1033" s="46"/>
      <c r="C1033" s="271" t="s">
        <v>2500</v>
      </c>
      <c r="D1033" s="271" t="s">
        <v>189</v>
      </c>
      <c r="E1033" s="272" t="s">
        <v>2501</v>
      </c>
      <c r="F1033" s="273" t="s">
        <v>2502</v>
      </c>
      <c r="G1033" s="274" t="s">
        <v>1985</v>
      </c>
      <c r="H1033" s="275">
        <v>1</v>
      </c>
      <c r="I1033" s="276"/>
      <c r="J1033" s="277">
        <f>ROUND(I1033*H1033,2)</f>
        <v>0</v>
      </c>
      <c r="K1033" s="273" t="s">
        <v>21</v>
      </c>
      <c r="L1033" s="278"/>
      <c r="M1033" s="279" t="s">
        <v>21</v>
      </c>
      <c r="N1033" s="280" t="s">
        <v>43</v>
      </c>
      <c r="O1033" s="47"/>
      <c r="P1033" s="233">
        <f>O1033*H1033</f>
        <v>0</v>
      </c>
      <c r="Q1033" s="233">
        <v>0</v>
      </c>
      <c r="R1033" s="233">
        <f>Q1033*H1033</f>
        <v>0</v>
      </c>
      <c r="S1033" s="233">
        <v>0</v>
      </c>
      <c r="T1033" s="234">
        <f>S1033*H1033</f>
        <v>0</v>
      </c>
      <c r="AR1033" s="24" t="s">
        <v>309</v>
      </c>
      <c r="AT1033" s="24" t="s">
        <v>189</v>
      </c>
      <c r="AU1033" s="24" t="s">
        <v>81</v>
      </c>
      <c r="AY1033" s="24" t="s">
        <v>114</v>
      </c>
      <c r="BE1033" s="235">
        <f>IF(N1033="základní",J1033,0)</f>
        <v>0</v>
      </c>
      <c r="BF1033" s="235">
        <f>IF(N1033="snížená",J1033,0)</f>
        <v>0</v>
      </c>
      <c r="BG1033" s="235">
        <f>IF(N1033="zákl. přenesená",J1033,0)</f>
        <v>0</v>
      </c>
      <c r="BH1033" s="235">
        <f>IF(N1033="sníž. přenesená",J1033,0)</f>
        <v>0</v>
      </c>
      <c r="BI1033" s="235">
        <f>IF(N1033="nulová",J1033,0)</f>
        <v>0</v>
      </c>
      <c r="BJ1033" s="24" t="s">
        <v>81</v>
      </c>
      <c r="BK1033" s="235">
        <f>ROUND(I1033*H1033,2)</f>
        <v>0</v>
      </c>
      <c r="BL1033" s="24" t="s">
        <v>220</v>
      </c>
      <c r="BM1033" s="24" t="s">
        <v>2503</v>
      </c>
    </row>
    <row r="1034" s="1" customFormat="1" ht="16.5" customHeight="1">
      <c r="B1034" s="46"/>
      <c r="C1034" s="271" t="s">
        <v>2504</v>
      </c>
      <c r="D1034" s="271" t="s">
        <v>189</v>
      </c>
      <c r="E1034" s="272" t="s">
        <v>2505</v>
      </c>
      <c r="F1034" s="273" t="s">
        <v>2506</v>
      </c>
      <c r="G1034" s="274" t="s">
        <v>1985</v>
      </c>
      <c r="H1034" s="275">
        <v>11</v>
      </c>
      <c r="I1034" s="276"/>
      <c r="J1034" s="277">
        <f>ROUND(I1034*H1034,2)</f>
        <v>0</v>
      </c>
      <c r="K1034" s="273" t="s">
        <v>21</v>
      </c>
      <c r="L1034" s="278"/>
      <c r="M1034" s="279" t="s">
        <v>21</v>
      </c>
      <c r="N1034" s="280" t="s">
        <v>43</v>
      </c>
      <c r="O1034" s="47"/>
      <c r="P1034" s="233">
        <f>O1034*H1034</f>
        <v>0</v>
      </c>
      <c r="Q1034" s="233">
        <v>0</v>
      </c>
      <c r="R1034" s="233">
        <f>Q1034*H1034</f>
        <v>0</v>
      </c>
      <c r="S1034" s="233">
        <v>0</v>
      </c>
      <c r="T1034" s="234">
        <f>S1034*H1034</f>
        <v>0</v>
      </c>
      <c r="AR1034" s="24" t="s">
        <v>309</v>
      </c>
      <c r="AT1034" s="24" t="s">
        <v>189</v>
      </c>
      <c r="AU1034" s="24" t="s">
        <v>81</v>
      </c>
      <c r="AY1034" s="24" t="s">
        <v>114</v>
      </c>
      <c r="BE1034" s="235">
        <f>IF(N1034="základní",J1034,0)</f>
        <v>0</v>
      </c>
      <c r="BF1034" s="235">
        <f>IF(N1034="snížená",J1034,0)</f>
        <v>0</v>
      </c>
      <c r="BG1034" s="235">
        <f>IF(N1034="zákl. přenesená",J1034,0)</f>
        <v>0</v>
      </c>
      <c r="BH1034" s="235">
        <f>IF(N1034="sníž. přenesená",J1034,0)</f>
        <v>0</v>
      </c>
      <c r="BI1034" s="235">
        <f>IF(N1034="nulová",J1034,0)</f>
        <v>0</v>
      </c>
      <c r="BJ1034" s="24" t="s">
        <v>81</v>
      </c>
      <c r="BK1034" s="235">
        <f>ROUND(I1034*H1034,2)</f>
        <v>0</v>
      </c>
      <c r="BL1034" s="24" t="s">
        <v>220</v>
      </c>
      <c r="BM1034" s="24" t="s">
        <v>2507</v>
      </c>
    </row>
    <row r="1035" s="1" customFormat="1" ht="16.5" customHeight="1">
      <c r="B1035" s="46"/>
      <c r="C1035" s="271" t="s">
        <v>2508</v>
      </c>
      <c r="D1035" s="271" t="s">
        <v>189</v>
      </c>
      <c r="E1035" s="272" t="s">
        <v>2509</v>
      </c>
      <c r="F1035" s="273" t="s">
        <v>2510</v>
      </c>
      <c r="G1035" s="274" t="s">
        <v>1985</v>
      </c>
      <c r="H1035" s="275">
        <v>6</v>
      </c>
      <c r="I1035" s="276"/>
      <c r="J1035" s="277">
        <f>ROUND(I1035*H1035,2)</f>
        <v>0</v>
      </c>
      <c r="K1035" s="273" t="s">
        <v>21</v>
      </c>
      <c r="L1035" s="278"/>
      <c r="M1035" s="279" t="s">
        <v>21</v>
      </c>
      <c r="N1035" s="280" t="s">
        <v>43</v>
      </c>
      <c r="O1035" s="47"/>
      <c r="P1035" s="233">
        <f>O1035*H1035</f>
        <v>0</v>
      </c>
      <c r="Q1035" s="233">
        <v>0</v>
      </c>
      <c r="R1035" s="233">
        <f>Q1035*H1035</f>
        <v>0</v>
      </c>
      <c r="S1035" s="233">
        <v>0</v>
      </c>
      <c r="T1035" s="234">
        <f>S1035*H1035</f>
        <v>0</v>
      </c>
      <c r="AR1035" s="24" t="s">
        <v>309</v>
      </c>
      <c r="AT1035" s="24" t="s">
        <v>189</v>
      </c>
      <c r="AU1035" s="24" t="s">
        <v>81</v>
      </c>
      <c r="AY1035" s="24" t="s">
        <v>114</v>
      </c>
      <c r="BE1035" s="235">
        <f>IF(N1035="základní",J1035,0)</f>
        <v>0</v>
      </c>
      <c r="BF1035" s="235">
        <f>IF(N1035="snížená",J1035,0)</f>
        <v>0</v>
      </c>
      <c r="BG1035" s="235">
        <f>IF(N1035="zákl. přenesená",J1035,0)</f>
        <v>0</v>
      </c>
      <c r="BH1035" s="235">
        <f>IF(N1035="sníž. přenesená",J1035,0)</f>
        <v>0</v>
      </c>
      <c r="BI1035" s="235">
        <f>IF(N1035="nulová",J1035,0)</f>
        <v>0</v>
      </c>
      <c r="BJ1035" s="24" t="s">
        <v>81</v>
      </c>
      <c r="BK1035" s="235">
        <f>ROUND(I1035*H1035,2)</f>
        <v>0</v>
      </c>
      <c r="BL1035" s="24" t="s">
        <v>220</v>
      </c>
      <c r="BM1035" s="24" t="s">
        <v>2511</v>
      </c>
    </row>
    <row r="1036" s="1" customFormat="1" ht="16.5" customHeight="1">
      <c r="B1036" s="46"/>
      <c r="C1036" s="271" t="s">
        <v>2512</v>
      </c>
      <c r="D1036" s="271" t="s">
        <v>189</v>
      </c>
      <c r="E1036" s="272" t="s">
        <v>2513</v>
      </c>
      <c r="F1036" s="273" t="s">
        <v>2514</v>
      </c>
      <c r="G1036" s="274" t="s">
        <v>1985</v>
      </c>
      <c r="H1036" s="275">
        <v>8</v>
      </c>
      <c r="I1036" s="276"/>
      <c r="J1036" s="277">
        <f>ROUND(I1036*H1036,2)</f>
        <v>0</v>
      </c>
      <c r="K1036" s="273" t="s">
        <v>21</v>
      </c>
      <c r="L1036" s="278"/>
      <c r="M1036" s="279" t="s">
        <v>21</v>
      </c>
      <c r="N1036" s="280" t="s">
        <v>43</v>
      </c>
      <c r="O1036" s="47"/>
      <c r="P1036" s="233">
        <f>O1036*H1036</f>
        <v>0</v>
      </c>
      <c r="Q1036" s="233">
        <v>0</v>
      </c>
      <c r="R1036" s="233">
        <f>Q1036*H1036</f>
        <v>0</v>
      </c>
      <c r="S1036" s="233">
        <v>0</v>
      </c>
      <c r="T1036" s="234">
        <f>S1036*H1036</f>
        <v>0</v>
      </c>
      <c r="AR1036" s="24" t="s">
        <v>309</v>
      </c>
      <c r="AT1036" s="24" t="s">
        <v>189</v>
      </c>
      <c r="AU1036" s="24" t="s">
        <v>81</v>
      </c>
      <c r="AY1036" s="24" t="s">
        <v>114</v>
      </c>
      <c r="BE1036" s="235">
        <f>IF(N1036="základní",J1036,0)</f>
        <v>0</v>
      </c>
      <c r="BF1036" s="235">
        <f>IF(N1036="snížená",J1036,0)</f>
        <v>0</v>
      </c>
      <c r="BG1036" s="235">
        <f>IF(N1036="zákl. přenesená",J1036,0)</f>
        <v>0</v>
      </c>
      <c r="BH1036" s="235">
        <f>IF(N1036="sníž. přenesená",J1036,0)</f>
        <v>0</v>
      </c>
      <c r="BI1036" s="235">
        <f>IF(N1036="nulová",J1036,0)</f>
        <v>0</v>
      </c>
      <c r="BJ1036" s="24" t="s">
        <v>81</v>
      </c>
      <c r="BK1036" s="235">
        <f>ROUND(I1036*H1036,2)</f>
        <v>0</v>
      </c>
      <c r="BL1036" s="24" t="s">
        <v>220</v>
      </c>
      <c r="BM1036" s="24" t="s">
        <v>2515</v>
      </c>
    </row>
    <row r="1037" s="1" customFormat="1" ht="16.5" customHeight="1">
      <c r="B1037" s="46"/>
      <c r="C1037" s="271" t="s">
        <v>2516</v>
      </c>
      <c r="D1037" s="271" t="s">
        <v>189</v>
      </c>
      <c r="E1037" s="272" t="s">
        <v>2517</v>
      </c>
      <c r="F1037" s="273" t="s">
        <v>2518</v>
      </c>
      <c r="G1037" s="274" t="s">
        <v>1985</v>
      </c>
      <c r="H1037" s="275">
        <v>8</v>
      </c>
      <c r="I1037" s="276"/>
      <c r="J1037" s="277">
        <f>ROUND(I1037*H1037,2)</f>
        <v>0</v>
      </c>
      <c r="K1037" s="273" t="s">
        <v>21</v>
      </c>
      <c r="L1037" s="278"/>
      <c r="M1037" s="279" t="s">
        <v>21</v>
      </c>
      <c r="N1037" s="280" t="s">
        <v>43</v>
      </c>
      <c r="O1037" s="47"/>
      <c r="P1037" s="233">
        <f>O1037*H1037</f>
        <v>0</v>
      </c>
      <c r="Q1037" s="233">
        <v>0</v>
      </c>
      <c r="R1037" s="233">
        <f>Q1037*H1037</f>
        <v>0</v>
      </c>
      <c r="S1037" s="233">
        <v>0</v>
      </c>
      <c r="T1037" s="234">
        <f>S1037*H1037</f>
        <v>0</v>
      </c>
      <c r="AR1037" s="24" t="s">
        <v>309</v>
      </c>
      <c r="AT1037" s="24" t="s">
        <v>189</v>
      </c>
      <c r="AU1037" s="24" t="s">
        <v>81</v>
      </c>
      <c r="AY1037" s="24" t="s">
        <v>114</v>
      </c>
      <c r="BE1037" s="235">
        <f>IF(N1037="základní",J1037,0)</f>
        <v>0</v>
      </c>
      <c r="BF1037" s="235">
        <f>IF(N1037="snížená",J1037,0)</f>
        <v>0</v>
      </c>
      <c r="BG1037" s="235">
        <f>IF(N1037="zákl. přenesená",J1037,0)</f>
        <v>0</v>
      </c>
      <c r="BH1037" s="235">
        <f>IF(N1037="sníž. přenesená",J1037,0)</f>
        <v>0</v>
      </c>
      <c r="BI1037" s="235">
        <f>IF(N1037="nulová",J1037,0)</f>
        <v>0</v>
      </c>
      <c r="BJ1037" s="24" t="s">
        <v>81</v>
      </c>
      <c r="BK1037" s="235">
        <f>ROUND(I1037*H1037,2)</f>
        <v>0</v>
      </c>
      <c r="BL1037" s="24" t="s">
        <v>220</v>
      </c>
      <c r="BM1037" s="24" t="s">
        <v>2519</v>
      </c>
    </row>
    <row r="1038" s="1" customFormat="1" ht="16.5" customHeight="1">
      <c r="B1038" s="46"/>
      <c r="C1038" s="271" t="s">
        <v>2520</v>
      </c>
      <c r="D1038" s="271" t="s">
        <v>189</v>
      </c>
      <c r="E1038" s="272" t="s">
        <v>2521</v>
      </c>
      <c r="F1038" s="273" t="s">
        <v>2522</v>
      </c>
      <c r="G1038" s="274" t="s">
        <v>1985</v>
      </c>
      <c r="H1038" s="275">
        <v>3</v>
      </c>
      <c r="I1038" s="276"/>
      <c r="J1038" s="277">
        <f>ROUND(I1038*H1038,2)</f>
        <v>0</v>
      </c>
      <c r="K1038" s="273" t="s">
        <v>21</v>
      </c>
      <c r="L1038" s="278"/>
      <c r="M1038" s="279" t="s">
        <v>21</v>
      </c>
      <c r="N1038" s="280" t="s">
        <v>43</v>
      </c>
      <c r="O1038" s="47"/>
      <c r="P1038" s="233">
        <f>O1038*H1038</f>
        <v>0</v>
      </c>
      <c r="Q1038" s="233">
        <v>0</v>
      </c>
      <c r="R1038" s="233">
        <f>Q1038*H1038</f>
        <v>0</v>
      </c>
      <c r="S1038" s="233">
        <v>0</v>
      </c>
      <c r="T1038" s="234">
        <f>S1038*H1038</f>
        <v>0</v>
      </c>
      <c r="AR1038" s="24" t="s">
        <v>309</v>
      </c>
      <c r="AT1038" s="24" t="s">
        <v>189</v>
      </c>
      <c r="AU1038" s="24" t="s">
        <v>81</v>
      </c>
      <c r="AY1038" s="24" t="s">
        <v>114</v>
      </c>
      <c r="BE1038" s="235">
        <f>IF(N1038="základní",J1038,0)</f>
        <v>0</v>
      </c>
      <c r="BF1038" s="235">
        <f>IF(N1038="snížená",J1038,0)</f>
        <v>0</v>
      </c>
      <c r="BG1038" s="235">
        <f>IF(N1038="zákl. přenesená",J1038,0)</f>
        <v>0</v>
      </c>
      <c r="BH1038" s="235">
        <f>IF(N1038="sníž. přenesená",J1038,0)</f>
        <v>0</v>
      </c>
      <c r="BI1038" s="235">
        <f>IF(N1038="nulová",J1038,0)</f>
        <v>0</v>
      </c>
      <c r="BJ1038" s="24" t="s">
        <v>81</v>
      </c>
      <c r="BK1038" s="235">
        <f>ROUND(I1038*H1038,2)</f>
        <v>0</v>
      </c>
      <c r="BL1038" s="24" t="s">
        <v>220</v>
      </c>
      <c r="BM1038" s="24" t="s">
        <v>2523</v>
      </c>
    </row>
    <row r="1039" s="1" customFormat="1" ht="16.5" customHeight="1">
      <c r="B1039" s="46"/>
      <c r="C1039" s="271" t="s">
        <v>2524</v>
      </c>
      <c r="D1039" s="271" t="s">
        <v>189</v>
      </c>
      <c r="E1039" s="272" t="s">
        <v>2525</v>
      </c>
      <c r="F1039" s="273" t="s">
        <v>2526</v>
      </c>
      <c r="G1039" s="274" t="s">
        <v>284</v>
      </c>
      <c r="H1039" s="275">
        <v>573</v>
      </c>
      <c r="I1039" s="276"/>
      <c r="J1039" s="277">
        <f>ROUND(I1039*H1039,2)</f>
        <v>0</v>
      </c>
      <c r="K1039" s="273" t="s">
        <v>21</v>
      </c>
      <c r="L1039" s="278"/>
      <c r="M1039" s="279" t="s">
        <v>21</v>
      </c>
      <c r="N1039" s="280" t="s">
        <v>43</v>
      </c>
      <c r="O1039" s="47"/>
      <c r="P1039" s="233">
        <f>O1039*H1039</f>
        <v>0</v>
      </c>
      <c r="Q1039" s="233">
        <v>0</v>
      </c>
      <c r="R1039" s="233">
        <f>Q1039*H1039</f>
        <v>0</v>
      </c>
      <c r="S1039" s="233">
        <v>0</v>
      </c>
      <c r="T1039" s="234">
        <f>S1039*H1039</f>
        <v>0</v>
      </c>
      <c r="AR1039" s="24" t="s">
        <v>309</v>
      </c>
      <c r="AT1039" s="24" t="s">
        <v>189</v>
      </c>
      <c r="AU1039" s="24" t="s">
        <v>81</v>
      </c>
      <c r="AY1039" s="24" t="s">
        <v>114</v>
      </c>
      <c r="BE1039" s="235">
        <f>IF(N1039="základní",J1039,0)</f>
        <v>0</v>
      </c>
      <c r="BF1039" s="235">
        <f>IF(N1039="snížená",J1039,0)</f>
        <v>0</v>
      </c>
      <c r="BG1039" s="235">
        <f>IF(N1039="zákl. přenesená",J1039,0)</f>
        <v>0</v>
      </c>
      <c r="BH1039" s="235">
        <f>IF(N1039="sníž. přenesená",J1039,0)</f>
        <v>0</v>
      </c>
      <c r="BI1039" s="235">
        <f>IF(N1039="nulová",J1039,0)</f>
        <v>0</v>
      </c>
      <c r="BJ1039" s="24" t="s">
        <v>81</v>
      </c>
      <c r="BK1039" s="235">
        <f>ROUND(I1039*H1039,2)</f>
        <v>0</v>
      </c>
      <c r="BL1039" s="24" t="s">
        <v>220</v>
      </c>
      <c r="BM1039" s="24" t="s">
        <v>2527</v>
      </c>
    </row>
    <row r="1040" s="1" customFormat="1" ht="16.5" customHeight="1">
      <c r="B1040" s="46"/>
      <c r="C1040" s="271" t="s">
        <v>2528</v>
      </c>
      <c r="D1040" s="271" t="s">
        <v>189</v>
      </c>
      <c r="E1040" s="272" t="s">
        <v>2529</v>
      </c>
      <c r="F1040" s="273" t="s">
        <v>2530</v>
      </c>
      <c r="G1040" s="274" t="s">
        <v>491</v>
      </c>
      <c r="H1040" s="275">
        <v>223</v>
      </c>
      <c r="I1040" s="276"/>
      <c r="J1040" s="277">
        <f>ROUND(I1040*H1040,2)</f>
        <v>0</v>
      </c>
      <c r="K1040" s="273" t="s">
        <v>21</v>
      </c>
      <c r="L1040" s="278"/>
      <c r="M1040" s="279" t="s">
        <v>21</v>
      </c>
      <c r="N1040" s="280" t="s">
        <v>43</v>
      </c>
      <c r="O1040" s="47"/>
      <c r="P1040" s="233">
        <f>O1040*H1040</f>
        <v>0</v>
      </c>
      <c r="Q1040" s="233">
        <v>0</v>
      </c>
      <c r="R1040" s="233">
        <f>Q1040*H1040</f>
        <v>0</v>
      </c>
      <c r="S1040" s="233">
        <v>0</v>
      </c>
      <c r="T1040" s="234">
        <f>S1040*H1040</f>
        <v>0</v>
      </c>
      <c r="AR1040" s="24" t="s">
        <v>309</v>
      </c>
      <c r="AT1040" s="24" t="s">
        <v>189</v>
      </c>
      <c r="AU1040" s="24" t="s">
        <v>81</v>
      </c>
      <c r="AY1040" s="24" t="s">
        <v>114</v>
      </c>
      <c r="BE1040" s="235">
        <f>IF(N1040="základní",J1040,0)</f>
        <v>0</v>
      </c>
      <c r="BF1040" s="235">
        <f>IF(N1040="snížená",J1040,0)</f>
        <v>0</v>
      </c>
      <c r="BG1040" s="235">
        <f>IF(N1040="zákl. přenesená",J1040,0)</f>
        <v>0</v>
      </c>
      <c r="BH1040" s="235">
        <f>IF(N1040="sníž. přenesená",J1040,0)</f>
        <v>0</v>
      </c>
      <c r="BI1040" s="235">
        <f>IF(N1040="nulová",J1040,0)</f>
        <v>0</v>
      </c>
      <c r="BJ1040" s="24" t="s">
        <v>81</v>
      </c>
      <c r="BK1040" s="235">
        <f>ROUND(I1040*H1040,2)</f>
        <v>0</v>
      </c>
      <c r="BL1040" s="24" t="s">
        <v>220</v>
      </c>
      <c r="BM1040" s="24" t="s">
        <v>2531</v>
      </c>
    </row>
    <row r="1041" s="1" customFormat="1" ht="16.5" customHeight="1">
      <c r="B1041" s="46"/>
      <c r="C1041" s="271" t="s">
        <v>2532</v>
      </c>
      <c r="D1041" s="271" t="s">
        <v>189</v>
      </c>
      <c r="E1041" s="272" t="s">
        <v>2533</v>
      </c>
      <c r="F1041" s="273" t="s">
        <v>2534</v>
      </c>
      <c r="G1041" s="274" t="s">
        <v>491</v>
      </c>
      <c r="H1041" s="275">
        <v>106</v>
      </c>
      <c r="I1041" s="276"/>
      <c r="J1041" s="277">
        <f>ROUND(I1041*H1041,2)</f>
        <v>0</v>
      </c>
      <c r="K1041" s="273" t="s">
        <v>21</v>
      </c>
      <c r="L1041" s="278"/>
      <c r="M1041" s="279" t="s">
        <v>21</v>
      </c>
      <c r="N1041" s="280" t="s">
        <v>43</v>
      </c>
      <c r="O1041" s="47"/>
      <c r="P1041" s="233">
        <f>O1041*H1041</f>
        <v>0</v>
      </c>
      <c r="Q1041" s="233">
        <v>0</v>
      </c>
      <c r="R1041" s="233">
        <f>Q1041*H1041</f>
        <v>0</v>
      </c>
      <c r="S1041" s="233">
        <v>0</v>
      </c>
      <c r="T1041" s="234">
        <f>S1041*H1041</f>
        <v>0</v>
      </c>
      <c r="AR1041" s="24" t="s">
        <v>309</v>
      </c>
      <c r="AT1041" s="24" t="s">
        <v>189</v>
      </c>
      <c r="AU1041" s="24" t="s">
        <v>81</v>
      </c>
      <c r="AY1041" s="24" t="s">
        <v>114</v>
      </c>
      <c r="BE1041" s="235">
        <f>IF(N1041="základní",J1041,0)</f>
        <v>0</v>
      </c>
      <c r="BF1041" s="235">
        <f>IF(N1041="snížená",J1041,0)</f>
        <v>0</v>
      </c>
      <c r="BG1041" s="235">
        <f>IF(N1041="zákl. přenesená",J1041,0)</f>
        <v>0</v>
      </c>
      <c r="BH1041" s="235">
        <f>IF(N1041="sníž. přenesená",J1041,0)</f>
        <v>0</v>
      </c>
      <c r="BI1041" s="235">
        <f>IF(N1041="nulová",J1041,0)</f>
        <v>0</v>
      </c>
      <c r="BJ1041" s="24" t="s">
        <v>81</v>
      </c>
      <c r="BK1041" s="235">
        <f>ROUND(I1041*H1041,2)</f>
        <v>0</v>
      </c>
      <c r="BL1041" s="24" t="s">
        <v>220</v>
      </c>
      <c r="BM1041" s="24" t="s">
        <v>2535</v>
      </c>
    </row>
    <row r="1042" s="1" customFormat="1" ht="16.5" customHeight="1">
      <c r="B1042" s="46"/>
      <c r="C1042" s="271" t="s">
        <v>2536</v>
      </c>
      <c r="D1042" s="271" t="s">
        <v>189</v>
      </c>
      <c r="E1042" s="272" t="s">
        <v>2537</v>
      </c>
      <c r="F1042" s="273" t="s">
        <v>2538</v>
      </c>
      <c r="G1042" s="274" t="s">
        <v>491</v>
      </c>
      <c r="H1042" s="275">
        <v>37</v>
      </c>
      <c r="I1042" s="276"/>
      <c r="J1042" s="277">
        <f>ROUND(I1042*H1042,2)</f>
        <v>0</v>
      </c>
      <c r="K1042" s="273" t="s">
        <v>21</v>
      </c>
      <c r="L1042" s="278"/>
      <c r="M1042" s="279" t="s">
        <v>21</v>
      </c>
      <c r="N1042" s="280" t="s">
        <v>43</v>
      </c>
      <c r="O1042" s="47"/>
      <c r="P1042" s="233">
        <f>O1042*H1042</f>
        <v>0</v>
      </c>
      <c r="Q1042" s="233">
        <v>0</v>
      </c>
      <c r="R1042" s="233">
        <f>Q1042*H1042</f>
        <v>0</v>
      </c>
      <c r="S1042" s="233">
        <v>0</v>
      </c>
      <c r="T1042" s="234">
        <f>S1042*H1042</f>
        <v>0</v>
      </c>
      <c r="AR1042" s="24" t="s">
        <v>309</v>
      </c>
      <c r="AT1042" s="24" t="s">
        <v>189</v>
      </c>
      <c r="AU1042" s="24" t="s">
        <v>81</v>
      </c>
      <c r="AY1042" s="24" t="s">
        <v>114</v>
      </c>
      <c r="BE1042" s="235">
        <f>IF(N1042="základní",J1042,0)</f>
        <v>0</v>
      </c>
      <c r="BF1042" s="235">
        <f>IF(N1042="snížená",J1042,0)</f>
        <v>0</v>
      </c>
      <c r="BG1042" s="235">
        <f>IF(N1042="zákl. přenesená",J1042,0)</f>
        <v>0</v>
      </c>
      <c r="BH1042" s="235">
        <f>IF(N1042="sníž. přenesená",J1042,0)</f>
        <v>0</v>
      </c>
      <c r="BI1042" s="235">
        <f>IF(N1042="nulová",J1042,0)</f>
        <v>0</v>
      </c>
      <c r="BJ1042" s="24" t="s">
        <v>81</v>
      </c>
      <c r="BK1042" s="235">
        <f>ROUND(I1042*H1042,2)</f>
        <v>0</v>
      </c>
      <c r="BL1042" s="24" t="s">
        <v>220</v>
      </c>
      <c r="BM1042" s="24" t="s">
        <v>2539</v>
      </c>
    </row>
    <row r="1043" s="1" customFormat="1" ht="16.5" customHeight="1">
      <c r="B1043" s="46"/>
      <c r="C1043" s="271" t="s">
        <v>2540</v>
      </c>
      <c r="D1043" s="271" t="s">
        <v>189</v>
      </c>
      <c r="E1043" s="272" t="s">
        <v>2541</v>
      </c>
      <c r="F1043" s="273" t="s">
        <v>2542</v>
      </c>
      <c r="G1043" s="274" t="s">
        <v>491</v>
      </c>
      <c r="H1043" s="275">
        <v>10</v>
      </c>
      <c r="I1043" s="276"/>
      <c r="J1043" s="277">
        <f>ROUND(I1043*H1043,2)</f>
        <v>0</v>
      </c>
      <c r="K1043" s="273" t="s">
        <v>21</v>
      </c>
      <c r="L1043" s="278"/>
      <c r="M1043" s="279" t="s">
        <v>21</v>
      </c>
      <c r="N1043" s="280" t="s">
        <v>43</v>
      </c>
      <c r="O1043" s="47"/>
      <c r="P1043" s="233">
        <f>O1043*H1043</f>
        <v>0</v>
      </c>
      <c r="Q1043" s="233">
        <v>0</v>
      </c>
      <c r="R1043" s="233">
        <f>Q1043*H1043</f>
        <v>0</v>
      </c>
      <c r="S1043" s="233">
        <v>0</v>
      </c>
      <c r="T1043" s="234">
        <f>S1043*H1043</f>
        <v>0</v>
      </c>
      <c r="AR1043" s="24" t="s">
        <v>309</v>
      </c>
      <c r="AT1043" s="24" t="s">
        <v>189</v>
      </c>
      <c r="AU1043" s="24" t="s">
        <v>81</v>
      </c>
      <c r="AY1043" s="24" t="s">
        <v>114</v>
      </c>
      <c r="BE1043" s="235">
        <f>IF(N1043="základní",J1043,0)</f>
        <v>0</v>
      </c>
      <c r="BF1043" s="235">
        <f>IF(N1043="snížená",J1043,0)</f>
        <v>0</v>
      </c>
      <c r="BG1043" s="235">
        <f>IF(N1043="zákl. přenesená",J1043,0)</f>
        <v>0</v>
      </c>
      <c r="BH1043" s="235">
        <f>IF(N1043="sníž. přenesená",J1043,0)</f>
        <v>0</v>
      </c>
      <c r="BI1043" s="235">
        <f>IF(N1043="nulová",J1043,0)</f>
        <v>0</v>
      </c>
      <c r="BJ1043" s="24" t="s">
        <v>81</v>
      </c>
      <c r="BK1043" s="235">
        <f>ROUND(I1043*H1043,2)</f>
        <v>0</v>
      </c>
      <c r="BL1043" s="24" t="s">
        <v>220</v>
      </c>
      <c r="BM1043" s="24" t="s">
        <v>2543</v>
      </c>
    </row>
    <row r="1044" s="1" customFormat="1" ht="16.5" customHeight="1">
      <c r="B1044" s="46"/>
      <c r="C1044" s="271" t="s">
        <v>2544</v>
      </c>
      <c r="D1044" s="271" t="s">
        <v>189</v>
      </c>
      <c r="E1044" s="272" t="s">
        <v>2545</v>
      </c>
      <c r="F1044" s="273" t="s">
        <v>2546</v>
      </c>
      <c r="G1044" s="274" t="s">
        <v>491</v>
      </c>
      <c r="H1044" s="275">
        <v>34</v>
      </c>
      <c r="I1044" s="276"/>
      <c r="J1044" s="277">
        <f>ROUND(I1044*H1044,2)</f>
        <v>0</v>
      </c>
      <c r="K1044" s="273" t="s">
        <v>21</v>
      </c>
      <c r="L1044" s="278"/>
      <c r="M1044" s="279" t="s">
        <v>21</v>
      </c>
      <c r="N1044" s="280" t="s">
        <v>43</v>
      </c>
      <c r="O1044" s="47"/>
      <c r="P1044" s="233">
        <f>O1044*H1044</f>
        <v>0</v>
      </c>
      <c r="Q1044" s="233">
        <v>0</v>
      </c>
      <c r="R1044" s="233">
        <f>Q1044*H1044</f>
        <v>0</v>
      </c>
      <c r="S1044" s="233">
        <v>0</v>
      </c>
      <c r="T1044" s="234">
        <f>S1044*H1044</f>
        <v>0</v>
      </c>
      <c r="AR1044" s="24" t="s">
        <v>309</v>
      </c>
      <c r="AT1044" s="24" t="s">
        <v>189</v>
      </c>
      <c r="AU1044" s="24" t="s">
        <v>81</v>
      </c>
      <c r="AY1044" s="24" t="s">
        <v>114</v>
      </c>
      <c r="BE1044" s="235">
        <f>IF(N1044="základní",J1044,0)</f>
        <v>0</v>
      </c>
      <c r="BF1044" s="235">
        <f>IF(N1044="snížená",J1044,0)</f>
        <v>0</v>
      </c>
      <c r="BG1044" s="235">
        <f>IF(N1044="zákl. přenesená",J1044,0)</f>
        <v>0</v>
      </c>
      <c r="BH1044" s="235">
        <f>IF(N1044="sníž. přenesená",J1044,0)</f>
        <v>0</v>
      </c>
      <c r="BI1044" s="235">
        <f>IF(N1044="nulová",J1044,0)</f>
        <v>0</v>
      </c>
      <c r="BJ1044" s="24" t="s">
        <v>81</v>
      </c>
      <c r="BK1044" s="235">
        <f>ROUND(I1044*H1044,2)</f>
        <v>0</v>
      </c>
      <c r="BL1044" s="24" t="s">
        <v>220</v>
      </c>
      <c r="BM1044" s="24" t="s">
        <v>2547</v>
      </c>
    </row>
    <row r="1045" s="1" customFormat="1" ht="16.5" customHeight="1">
      <c r="B1045" s="46"/>
      <c r="C1045" s="271" t="s">
        <v>2548</v>
      </c>
      <c r="D1045" s="271" t="s">
        <v>189</v>
      </c>
      <c r="E1045" s="272" t="s">
        <v>2549</v>
      </c>
      <c r="F1045" s="273" t="s">
        <v>2550</v>
      </c>
      <c r="G1045" s="274" t="s">
        <v>491</v>
      </c>
      <c r="H1045" s="275">
        <v>34</v>
      </c>
      <c r="I1045" s="276"/>
      <c r="J1045" s="277">
        <f>ROUND(I1045*H1045,2)</f>
        <v>0</v>
      </c>
      <c r="K1045" s="273" t="s">
        <v>21</v>
      </c>
      <c r="L1045" s="278"/>
      <c r="M1045" s="279" t="s">
        <v>21</v>
      </c>
      <c r="N1045" s="280" t="s">
        <v>43</v>
      </c>
      <c r="O1045" s="47"/>
      <c r="P1045" s="233">
        <f>O1045*H1045</f>
        <v>0</v>
      </c>
      <c r="Q1045" s="233">
        <v>0</v>
      </c>
      <c r="R1045" s="233">
        <f>Q1045*H1045</f>
        <v>0</v>
      </c>
      <c r="S1045" s="233">
        <v>0</v>
      </c>
      <c r="T1045" s="234">
        <f>S1045*H1045</f>
        <v>0</v>
      </c>
      <c r="AR1045" s="24" t="s">
        <v>309</v>
      </c>
      <c r="AT1045" s="24" t="s">
        <v>189</v>
      </c>
      <c r="AU1045" s="24" t="s">
        <v>81</v>
      </c>
      <c r="AY1045" s="24" t="s">
        <v>114</v>
      </c>
      <c r="BE1045" s="235">
        <f>IF(N1045="základní",J1045,0)</f>
        <v>0</v>
      </c>
      <c r="BF1045" s="235">
        <f>IF(N1045="snížená",J1045,0)</f>
        <v>0</v>
      </c>
      <c r="BG1045" s="235">
        <f>IF(N1045="zákl. přenesená",J1045,0)</f>
        <v>0</v>
      </c>
      <c r="BH1045" s="235">
        <f>IF(N1045="sníž. přenesená",J1045,0)</f>
        <v>0</v>
      </c>
      <c r="BI1045" s="235">
        <f>IF(N1045="nulová",J1045,0)</f>
        <v>0</v>
      </c>
      <c r="BJ1045" s="24" t="s">
        <v>81</v>
      </c>
      <c r="BK1045" s="235">
        <f>ROUND(I1045*H1045,2)</f>
        <v>0</v>
      </c>
      <c r="BL1045" s="24" t="s">
        <v>220</v>
      </c>
      <c r="BM1045" s="24" t="s">
        <v>2551</v>
      </c>
    </row>
    <row r="1046" s="1" customFormat="1" ht="16.5" customHeight="1">
      <c r="B1046" s="46"/>
      <c r="C1046" s="271" t="s">
        <v>1980</v>
      </c>
      <c r="D1046" s="271" t="s">
        <v>189</v>
      </c>
      <c r="E1046" s="272" t="s">
        <v>2552</v>
      </c>
      <c r="F1046" s="273" t="s">
        <v>2553</v>
      </c>
      <c r="G1046" s="274" t="s">
        <v>491</v>
      </c>
      <c r="H1046" s="275">
        <v>1</v>
      </c>
      <c r="I1046" s="276"/>
      <c r="J1046" s="277">
        <f>ROUND(I1046*H1046,2)</f>
        <v>0</v>
      </c>
      <c r="K1046" s="273" t="s">
        <v>21</v>
      </c>
      <c r="L1046" s="278"/>
      <c r="M1046" s="279" t="s">
        <v>21</v>
      </c>
      <c r="N1046" s="280" t="s">
        <v>43</v>
      </c>
      <c r="O1046" s="47"/>
      <c r="P1046" s="233">
        <f>O1046*H1046</f>
        <v>0</v>
      </c>
      <c r="Q1046" s="233">
        <v>0</v>
      </c>
      <c r="R1046" s="233">
        <f>Q1046*H1046</f>
        <v>0</v>
      </c>
      <c r="S1046" s="233">
        <v>0</v>
      </c>
      <c r="T1046" s="234">
        <f>S1046*H1046</f>
        <v>0</v>
      </c>
      <c r="AR1046" s="24" t="s">
        <v>309</v>
      </c>
      <c r="AT1046" s="24" t="s">
        <v>189</v>
      </c>
      <c r="AU1046" s="24" t="s">
        <v>81</v>
      </c>
      <c r="AY1046" s="24" t="s">
        <v>114</v>
      </c>
      <c r="BE1046" s="235">
        <f>IF(N1046="základní",J1046,0)</f>
        <v>0</v>
      </c>
      <c r="BF1046" s="235">
        <f>IF(N1046="snížená",J1046,0)</f>
        <v>0</v>
      </c>
      <c r="BG1046" s="235">
        <f>IF(N1046="zákl. přenesená",J1046,0)</f>
        <v>0</v>
      </c>
      <c r="BH1046" s="235">
        <f>IF(N1046="sníž. přenesená",J1046,0)</f>
        <v>0</v>
      </c>
      <c r="BI1046" s="235">
        <f>IF(N1046="nulová",J1046,0)</f>
        <v>0</v>
      </c>
      <c r="BJ1046" s="24" t="s">
        <v>81</v>
      </c>
      <c r="BK1046" s="235">
        <f>ROUND(I1046*H1046,2)</f>
        <v>0</v>
      </c>
      <c r="BL1046" s="24" t="s">
        <v>220</v>
      </c>
      <c r="BM1046" s="24" t="s">
        <v>2554</v>
      </c>
    </row>
    <row r="1047" s="1" customFormat="1" ht="16.5" customHeight="1">
      <c r="B1047" s="46"/>
      <c r="C1047" s="271" t="s">
        <v>2555</v>
      </c>
      <c r="D1047" s="271" t="s">
        <v>189</v>
      </c>
      <c r="E1047" s="272" t="s">
        <v>2556</v>
      </c>
      <c r="F1047" s="273" t="s">
        <v>2557</v>
      </c>
      <c r="G1047" s="274" t="s">
        <v>491</v>
      </c>
      <c r="H1047" s="275">
        <v>72</v>
      </c>
      <c r="I1047" s="276"/>
      <c r="J1047" s="277">
        <f>ROUND(I1047*H1047,2)</f>
        <v>0</v>
      </c>
      <c r="K1047" s="273" t="s">
        <v>21</v>
      </c>
      <c r="L1047" s="278"/>
      <c r="M1047" s="279" t="s">
        <v>21</v>
      </c>
      <c r="N1047" s="280" t="s">
        <v>43</v>
      </c>
      <c r="O1047" s="47"/>
      <c r="P1047" s="233">
        <f>O1047*H1047</f>
        <v>0</v>
      </c>
      <c r="Q1047" s="233">
        <v>0</v>
      </c>
      <c r="R1047" s="233">
        <f>Q1047*H1047</f>
        <v>0</v>
      </c>
      <c r="S1047" s="233">
        <v>0</v>
      </c>
      <c r="T1047" s="234">
        <f>S1047*H1047</f>
        <v>0</v>
      </c>
      <c r="AR1047" s="24" t="s">
        <v>309</v>
      </c>
      <c r="AT1047" s="24" t="s">
        <v>189</v>
      </c>
      <c r="AU1047" s="24" t="s">
        <v>81</v>
      </c>
      <c r="AY1047" s="24" t="s">
        <v>114</v>
      </c>
      <c r="BE1047" s="235">
        <f>IF(N1047="základní",J1047,0)</f>
        <v>0</v>
      </c>
      <c r="BF1047" s="235">
        <f>IF(N1047="snížená",J1047,0)</f>
        <v>0</v>
      </c>
      <c r="BG1047" s="235">
        <f>IF(N1047="zákl. přenesená",J1047,0)</f>
        <v>0</v>
      </c>
      <c r="BH1047" s="235">
        <f>IF(N1047="sníž. přenesená",J1047,0)</f>
        <v>0</v>
      </c>
      <c r="BI1047" s="235">
        <f>IF(N1047="nulová",J1047,0)</f>
        <v>0</v>
      </c>
      <c r="BJ1047" s="24" t="s">
        <v>81</v>
      </c>
      <c r="BK1047" s="235">
        <f>ROUND(I1047*H1047,2)</f>
        <v>0</v>
      </c>
      <c r="BL1047" s="24" t="s">
        <v>220</v>
      </c>
      <c r="BM1047" s="24" t="s">
        <v>2558</v>
      </c>
    </row>
    <row r="1048" s="1" customFormat="1" ht="16.5" customHeight="1">
      <c r="B1048" s="46"/>
      <c r="C1048" s="271" t="s">
        <v>2559</v>
      </c>
      <c r="D1048" s="271" t="s">
        <v>189</v>
      </c>
      <c r="E1048" s="272" t="s">
        <v>2560</v>
      </c>
      <c r="F1048" s="273" t="s">
        <v>2561</v>
      </c>
      <c r="G1048" s="274" t="s">
        <v>1985</v>
      </c>
      <c r="H1048" s="275">
        <v>83</v>
      </c>
      <c r="I1048" s="276"/>
      <c r="J1048" s="277">
        <f>ROUND(I1048*H1048,2)</f>
        <v>0</v>
      </c>
      <c r="K1048" s="273" t="s">
        <v>21</v>
      </c>
      <c r="L1048" s="278"/>
      <c r="M1048" s="279" t="s">
        <v>21</v>
      </c>
      <c r="N1048" s="280" t="s">
        <v>43</v>
      </c>
      <c r="O1048" s="47"/>
      <c r="P1048" s="233">
        <f>O1048*H1048</f>
        <v>0</v>
      </c>
      <c r="Q1048" s="233">
        <v>0</v>
      </c>
      <c r="R1048" s="233">
        <f>Q1048*H1048</f>
        <v>0</v>
      </c>
      <c r="S1048" s="233">
        <v>0</v>
      </c>
      <c r="T1048" s="234">
        <f>S1048*H1048</f>
        <v>0</v>
      </c>
      <c r="AR1048" s="24" t="s">
        <v>309</v>
      </c>
      <c r="AT1048" s="24" t="s">
        <v>189</v>
      </c>
      <c r="AU1048" s="24" t="s">
        <v>81</v>
      </c>
      <c r="AY1048" s="24" t="s">
        <v>114</v>
      </c>
      <c r="BE1048" s="235">
        <f>IF(N1048="základní",J1048,0)</f>
        <v>0</v>
      </c>
      <c r="BF1048" s="235">
        <f>IF(N1048="snížená",J1048,0)</f>
        <v>0</v>
      </c>
      <c r="BG1048" s="235">
        <f>IF(N1048="zákl. přenesená",J1048,0)</f>
        <v>0</v>
      </c>
      <c r="BH1048" s="235">
        <f>IF(N1048="sníž. přenesená",J1048,0)</f>
        <v>0</v>
      </c>
      <c r="BI1048" s="235">
        <f>IF(N1048="nulová",J1048,0)</f>
        <v>0</v>
      </c>
      <c r="BJ1048" s="24" t="s">
        <v>81</v>
      </c>
      <c r="BK1048" s="235">
        <f>ROUND(I1048*H1048,2)</f>
        <v>0</v>
      </c>
      <c r="BL1048" s="24" t="s">
        <v>220</v>
      </c>
      <c r="BM1048" s="24" t="s">
        <v>2562</v>
      </c>
    </row>
    <row r="1049" s="1" customFormat="1" ht="16.5" customHeight="1">
      <c r="B1049" s="46"/>
      <c r="C1049" s="271" t="s">
        <v>2563</v>
      </c>
      <c r="D1049" s="271" t="s">
        <v>189</v>
      </c>
      <c r="E1049" s="272" t="s">
        <v>2564</v>
      </c>
      <c r="F1049" s="273" t="s">
        <v>2318</v>
      </c>
      <c r="G1049" s="274" t="s">
        <v>1985</v>
      </c>
      <c r="H1049" s="275">
        <v>1</v>
      </c>
      <c r="I1049" s="276"/>
      <c r="J1049" s="277">
        <f>ROUND(I1049*H1049,2)</f>
        <v>0</v>
      </c>
      <c r="K1049" s="273" t="s">
        <v>21</v>
      </c>
      <c r="L1049" s="278"/>
      <c r="M1049" s="279" t="s">
        <v>21</v>
      </c>
      <c r="N1049" s="280" t="s">
        <v>43</v>
      </c>
      <c r="O1049" s="47"/>
      <c r="P1049" s="233">
        <f>O1049*H1049</f>
        <v>0</v>
      </c>
      <c r="Q1049" s="233">
        <v>0</v>
      </c>
      <c r="R1049" s="233">
        <f>Q1049*H1049</f>
        <v>0</v>
      </c>
      <c r="S1049" s="233">
        <v>0</v>
      </c>
      <c r="T1049" s="234">
        <f>S1049*H1049</f>
        <v>0</v>
      </c>
      <c r="AR1049" s="24" t="s">
        <v>309</v>
      </c>
      <c r="AT1049" s="24" t="s">
        <v>189</v>
      </c>
      <c r="AU1049" s="24" t="s">
        <v>81</v>
      </c>
      <c r="AY1049" s="24" t="s">
        <v>114</v>
      </c>
      <c r="BE1049" s="235">
        <f>IF(N1049="základní",J1049,0)</f>
        <v>0</v>
      </c>
      <c r="BF1049" s="235">
        <f>IF(N1049="snížená",J1049,0)</f>
        <v>0</v>
      </c>
      <c r="BG1049" s="235">
        <f>IF(N1049="zákl. přenesená",J1049,0)</f>
        <v>0</v>
      </c>
      <c r="BH1049" s="235">
        <f>IF(N1049="sníž. přenesená",J1049,0)</f>
        <v>0</v>
      </c>
      <c r="BI1049" s="235">
        <f>IF(N1049="nulová",J1049,0)</f>
        <v>0</v>
      </c>
      <c r="BJ1049" s="24" t="s">
        <v>81</v>
      </c>
      <c r="BK1049" s="235">
        <f>ROUND(I1049*H1049,2)</f>
        <v>0</v>
      </c>
      <c r="BL1049" s="24" t="s">
        <v>220</v>
      </c>
      <c r="BM1049" s="24" t="s">
        <v>2565</v>
      </c>
    </row>
    <row r="1050" s="1" customFormat="1" ht="16.5" customHeight="1">
      <c r="B1050" s="46"/>
      <c r="C1050" s="271" t="s">
        <v>2566</v>
      </c>
      <c r="D1050" s="271" t="s">
        <v>189</v>
      </c>
      <c r="E1050" s="272" t="s">
        <v>2567</v>
      </c>
      <c r="F1050" s="273" t="s">
        <v>2568</v>
      </c>
      <c r="G1050" s="274" t="s">
        <v>491</v>
      </c>
      <c r="H1050" s="275">
        <v>26</v>
      </c>
      <c r="I1050" s="276"/>
      <c r="J1050" s="277">
        <f>ROUND(I1050*H1050,2)</f>
        <v>0</v>
      </c>
      <c r="K1050" s="273" t="s">
        <v>21</v>
      </c>
      <c r="L1050" s="278"/>
      <c r="M1050" s="279" t="s">
        <v>21</v>
      </c>
      <c r="N1050" s="280" t="s">
        <v>43</v>
      </c>
      <c r="O1050" s="47"/>
      <c r="P1050" s="233">
        <f>O1050*H1050</f>
        <v>0</v>
      </c>
      <c r="Q1050" s="233">
        <v>0</v>
      </c>
      <c r="R1050" s="233">
        <f>Q1050*H1050</f>
        <v>0</v>
      </c>
      <c r="S1050" s="233">
        <v>0</v>
      </c>
      <c r="T1050" s="234">
        <f>S1050*H1050</f>
        <v>0</v>
      </c>
      <c r="AR1050" s="24" t="s">
        <v>309</v>
      </c>
      <c r="AT1050" s="24" t="s">
        <v>189</v>
      </c>
      <c r="AU1050" s="24" t="s">
        <v>81</v>
      </c>
      <c r="AY1050" s="24" t="s">
        <v>114</v>
      </c>
      <c r="BE1050" s="235">
        <f>IF(N1050="základní",J1050,0)</f>
        <v>0</v>
      </c>
      <c r="BF1050" s="235">
        <f>IF(N1050="snížená",J1050,0)</f>
        <v>0</v>
      </c>
      <c r="BG1050" s="235">
        <f>IF(N1050="zákl. přenesená",J1050,0)</f>
        <v>0</v>
      </c>
      <c r="BH1050" s="235">
        <f>IF(N1050="sníž. přenesená",J1050,0)</f>
        <v>0</v>
      </c>
      <c r="BI1050" s="235">
        <f>IF(N1050="nulová",J1050,0)</f>
        <v>0</v>
      </c>
      <c r="BJ1050" s="24" t="s">
        <v>81</v>
      </c>
      <c r="BK1050" s="235">
        <f>ROUND(I1050*H1050,2)</f>
        <v>0</v>
      </c>
      <c r="BL1050" s="24" t="s">
        <v>220</v>
      </c>
      <c r="BM1050" s="24" t="s">
        <v>2569</v>
      </c>
    </row>
    <row r="1051" s="1" customFormat="1" ht="16.5" customHeight="1">
      <c r="B1051" s="46"/>
      <c r="C1051" s="271" t="s">
        <v>2570</v>
      </c>
      <c r="D1051" s="271" t="s">
        <v>189</v>
      </c>
      <c r="E1051" s="272" t="s">
        <v>2571</v>
      </c>
      <c r="F1051" s="273" t="s">
        <v>2326</v>
      </c>
      <c r="G1051" s="274" t="s">
        <v>1985</v>
      </c>
      <c r="H1051" s="275">
        <v>9</v>
      </c>
      <c r="I1051" s="276"/>
      <c r="J1051" s="277">
        <f>ROUND(I1051*H1051,2)</f>
        <v>0</v>
      </c>
      <c r="K1051" s="273" t="s">
        <v>21</v>
      </c>
      <c r="L1051" s="278"/>
      <c r="M1051" s="279" t="s">
        <v>21</v>
      </c>
      <c r="N1051" s="280" t="s">
        <v>43</v>
      </c>
      <c r="O1051" s="47"/>
      <c r="P1051" s="233">
        <f>O1051*H1051</f>
        <v>0</v>
      </c>
      <c r="Q1051" s="233">
        <v>0</v>
      </c>
      <c r="R1051" s="233">
        <f>Q1051*H1051</f>
        <v>0</v>
      </c>
      <c r="S1051" s="233">
        <v>0</v>
      </c>
      <c r="T1051" s="234">
        <f>S1051*H1051</f>
        <v>0</v>
      </c>
      <c r="AR1051" s="24" t="s">
        <v>309</v>
      </c>
      <c r="AT1051" s="24" t="s">
        <v>189</v>
      </c>
      <c r="AU1051" s="24" t="s">
        <v>81</v>
      </c>
      <c r="AY1051" s="24" t="s">
        <v>114</v>
      </c>
      <c r="BE1051" s="235">
        <f>IF(N1051="základní",J1051,0)</f>
        <v>0</v>
      </c>
      <c r="BF1051" s="235">
        <f>IF(N1051="snížená",J1051,0)</f>
        <v>0</v>
      </c>
      <c r="BG1051" s="235">
        <f>IF(N1051="zákl. přenesená",J1051,0)</f>
        <v>0</v>
      </c>
      <c r="BH1051" s="235">
        <f>IF(N1051="sníž. přenesená",J1051,0)</f>
        <v>0</v>
      </c>
      <c r="BI1051" s="235">
        <f>IF(N1051="nulová",J1051,0)</f>
        <v>0</v>
      </c>
      <c r="BJ1051" s="24" t="s">
        <v>81</v>
      </c>
      <c r="BK1051" s="235">
        <f>ROUND(I1051*H1051,2)</f>
        <v>0</v>
      </c>
      <c r="BL1051" s="24" t="s">
        <v>220</v>
      </c>
      <c r="BM1051" s="24" t="s">
        <v>2572</v>
      </c>
    </row>
    <row r="1052" s="1" customFormat="1" ht="16.5" customHeight="1">
      <c r="B1052" s="46"/>
      <c r="C1052" s="271" t="s">
        <v>2573</v>
      </c>
      <c r="D1052" s="271" t="s">
        <v>189</v>
      </c>
      <c r="E1052" s="272" t="s">
        <v>2574</v>
      </c>
      <c r="F1052" s="273" t="s">
        <v>2330</v>
      </c>
      <c r="G1052" s="274" t="s">
        <v>1985</v>
      </c>
      <c r="H1052" s="275">
        <v>9</v>
      </c>
      <c r="I1052" s="276"/>
      <c r="J1052" s="277">
        <f>ROUND(I1052*H1052,2)</f>
        <v>0</v>
      </c>
      <c r="K1052" s="273" t="s">
        <v>21</v>
      </c>
      <c r="L1052" s="278"/>
      <c r="M1052" s="279" t="s">
        <v>21</v>
      </c>
      <c r="N1052" s="280" t="s">
        <v>43</v>
      </c>
      <c r="O1052" s="47"/>
      <c r="P1052" s="233">
        <f>O1052*H1052</f>
        <v>0</v>
      </c>
      <c r="Q1052" s="233">
        <v>0</v>
      </c>
      <c r="R1052" s="233">
        <f>Q1052*H1052</f>
        <v>0</v>
      </c>
      <c r="S1052" s="233">
        <v>0</v>
      </c>
      <c r="T1052" s="234">
        <f>S1052*H1052</f>
        <v>0</v>
      </c>
      <c r="AR1052" s="24" t="s">
        <v>309</v>
      </c>
      <c r="AT1052" s="24" t="s">
        <v>189</v>
      </c>
      <c r="AU1052" s="24" t="s">
        <v>81</v>
      </c>
      <c r="AY1052" s="24" t="s">
        <v>114</v>
      </c>
      <c r="BE1052" s="235">
        <f>IF(N1052="základní",J1052,0)</f>
        <v>0</v>
      </c>
      <c r="BF1052" s="235">
        <f>IF(N1052="snížená",J1052,0)</f>
        <v>0</v>
      </c>
      <c r="BG1052" s="235">
        <f>IF(N1052="zákl. přenesená",J1052,0)</f>
        <v>0</v>
      </c>
      <c r="BH1052" s="235">
        <f>IF(N1052="sníž. přenesená",J1052,0)</f>
        <v>0</v>
      </c>
      <c r="BI1052" s="235">
        <f>IF(N1052="nulová",J1052,0)</f>
        <v>0</v>
      </c>
      <c r="BJ1052" s="24" t="s">
        <v>81</v>
      </c>
      <c r="BK1052" s="235">
        <f>ROUND(I1052*H1052,2)</f>
        <v>0</v>
      </c>
      <c r="BL1052" s="24" t="s">
        <v>220</v>
      </c>
      <c r="BM1052" s="24" t="s">
        <v>2575</v>
      </c>
    </row>
    <row r="1053" s="1" customFormat="1" ht="16.5" customHeight="1">
      <c r="B1053" s="46"/>
      <c r="C1053" s="271" t="s">
        <v>2576</v>
      </c>
      <c r="D1053" s="271" t="s">
        <v>189</v>
      </c>
      <c r="E1053" s="272" t="s">
        <v>2577</v>
      </c>
      <c r="F1053" s="273" t="s">
        <v>2578</v>
      </c>
      <c r="G1053" s="274" t="s">
        <v>284</v>
      </c>
      <c r="H1053" s="275">
        <v>50</v>
      </c>
      <c r="I1053" s="276"/>
      <c r="J1053" s="277">
        <f>ROUND(I1053*H1053,2)</f>
        <v>0</v>
      </c>
      <c r="K1053" s="273" t="s">
        <v>21</v>
      </c>
      <c r="L1053" s="278"/>
      <c r="M1053" s="279" t="s">
        <v>21</v>
      </c>
      <c r="N1053" s="280" t="s">
        <v>43</v>
      </c>
      <c r="O1053" s="47"/>
      <c r="P1053" s="233">
        <f>O1053*H1053</f>
        <v>0</v>
      </c>
      <c r="Q1053" s="233">
        <v>0</v>
      </c>
      <c r="R1053" s="233">
        <f>Q1053*H1053</f>
        <v>0</v>
      </c>
      <c r="S1053" s="233">
        <v>0</v>
      </c>
      <c r="T1053" s="234">
        <f>S1053*H1053</f>
        <v>0</v>
      </c>
      <c r="AR1053" s="24" t="s">
        <v>309</v>
      </c>
      <c r="AT1053" s="24" t="s">
        <v>189</v>
      </c>
      <c r="AU1053" s="24" t="s">
        <v>81</v>
      </c>
      <c r="AY1053" s="24" t="s">
        <v>114</v>
      </c>
      <c r="BE1053" s="235">
        <f>IF(N1053="základní",J1053,0)</f>
        <v>0</v>
      </c>
      <c r="BF1053" s="235">
        <f>IF(N1053="snížená",J1053,0)</f>
        <v>0</v>
      </c>
      <c r="BG1053" s="235">
        <f>IF(N1053="zákl. přenesená",J1053,0)</f>
        <v>0</v>
      </c>
      <c r="BH1053" s="235">
        <f>IF(N1053="sníž. přenesená",J1053,0)</f>
        <v>0</v>
      </c>
      <c r="BI1053" s="235">
        <f>IF(N1053="nulová",J1053,0)</f>
        <v>0</v>
      </c>
      <c r="BJ1053" s="24" t="s">
        <v>81</v>
      </c>
      <c r="BK1053" s="235">
        <f>ROUND(I1053*H1053,2)</f>
        <v>0</v>
      </c>
      <c r="BL1053" s="24" t="s">
        <v>220</v>
      </c>
      <c r="BM1053" s="24" t="s">
        <v>2579</v>
      </c>
    </row>
    <row r="1054" s="1" customFormat="1" ht="16.5" customHeight="1">
      <c r="B1054" s="46"/>
      <c r="C1054" s="271" t="s">
        <v>2580</v>
      </c>
      <c r="D1054" s="271" t="s">
        <v>189</v>
      </c>
      <c r="E1054" s="272" t="s">
        <v>2581</v>
      </c>
      <c r="F1054" s="273" t="s">
        <v>2582</v>
      </c>
      <c r="G1054" s="274" t="s">
        <v>284</v>
      </c>
      <c r="H1054" s="275">
        <v>155</v>
      </c>
      <c r="I1054" s="276"/>
      <c r="J1054" s="277">
        <f>ROUND(I1054*H1054,2)</f>
        <v>0</v>
      </c>
      <c r="K1054" s="273" t="s">
        <v>21</v>
      </c>
      <c r="L1054" s="278"/>
      <c r="M1054" s="279" t="s">
        <v>21</v>
      </c>
      <c r="N1054" s="280" t="s">
        <v>43</v>
      </c>
      <c r="O1054" s="47"/>
      <c r="P1054" s="233">
        <f>O1054*H1054</f>
        <v>0</v>
      </c>
      <c r="Q1054" s="233">
        <v>0</v>
      </c>
      <c r="R1054" s="233">
        <f>Q1054*H1054</f>
        <v>0</v>
      </c>
      <c r="S1054" s="233">
        <v>0</v>
      </c>
      <c r="T1054" s="234">
        <f>S1054*H1054</f>
        <v>0</v>
      </c>
      <c r="AR1054" s="24" t="s">
        <v>309</v>
      </c>
      <c r="AT1054" s="24" t="s">
        <v>189</v>
      </c>
      <c r="AU1054" s="24" t="s">
        <v>81</v>
      </c>
      <c r="AY1054" s="24" t="s">
        <v>114</v>
      </c>
      <c r="BE1054" s="235">
        <f>IF(N1054="základní",J1054,0)</f>
        <v>0</v>
      </c>
      <c r="BF1054" s="235">
        <f>IF(N1054="snížená",J1054,0)</f>
        <v>0</v>
      </c>
      <c r="BG1054" s="235">
        <f>IF(N1054="zákl. přenesená",J1054,0)</f>
        <v>0</v>
      </c>
      <c r="BH1054" s="235">
        <f>IF(N1054="sníž. přenesená",J1054,0)</f>
        <v>0</v>
      </c>
      <c r="BI1054" s="235">
        <f>IF(N1054="nulová",J1054,0)</f>
        <v>0</v>
      </c>
      <c r="BJ1054" s="24" t="s">
        <v>81</v>
      </c>
      <c r="BK1054" s="235">
        <f>ROUND(I1054*H1054,2)</f>
        <v>0</v>
      </c>
      <c r="BL1054" s="24" t="s">
        <v>220</v>
      </c>
      <c r="BM1054" s="24" t="s">
        <v>2583</v>
      </c>
    </row>
    <row r="1055" s="1" customFormat="1" ht="16.5" customHeight="1">
      <c r="B1055" s="46"/>
      <c r="C1055" s="271" t="s">
        <v>2584</v>
      </c>
      <c r="D1055" s="271" t="s">
        <v>189</v>
      </c>
      <c r="E1055" s="272" t="s">
        <v>2585</v>
      </c>
      <c r="F1055" s="273" t="s">
        <v>2586</v>
      </c>
      <c r="G1055" s="274" t="s">
        <v>491</v>
      </c>
      <c r="H1055" s="275">
        <v>36</v>
      </c>
      <c r="I1055" s="276"/>
      <c r="J1055" s="277">
        <f>ROUND(I1055*H1055,2)</f>
        <v>0</v>
      </c>
      <c r="K1055" s="273" t="s">
        <v>21</v>
      </c>
      <c r="L1055" s="278"/>
      <c r="M1055" s="279" t="s">
        <v>21</v>
      </c>
      <c r="N1055" s="280" t="s">
        <v>43</v>
      </c>
      <c r="O1055" s="47"/>
      <c r="P1055" s="233">
        <f>O1055*H1055</f>
        <v>0</v>
      </c>
      <c r="Q1055" s="233">
        <v>0</v>
      </c>
      <c r="R1055" s="233">
        <f>Q1055*H1055</f>
        <v>0</v>
      </c>
      <c r="S1055" s="233">
        <v>0</v>
      </c>
      <c r="T1055" s="234">
        <f>S1055*H1055</f>
        <v>0</v>
      </c>
      <c r="AR1055" s="24" t="s">
        <v>309</v>
      </c>
      <c r="AT1055" s="24" t="s">
        <v>189</v>
      </c>
      <c r="AU1055" s="24" t="s">
        <v>81</v>
      </c>
      <c r="AY1055" s="24" t="s">
        <v>114</v>
      </c>
      <c r="BE1055" s="235">
        <f>IF(N1055="základní",J1055,0)</f>
        <v>0</v>
      </c>
      <c r="BF1055" s="235">
        <f>IF(N1055="snížená",J1055,0)</f>
        <v>0</v>
      </c>
      <c r="BG1055" s="235">
        <f>IF(N1055="zákl. přenesená",J1055,0)</f>
        <v>0</v>
      </c>
      <c r="BH1055" s="235">
        <f>IF(N1055="sníž. přenesená",J1055,0)</f>
        <v>0</v>
      </c>
      <c r="BI1055" s="235">
        <f>IF(N1055="nulová",J1055,0)</f>
        <v>0</v>
      </c>
      <c r="BJ1055" s="24" t="s">
        <v>81</v>
      </c>
      <c r="BK1055" s="235">
        <f>ROUND(I1055*H1055,2)</f>
        <v>0</v>
      </c>
      <c r="BL1055" s="24" t="s">
        <v>220</v>
      </c>
      <c r="BM1055" s="24" t="s">
        <v>2587</v>
      </c>
    </row>
    <row r="1056" s="1" customFormat="1" ht="16.5" customHeight="1">
      <c r="B1056" s="46"/>
      <c r="C1056" s="271" t="s">
        <v>2588</v>
      </c>
      <c r="D1056" s="271" t="s">
        <v>189</v>
      </c>
      <c r="E1056" s="272" t="s">
        <v>2589</v>
      </c>
      <c r="F1056" s="273" t="s">
        <v>2590</v>
      </c>
      <c r="G1056" s="274" t="s">
        <v>491</v>
      </c>
      <c r="H1056" s="275">
        <v>5</v>
      </c>
      <c r="I1056" s="276"/>
      <c r="J1056" s="277">
        <f>ROUND(I1056*H1056,2)</f>
        <v>0</v>
      </c>
      <c r="K1056" s="273" t="s">
        <v>21</v>
      </c>
      <c r="L1056" s="278"/>
      <c r="M1056" s="279" t="s">
        <v>21</v>
      </c>
      <c r="N1056" s="280" t="s">
        <v>43</v>
      </c>
      <c r="O1056" s="47"/>
      <c r="P1056" s="233">
        <f>O1056*H1056</f>
        <v>0</v>
      </c>
      <c r="Q1056" s="233">
        <v>0</v>
      </c>
      <c r="R1056" s="233">
        <f>Q1056*H1056</f>
        <v>0</v>
      </c>
      <c r="S1056" s="233">
        <v>0</v>
      </c>
      <c r="T1056" s="234">
        <f>S1056*H1056</f>
        <v>0</v>
      </c>
      <c r="AR1056" s="24" t="s">
        <v>309</v>
      </c>
      <c r="AT1056" s="24" t="s">
        <v>189</v>
      </c>
      <c r="AU1056" s="24" t="s">
        <v>81</v>
      </c>
      <c r="AY1056" s="24" t="s">
        <v>114</v>
      </c>
      <c r="BE1056" s="235">
        <f>IF(N1056="základní",J1056,0)</f>
        <v>0</v>
      </c>
      <c r="BF1056" s="235">
        <f>IF(N1056="snížená",J1056,0)</f>
        <v>0</v>
      </c>
      <c r="BG1056" s="235">
        <f>IF(N1056="zákl. přenesená",J1056,0)</f>
        <v>0</v>
      </c>
      <c r="BH1056" s="235">
        <f>IF(N1056="sníž. přenesená",J1056,0)</f>
        <v>0</v>
      </c>
      <c r="BI1056" s="235">
        <f>IF(N1056="nulová",J1056,0)</f>
        <v>0</v>
      </c>
      <c r="BJ1056" s="24" t="s">
        <v>81</v>
      </c>
      <c r="BK1056" s="235">
        <f>ROUND(I1056*H1056,2)</f>
        <v>0</v>
      </c>
      <c r="BL1056" s="24" t="s">
        <v>220</v>
      </c>
      <c r="BM1056" s="24" t="s">
        <v>2591</v>
      </c>
    </row>
    <row r="1057" s="1" customFormat="1" ht="16.5" customHeight="1">
      <c r="B1057" s="46"/>
      <c r="C1057" s="271" t="s">
        <v>2592</v>
      </c>
      <c r="D1057" s="271" t="s">
        <v>189</v>
      </c>
      <c r="E1057" s="272" t="s">
        <v>2593</v>
      </c>
      <c r="F1057" s="273" t="s">
        <v>2414</v>
      </c>
      <c r="G1057" s="274" t="s">
        <v>1985</v>
      </c>
      <c r="H1057" s="275">
        <v>2</v>
      </c>
      <c r="I1057" s="276"/>
      <c r="J1057" s="277">
        <f>ROUND(I1057*H1057,2)</f>
        <v>0</v>
      </c>
      <c r="K1057" s="273" t="s">
        <v>21</v>
      </c>
      <c r="L1057" s="278"/>
      <c r="M1057" s="279" t="s">
        <v>21</v>
      </c>
      <c r="N1057" s="280" t="s">
        <v>43</v>
      </c>
      <c r="O1057" s="47"/>
      <c r="P1057" s="233">
        <f>O1057*H1057</f>
        <v>0</v>
      </c>
      <c r="Q1057" s="233">
        <v>0</v>
      </c>
      <c r="R1057" s="233">
        <f>Q1057*H1057</f>
        <v>0</v>
      </c>
      <c r="S1057" s="233">
        <v>0</v>
      </c>
      <c r="T1057" s="234">
        <f>S1057*H1057</f>
        <v>0</v>
      </c>
      <c r="AR1057" s="24" t="s">
        <v>309</v>
      </c>
      <c r="AT1057" s="24" t="s">
        <v>189</v>
      </c>
      <c r="AU1057" s="24" t="s">
        <v>81</v>
      </c>
      <c r="AY1057" s="24" t="s">
        <v>114</v>
      </c>
      <c r="BE1057" s="235">
        <f>IF(N1057="základní",J1057,0)</f>
        <v>0</v>
      </c>
      <c r="BF1057" s="235">
        <f>IF(N1057="snížená",J1057,0)</f>
        <v>0</v>
      </c>
      <c r="BG1057" s="235">
        <f>IF(N1057="zákl. přenesená",J1057,0)</f>
        <v>0</v>
      </c>
      <c r="BH1057" s="235">
        <f>IF(N1057="sníž. přenesená",J1057,0)</f>
        <v>0</v>
      </c>
      <c r="BI1057" s="235">
        <f>IF(N1057="nulová",J1057,0)</f>
        <v>0</v>
      </c>
      <c r="BJ1057" s="24" t="s">
        <v>81</v>
      </c>
      <c r="BK1057" s="235">
        <f>ROUND(I1057*H1057,2)</f>
        <v>0</v>
      </c>
      <c r="BL1057" s="24" t="s">
        <v>220</v>
      </c>
      <c r="BM1057" s="24" t="s">
        <v>2594</v>
      </c>
    </row>
    <row r="1058" s="1" customFormat="1" ht="16.5" customHeight="1">
      <c r="B1058" s="46"/>
      <c r="C1058" s="271" t="s">
        <v>2595</v>
      </c>
      <c r="D1058" s="271" t="s">
        <v>189</v>
      </c>
      <c r="E1058" s="272" t="s">
        <v>2596</v>
      </c>
      <c r="F1058" s="273" t="s">
        <v>2597</v>
      </c>
      <c r="G1058" s="274" t="s">
        <v>491</v>
      </c>
      <c r="H1058" s="275">
        <v>5</v>
      </c>
      <c r="I1058" s="276"/>
      <c r="J1058" s="277">
        <f>ROUND(I1058*H1058,2)</f>
        <v>0</v>
      </c>
      <c r="K1058" s="273" t="s">
        <v>21</v>
      </c>
      <c r="L1058" s="278"/>
      <c r="M1058" s="279" t="s">
        <v>21</v>
      </c>
      <c r="N1058" s="280" t="s">
        <v>43</v>
      </c>
      <c r="O1058" s="47"/>
      <c r="P1058" s="233">
        <f>O1058*H1058</f>
        <v>0</v>
      </c>
      <c r="Q1058" s="233">
        <v>0</v>
      </c>
      <c r="R1058" s="233">
        <f>Q1058*H1058</f>
        <v>0</v>
      </c>
      <c r="S1058" s="233">
        <v>0</v>
      </c>
      <c r="T1058" s="234">
        <f>S1058*H1058</f>
        <v>0</v>
      </c>
      <c r="AR1058" s="24" t="s">
        <v>309</v>
      </c>
      <c r="AT1058" s="24" t="s">
        <v>189</v>
      </c>
      <c r="AU1058" s="24" t="s">
        <v>81</v>
      </c>
      <c r="AY1058" s="24" t="s">
        <v>114</v>
      </c>
      <c r="BE1058" s="235">
        <f>IF(N1058="základní",J1058,0)</f>
        <v>0</v>
      </c>
      <c r="BF1058" s="235">
        <f>IF(N1058="snížená",J1058,0)</f>
        <v>0</v>
      </c>
      <c r="BG1058" s="235">
        <f>IF(N1058="zákl. přenesená",J1058,0)</f>
        <v>0</v>
      </c>
      <c r="BH1058" s="235">
        <f>IF(N1058="sníž. přenesená",J1058,0)</f>
        <v>0</v>
      </c>
      <c r="BI1058" s="235">
        <f>IF(N1058="nulová",J1058,0)</f>
        <v>0</v>
      </c>
      <c r="BJ1058" s="24" t="s">
        <v>81</v>
      </c>
      <c r="BK1058" s="235">
        <f>ROUND(I1058*H1058,2)</f>
        <v>0</v>
      </c>
      <c r="BL1058" s="24" t="s">
        <v>220</v>
      </c>
      <c r="BM1058" s="24" t="s">
        <v>2598</v>
      </c>
    </row>
    <row r="1059" s="1" customFormat="1" ht="16.5" customHeight="1">
      <c r="B1059" s="46"/>
      <c r="C1059" s="271" t="s">
        <v>2599</v>
      </c>
      <c r="D1059" s="271" t="s">
        <v>189</v>
      </c>
      <c r="E1059" s="272" t="s">
        <v>2600</v>
      </c>
      <c r="F1059" s="273" t="s">
        <v>2601</v>
      </c>
      <c r="G1059" s="274" t="s">
        <v>284</v>
      </c>
      <c r="H1059" s="275">
        <v>180</v>
      </c>
      <c r="I1059" s="276"/>
      <c r="J1059" s="277">
        <f>ROUND(I1059*H1059,2)</f>
        <v>0</v>
      </c>
      <c r="K1059" s="273" t="s">
        <v>21</v>
      </c>
      <c r="L1059" s="278"/>
      <c r="M1059" s="279" t="s">
        <v>21</v>
      </c>
      <c r="N1059" s="280" t="s">
        <v>43</v>
      </c>
      <c r="O1059" s="47"/>
      <c r="P1059" s="233">
        <f>O1059*H1059</f>
        <v>0</v>
      </c>
      <c r="Q1059" s="233">
        <v>0</v>
      </c>
      <c r="R1059" s="233">
        <f>Q1059*H1059</f>
        <v>0</v>
      </c>
      <c r="S1059" s="233">
        <v>0</v>
      </c>
      <c r="T1059" s="234">
        <f>S1059*H1059</f>
        <v>0</v>
      </c>
      <c r="AR1059" s="24" t="s">
        <v>309</v>
      </c>
      <c r="AT1059" s="24" t="s">
        <v>189</v>
      </c>
      <c r="AU1059" s="24" t="s">
        <v>81</v>
      </c>
      <c r="AY1059" s="24" t="s">
        <v>114</v>
      </c>
      <c r="BE1059" s="235">
        <f>IF(N1059="základní",J1059,0)</f>
        <v>0</v>
      </c>
      <c r="BF1059" s="235">
        <f>IF(N1059="snížená",J1059,0)</f>
        <v>0</v>
      </c>
      <c r="BG1059" s="235">
        <f>IF(N1059="zákl. přenesená",J1059,0)</f>
        <v>0</v>
      </c>
      <c r="BH1059" s="235">
        <f>IF(N1059="sníž. přenesená",J1059,0)</f>
        <v>0</v>
      </c>
      <c r="BI1059" s="235">
        <f>IF(N1059="nulová",J1059,0)</f>
        <v>0</v>
      </c>
      <c r="BJ1059" s="24" t="s">
        <v>81</v>
      </c>
      <c r="BK1059" s="235">
        <f>ROUND(I1059*H1059,2)</f>
        <v>0</v>
      </c>
      <c r="BL1059" s="24" t="s">
        <v>220</v>
      </c>
      <c r="BM1059" s="24" t="s">
        <v>2602</v>
      </c>
    </row>
    <row r="1060" s="1" customFormat="1" ht="16.5" customHeight="1">
      <c r="B1060" s="46"/>
      <c r="C1060" s="271" t="s">
        <v>2603</v>
      </c>
      <c r="D1060" s="271" t="s">
        <v>189</v>
      </c>
      <c r="E1060" s="272" t="s">
        <v>2604</v>
      </c>
      <c r="F1060" s="273" t="s">
        <v>2605</v>
      </c>
      <c r="G1060" s="274" t="s">
        <v>284</v>
      </c>
      <c r="H1060" s="275">
        <v>560</v>
      </c>
      <c r="I1060" s="276"/>
      <c r="J1060" s="277">
        <f>ROUND(I1060*H1060,2)</f>
        <v>0</v>
      </c>
      <c r="K1060" s="273" t="s">
        <v>21</v>
      </c>
      <c r="L1060" s="278"/>
      <c r="M1060" s="279" t="s">
        <v>21</v>
      </c>
      <c r="N1060" s="280" t="s">
        <v>43</v>
      </c>
      <c r="O1060" s="47"/>
      <c r="P1060" s="233">
        <f>O1060*H1060</f>
        <v>0</v>
      </c>
      <c r="Q1060" s="233">
        <v>0</v>
      </c>
      <c r="R1060" s="233">
        <f>Q1060*H1060</f>
        <v>0</v>
      </c>
      <c r="S1060" s="233">
        <v>0</v>
      </c>
      <c r="T1060" s="234">
        <f>S1060*H1060</f>
        <v>0</v>
      </c>
      <c r="AR1060" s="24" t="s">
        <v>309</v>
      </c>
      <c r="AT1060" s="24" t="s">
        <v>189</v>
      </c>
      <c r="AU1060" s="24" t="s">
        <v>81</v>
      </c>
      <c r="AY1060" s="24" t="s">
        <v>114</v>
      </c>
      <c r="BE1060" s="235">
        <f>IF(N1060="základní",J1060,0)</f>
        <v>0</v>
      </c>
      <c r="BF1060" s="235">
        <f>IF(N1060="snížená",J1060,0)</f>
        <v>0</v>
      </c>
      <c r="BG1060" s="235">
        <f>IF(N1060="zákl. přenesená",J1060,0)</f>
        <v>0</v>
      </c>
      <c r="BH1060" s="235">
        <f>IF(N1060="sníž. přenesená",J1060,0)</f>
        <v>0</v>
      </c>
      <c r="BI1060" s="235">
        <f>IF(N1060="nulová",J1060,0)</f>
        <v>0</v>
      </c>
      <c r="BJ1060" s="24" t="s">
        <v>81</v>
      </c>
      <c r="BK1060" s="235">
        <f>ROUND(I1060*H1060,2)</f>
        <v>0</v>
      </c>
      <c r="BL1060" s="24" t="s">
        <v>220</v>
      </c>
      <c r="BM1060" s="24" t="s">
        <v>2606</v>
      </c>
    </row>
    <row r="1061" s="1" customFormat="1" ht="16.5" customHeight="1">
      <c r="B1061" s="46"/>
      <c r="C1061" s="271" t="s">
        <v>2607</v>
      </c>
      <c r="D1061" s="271" t="s">
        <v>189</v>
      </c>
      <c r="E1061" s="272" t="s">
        <v>2608</v>
      </c>
      <c r="F1061" s="273" t="s">
        <v>2609</v>
      </c>
      <c r="G1061" s="274" t="s">
        <v>284</v>
      </c>
      <c r="H1061" s="275">
        <v>1080</v>
      </c>
      <c r="I1061" s="276"/>
      <c r="J1061" s="277">
        <f>ROUND(I1061*H1061,2)</f>
        <v>0</v>
      </c>
      <c r="K1061" s="273" t="s">
        <v>21</v>
      </c>
      <c r="L1061" s="278"/>
      <c r="M1061" s="279" t="s">
        <v>21</v>
      </c>
      <c r="N1061" s="280" t="s">
        <v>43</v>
      </c>
      <c r="O1061" s="47"/>
      <c r="P1061" s="233">
        <f>O1061*H1061</f>
        <v>0</v>
      </c>
      <c r="Q1061" s="233">
        <v>0</v>
      </c>
      <c r="R1061" s="233">
        <f>Q1061*H1061</f>
        <v>0</v>
      </c>
      <c r="S1061" s="233">
        <v>0</v>
      </c>
      <c r="T1061" s="234">
        <f>S1061*H1061</f>
        <v>0</v>
      </c>
      <c r="AR1061" s="24" t="s">
        <v>309</v>
      </c>
      <c r="AT1061" s="24" t="s">
        <v>189</v>
      </c>
      <c r="AU1061" s="24" t="s">
        <v>81</v>
      </c>
      <c r="AY1061" s="24" t="s">
        <v>114</v>
      </c>
      <c r="BE1061" s="235">
        <f>IF(N1061="základní",J1061,0)</f>
        <v>0</v>
      </c>
      <c r="BF1061" s="235">
        <f>IF(N1061="snížená",J1061,0)</f>
        <v>0</v>
      </c>
      <c r="BG1061" s="235">
        <f>IF(N1061="zákl. přenesená",J1061,0)</f>
        <v>0</v>
      </c>
      <c r="BH1061" s="235">
        <f>IF(N1061="sníž. přenesená",J1061,0)</f>
        <v>0</v>
      </c>
      <c r="BI1061" s="235">
        <f>IF(N1061="nulová",J1061,0)</f>
        <v>0</v>
      </c>
      <c r="BJ1061" s="24" t="s">
        <v>81</v>
      </c>
      <c r="BK1061" s="235">
        <f>ROUND(I1061*H1061,2)</f>
        <v>0</v>
      </c>
      <c r="BL1061" s="24" t="s">
        <v>220</v>
      </c>
      <c r="BM1061" s="24" t="s">
        <v>2610</v>
      </c>
    </row>
    <row r="1062" s="1" customFormat="1" ht="16.5" customHeight="1">
      <c r="B1062" s="46"/>
      <c r="C1062" s="271" t="s">
        <v>2611</v>
      </c>
      <c r="D1062" s="271" t="s">
        <v>189</v>
      </c>
      <c r="E1062" s="272" t="s">
        <v>2612</v>
      </c>
      <c r="F1062" s="273" t="s">
        <v>2613</v>
      </c>
      <c r="G1062" s="274" t="s">
        <v>284</v>
      </c>
      <c r="H1062" s="275">
        <v>120</v>
      </c>
      <c r="I1062" s="276"/>
      <c r="J1062" s="277">
        <f>ROUND(I1062*H1062,2)</f>
        <v>0</v>
      </c>
      <c r="K1062" s="273" t="s">
        <v>21</v>
      </c>
      <c r="L1062" s="278"/>
      <c r="M1062" s="279" t="s">
        <v>21</v>
      </c>
      <c r="N1062" s="280" t="s">
        <v>43</v>
      </c>
      <c r="O1062" s="47"/>
      <c r="P1062" s="233">
        <f>O1062*H1062</f>
        <v>0</v>
      </c>
      <c r="Q1062" s="233">
        <v>0</v>
      </c>
      <c r="R1062" s="233">
        <f>Q1062*H1062</f>
        <v>0</v>
      </c>
      <c r="S1062" s="233">
        <v>0</v>
      </c>
      <c r="T1062" s="234">
        <f>S1062*H1062</f>
        <v>0</v>
      </c>
      <c r="AR1062" s="24" t="s">
        <v>309</v>
      </c>
      <c r="AT1062" s="24" t="s">
        <v>189</v>
      </c>
      <c r="AU1062" s="24" t="s">
        <v>81</v>
      </c>
      <c r="AY1062" s="24" t="s">
        <v>114</v>
      </c>
      <c r="BE1062" s="235">
        <f>IF(N1062="základní",J1062,0)</f>
        <v>0</v>
      </c>
      <c r="BF1062" s="235">
        <f>IF(N1062="snížená",J1062,0)</f>
        <v>0</v>
      </c>
      <c r="BG1062" s="235">
        <f>IF(N1062="zákl. přenesená",J1062,0)</f>
        <v>0</v>
      </c>
      <c r="BH1062" s="235">
        <f>IF(N1062="sníž. přenesená",J1062,0)</f>
        <v>0</v>
      </c>
      <c r="BI1062" s="235">
        <f>IF(N1062="nulová",J1062,0)</f>
        <v>0</v>
      </c>
      <c r="BJ1062" s="24" t="s">
        <v>81</v>
      </c>
      <c r="BK1062" s="235">
        <f>ROUND(I1062*H1062,2)</f>
        <v>0</v>
      </c>
      <c r="BL1062" s="24" t="s">
        <v>220</v>
      </c>
      <c r="BM1062" s="24" t="s">
        <v>2614</v>
      </c>
    </row>
    <row r="1063" s="1" customFormat="1" ht="16.5" customHeight="1">
      <c r="B1063" s="46"/>
      <c r="C1063" s="271" t="s">
        <v>2615</v>
      </c>
      <c r="D1063" s="271" t="s">
        <v>189</v>
      </c>
      <c r="E1063" s="272" t="s">
        <v>2616</v>
      </c>
      <c r="F1063" s="273" t="s">
        <v>2617</v>
      </c>
      <c r="G1063" s="274" t="s">
        <v>284</v>
      </c>
      <c r="H1063" s="275">
        <v>305</v>
      </c>
      <c r="I1063" s="276"/>
      <c r="J1063" s="277">
        <f>ROUND(I1063*H1063,2)</f>
        <v>0</v>
      </c>
      <c r="K1063" s="273" t="s">
        <v>21</v>
      </c>
      <c r="L1063" s="278"/>
      <c r="M1063" s="279" t="s">
        <v>21</v>
      </c>
      <c r="N1063" s="280" t="s">
        <v>43</v>
      </c>
      <c r="O1063" s="47"/>
      <c r="P1063" s="233">
        <f>O1063*H1063</f>
        <v>0</v>
      </c>
      <c r="Q1063" s="233">
        <v>0</v>
      </c>
      <c r="R1063" s="233">
        <f>Q1063*H1063</f>
        <v>0</v>
      </c>
      <c r="S1063" s="233">
        <v>0</v>
      </c>
      <c r="T1063" s="234">
        <f>S1063*H1063</f>
        <v>0</v>
      </c>
      <c r="AR1063" s="24" t="s">
        <v>309</v>
      </c>
      <c r="AT1063" s="24" t="s">
        <v>189</v>
      </c>
      <c r="AU1063" s="24" t="s">
        <v>81</v>
      </c>
      <c r="AY1063" s="24" t="s">
        <v>114</v>
      </c>
      <c r="BE1063" s="235">
        <f>IF(N1063="základní",J1063,0)</f>
        <v>0</v>
      </c>
      <c r="BF1063" s="235">
        <f>IF(N1063="snížená",J1063,0)</f>
        <v>0</v>
      </c>
      <c r="BG1063" s="235">
        <f>IF(N1063="zákl. přenesená",J1063,0)</f>
        <v>0</v>
      </c>
      <c r="BH1063" s="235">
        <f>IF(N1063="sníž. přenesená",J1063,0)</f>
        <v>0</v>
      </c>
      <c r="BI1063" s="235">
        <f>IF(N1063="nulová",J1063,0)</f>
        <v>0</v>
      </c>
      <c r="BJ1063" s="24" t="s">
        <v>81</v>
      </c>
      <c r="BK1063" s="235">
        <f>ROUND(I1063*H1063,2)</f>
        <v>0</v>
      </c>
      <c r="BL1063" s="24" t="s">
        <v>220</v>
      </c>
      <c r="BM1063" s="24" t="s">
        <v>2618</v>
      </c>
    </row>
    <row r="1064" s="1" customFormat="1" ht="16.5" customHeight="1">
      <c r="B1064" s="46"/>
      <c r="C1064" s="271" t="s">
        <v>2619</v>
      </c>
      <c r="D1064" s="271" t="s">
        <v>189</v>
      </c>
      <c r="E1064" s="272" t="s">
        <v>2620</v>
      </c>
      <c r="F1064" s="273" t="s">
        <v>2621</v>
      </c>
      <c r="G1064" s="274" t="s">
        <v>491</v>
      </c>
      <c r="H1064" s="275">
        <v>1</v>
      </c>
      <c r="I1064" s="276"/>
      <c r="J1064" s="277">
        <f>ROUND(I1064*H1064,2)</f>
        <v>0</v>
      </c>
      <c r="K1064" s="273" t="s">
        <v>21</v>
      </c>
      <c r="L1064" s="278"/>
      <c r="M1064" s="279" t="s">
        <v>21</v>
      </c>
      <c r="N1064" s="280" t="s">
        <v>43</v>
      </c>
      <c r="O1064" s="47"/>
      <c r="P1064" s="233">
        <f>O1064*H1064</f>
        <v>0</v>
      </c>
      <c r="Q1064" s="233">
        <v>0</v>
      </c>
      <c r="R1064" s="233">
        <f>Q1064*H1064</f>
        <v>0</v>
      </c>
      <c r="S1064" s="233">
        <v>0</v>
      </c>
      <c r="T1064" s="234">
        <f>S1064*H1064</f>
        <v>0</v>
      </c>
      <c r="AR1064" s="24" t="s">
        <v>309</v>
      </c>
      <c r="AT1064" s="24" t="s">
        <v>189</v>
      </c>
      <c r="AU1064" s="24" t="s">
        <v>81</v>
      </c>
      <c r="AY1064" s="24" t="s">
        <v>114</v>
      </c>
      <c r="BE1064" s="235">
        <f>IF(N1064="základní",J1064,0)</f>
        <v>0</v>
      </c>
      <c r="BF1064" s="235">
        <f>IF(N1064="snížená",J1064,0)</f>
        <v>0</v>
      </c>
      <c r="BG1064" s="235">
        <f>IF(N1064="zákl. přenesená",J1064,0)</f>
        <v>0</v>
      </c>
      <c r="BH1064" s="235">
        <f>IF(N1064="sníž. přenesená",J1064,0)</f>
        <v>0</v>
      </c>
      <c r="BI1064" s="235">
        <f>IF(N1064="nulová",J1064,0)</f>
        <v>0</v>
      </c>
      <c r="BJ1064" s="24" t="s">
        <v>81</v>
      </c>
      <c r="BK1064" s="235">
        <f>ROUND(I1064*H1064,2)</f>
        <v>0</v>
      </c>
      <c r="BL1064" s="24" t="s">
        <v>220</v>
      </c>
      <c r="BM1064" s="24" t="s">
        <v>2622</v>
      </c>
    </row>
    <row r="1065" s="1" customFormat="1" ht="16.5" customHeight="1">
      <c r="B1065" s="46"/>
      <c r="C1065" s="271" t="s">
        <v>2623</v>
      </c>
      <c r="D1065" s="271" t="s">
        <v>189</v>
      </c>
      <c r="E1065" s="272" t="s">
        <v>2624</v>
      </c>
      <c r="F1065" s="273" t="s">
        <v>2625</v>
      </c>
      <c r="G1065" s="274" t="s">
        <v>491</v>
      </c>
      <c r="H1065" s="275">
        <v>36</v>
      </c>
      <c r="I1065" s="276"/>
      <c r="J1065" s="277">
        <f>ROUND(I1065*H1065,2)</f>
        <v>0</v>
      </c>
      <c r="K1065" s="273" t="s">
        <v>21</v>
      </c>
      <c r="L1065" s="278"/>
      <c r="M1065" s="279" t="s">
        <v>21</v>
      </c>
      <c r="N1065" s="280" t="s">
        <v>43</v>
      </c>
      <c r="O1065" s="47"/>
      <c r="P1065" s="233">
        <f>O1065*H1065</f>
        <v>0</v>
      </c>
      <c r="Q1065" s="233">
        <v>0</v>
      </c>
      <c r="R1065" s="233">
        <f>Q1065*H1065</f>
        <v>0</v>
      </c>
      <c r="S1065" s="233">
        <v>0</v>
      </c>
      <c r="T1065" s="234">
        <f>S1065*H1065</f>
        <v>0</v>
      </c>
      <c r="AR1065" s="24" t="s">
        <v>309</v>
      </c>
      <c r="AT1065" s="24" t="s">
        <v>189</v>
      </c>
      <c r="AU1065" s="24" t="s">
        <v>81</v>
      </c>
      <c r="AY1065" s="24" t="s">
        <v>114</v>
      </c>
      <c r="BE1065" s="235">
        <f>IF(N1065="základní",J1065,0)</f>
        <v>0</v>
      </c>
      <c r="BF1065" s="235">
        <f>IF(N1065="snížená",J1065,0)</f>
        <v>0</v>
      </c>
      <c r="BG1065" s="235">
        <f>IF(N1065="zákl. přenesená",J1065,0)</f>
        <v>0</v>
      </c>
      <c r="BH1065" s="235">
        <f>IF(N1065="sníž. přenesená",J1065,0)</f>
        <v>0</v>
      </c>
      <c r="BI1065" s="235">
        <f>IF(N1065="nulová",J1065,0)</f>
        <v>0</v>
      </c>
      <c r="BJ1065" s="24" t="s">
        <v>81</v>
      </c>
      <c r="BK1065" s="235">
        <f>ROUND(I1065*H1065,2)</f>
        <v>0</v>
      </c>
      <c r="BL1065" s="24" t="s">
        <v>220</v>
      </c>
      <c r="BM1065" s="24" t="s">
        <v>2626</v>
      </c>
    </row>
    <row r="1066" s="1" customFormat="1" ht="16.5" customHeight="1">
      <c r="B1066" s="46"/>
      <c r="C1066" s="271" t="s">
        <v>2627</v>
      </c>
      <c r="D1066" s="271" t="s">
        <v>189</v>
      </c>
      <c r="E1066" s="272" t="s">
        <v>2628</v>
      </c>
      <c r="F1066" s="273" t="s">
        <v>2629</v>
      </c>
      <c r="G1066" s="274" t="s">
        <v>284</v>
      </c>
      <c r="H1066" s="275">
        <v>100</v>
      </c>
      <c r="I1066" s="276"/>
      <c r="J1066" s="277">
        <f>ROUND(I1066*H1066,2)</f>
        <v>0</v>
      </c>
      <c r="K1066" s="273" t="s">
        <v>21</v>
      </c>
      <c r="L1066" s="278"/>
      <c r="M1066" s="279" t="s">
        <v>21</v>
      </c>
      <c r="N1066" s="280" t="s">
        <v>43</v>
      </c>
      <c r="O1066" s="47"/>
      <c r="P1066" s="233">
        <f>O1066*H1066</f>
        <v>0</v>
      </c>
      <c r="Q1066" s="233">
        <v>0</v>
      </c>
      <c r="R1066" s="233">
        <f>Q1066*H1066</f>
        <v>0</v>
      </c>
      <c r="S1066" s="233">
        <v>0</v>
      </c>
      <c r="T1066" s="234">
        <f>S1066*H1066</f>
        <v>0</v>
      </c>
      <c r="AR1066" s="24" t="s">
        <v>309</v>
      </c>
      <c r="AT1066" s="24" t="s">
        <v>189</v>
      </c>
      <c r="AU1066" s="24" t="s">
        <v>81</v>
      </c>
      <c r="AY1066" s="24" t="s">
        <v>114</v>
      </c>
      <c r="BE1066" s="235">
        <f>IF(N1066="základní",J1066,0)</f>
        <v>0</v>
      </c>
      <c r="BF1066" s="235">
        <f>IF(N1066="snížená",J1066,0)</f>
        <v>0</v>
      </c>
      <c r="BG1066" s="235">
        <f>IF(N1066="zákl. přenesená",J1066,0)</f>
        <v>0</v>
      </c>
      <c r="BH1066" s="235">
        <f>IF(N1066="sníž. přenesená",J1066,0)</f>
        <v>0</v>
      </c>
      <c r="BI1066" s="235">
        <f>IF(N1066="nulová",J1066,0)</f>
        <v>0</v>
      </c>
      <c r="BJ1066" s="24" t="s">
        <v>81</v>
      </c>
      <c r="BK1066" s="235">
        <f>ROUND(I1066*H1066,2)</f>
        <v>0</v>
      </c>
      <c r="BL1066" s="24" t="s">
        <v>220</v>
      </c>
      <c r="BM1066" s="24" t="s">
        <v>2630</v>
      </c>
    </row>
    <row r="1067" s="1" customFormat="1" ht="16.5" customHeight="1">
      <c r="B1067" s="46"/>
      <c r="C1067" s="271" t="s">
        <v>2631</v>
      </c>
      <c r="D1067" s="271" t="s">
        <v>189</v>
      </c>
      <c r="E1067" s="272" t="s">
        <v>2632</v>
      </c>
      <c r="F1067" s="273" t="s">
        <v>2633</v>
      </c>
      <c r="G1067" s="274" t="s">
        <v>284</v>
      </c>
      <c r="H1067" s="275">
        <v>10</v>
      </c>
      <c r="I1067" s="276"/>
      <c r="J1067" s="277">
        <f>ROUND(I1067*H1067,2)</f>
        <v>0</v>
      </c>
      <c r="K1067" s="273" t="s">
        <v>21</v>
      </c>
      <c r="L1067" s="278"/>
      <c r="M1067" s="279" t="s">
        <v>21</v>
      </c>
      <c r="N1067" s="280" t="s">
        <v>43</v>
      </c>
      <c r="O1067" s="47"/>
      <c r="P1067" s="233">
        <f>O1067*H1067</f>
        <v>0</v>
      </c>
      <c r="Q1067" s="233">
        <v>0</v>
      </c>
      <c r="R1067" s="233">
        <f>Q1067*H1067</f>
        <v>0</v>
      </c>
      <c r="S1067" s="233">
        <v>0</v>
      </c>
      <c r="T1067" s="234">
        <f>S1067*H1067</f>
        <v>0</v>
      </c>
      <c r="AR1067" s="24" t="s">
        <v>309</v>
      </c>
      <c r="AT1067" s="24" t="s">
        <v>189</v>
      </c>
      <c r="AU1067" s="24" t="s">
        <v>81</v>
      </c>
      <c r="AY1067" s="24" t="s">
        <v>114</v>
      </c>
      <c r="BE1067" s="235">
        <f>IF(N1067="základní",J1067,0)</f>
        <v>0</v>
      </c>
      <c r="BF1067" s="235">
        <f>IF(N1067="snížená",J1067,0)</f>
        <v>0</v>
      </c>
      <c r="BG1067" s="235">
        <f>IF(N1067="zákl. přenesená",J1067,0)</f>
        <v>0</v>
      </c>
      <c r="BH1067" s="235">
        <f>IF(N1067="sníž. přenesená",J1067,0)</f>
        <v>0</v>
      </c>
      <c r="BI1067" s="235">
        <f>IF(N1067="nulová",J1067,0)</f>
        <v>0</v>
      </c>
      <c r="BJ1067" s="24" t="s">
        <v>81</v>
      </c>
      <c r="BK1067" s="235">
        <f>ROUND(I1067*H1067,2)</f>
        <v>0</v>
      </c>
      <c r="BL1067" s="24" t="s">
        <v>220</v>
      </c>
      <c r="BM1067" s="24" t="s">
        <v>2634</v>
      </c>
    </row>
    <row r="1068" s="1" customFormat="1" ht="16.5" customHeight="1">
      <c r="B1068" s="46"/>
      <c r="C1068" s="271" t="s">
        <v>2635</v>
      </c>
      <c r="D1068" s="271" t="s">
        <v>189</v>
      </c>
      <c r="E1068" s="272" t="s">
        <v>2636</v>
      </c>
      <c r="F1068" s="273" t="s">
        <v>2637</v>
      </c>
      <c r="G1068" s="274" t="s">
        <v>1985</v>
      </c>
      <c r="H1068" s="275">
        <v>18</v>
      </c>
      <c r="I1068" s="276"/>
      <c r="J1068" s="277">
        <f>ROUND(I1068*H1068,2)</f>
        <v>0</v>
      </c>
      <c r="K1068" s="273" t="s">
        <v>21</v>
      </c>
      <c r="L1068" s="278"/>
      <c r="M1068" s="279" t="s">
        <v>21</v>
      </c>
      <c r="N1068" s="280" t="s">
        <v>43</v>
      </c>
      <c r="O1068" s="47"/>
      <c r="P1068" s="233">
        <f>O1068*H1068</f>
        <v>0</v>
      </c>
      <c r="Q1068" s="233">
        <v>0</v>
      </c>
      <c r="R1068" s="233">
        <f>Q1068*H1068</f>
        <v>0</v>
      </c>
      <c r="S1068" s="233">
        <v>0</v>
      </c>
      <c r="T1068" s="234">
        <f>S1068*H1068</f>
        <v>0</v>
      </c>
      <c r="AR1068" s="24" t="s">
        <v>309</v>
      </c>
      <c r="AT1068" s="24" t="s">
        <v>189</v>
      </c>
      <c r="AU1068" s="24" t="s">
        <v>81</v>
      </c>
      <c r="AY1068" s="24" t="s">
        <v>114</v>
      </c>
      <c r="BE1068" s="235">
        <f>IF(N1068="základní",J1068,0)</f>
        <v>0</v>
      </c>
      <c r="BF1068" s="235">
        <f>IF(N1068="snížená",J1068,0)</f>
        <v>0</v>
      </c>
      <c r="BG1068" s="235">
        <f>IF(N1068="zákl. přenesená",J1068,0)</f>
        <v>0</v>
      </c>
      <c r="BH1068" s="235">
        <f>IF(N1068="sníž. přenesená",J1068,0)</f>
        <v>0</v>
      </c>
      <c r="BI1068" s="235">
        <f>IF(N1068="nulová",J1068,0)</f>
        <v>0</v>
      </c>
      <c r="BJ1068" s="24" t="s">
        <v>81</v>
      </c>
      <c r="BK1068" s="235">
        <f>ROUND(I1068*H1068,2)</f>
        <v>0</v>
      </c>
      <c r="BL1068" s="24" t="s">
        <v>220</v>
      </c>
      <c r="BM1068" s="24" t="s">
        <v>2638</v>
      </c>
    </row>
    <row r="1069" s="1" customFormat="1" ht="16.5" customHeight="1">
      <c r="B1069" s="46"/>
      <c r="C1069" s="271" t="s">
        <v>2639</v>
      </c>
      <c r="D1069" s="271" t="s">
        <v>189</v>
      </c>
      <c r="E1069" s="272" t="s">
        <v>2640</v>
      </c>
      <c r="F1069" s="273" t="s">
        <v>2494</v>
      </c>
      <c r="G1069" s="274" t="s">
        <v>1985</v>
      </c>
      <c r="H1069" s="275">
        <v>10</v>
      </c>
      <c r="I1069" s="276"/>
      <c r="J1069" s="277">
        <f>ROUND(I1069*H1069,2)</f>
        <v>0</v>
      </c>
      <c r="K1069" s="273" t="s">
        <v>21</v>
      </c>
      <c r="L1069" s="278"/>
      <c r="M1069" s="279" t="s">
        <v>21</v>
      </c>
      <c r="N1069" s="280" t="s">
        <v>43</v>
      </c>
      <c r="O1069" s="47"/>
      <c r="P1069" s="233">
        <f>O1069*H1069</f>
        <v>0</v>
      </c>
      <c r="Q1069" s="233">
        <v>0</v>
      </c>
      <c r="R1069" s="233">
        <f>Q1069*H1069</f>
        <v>0</v>
      </c>
      <c r="S1069" s="233">
        <v>0</v>
      </c>
      <c r="T1069" s="234">
        <f>S1069*H1069</f>
        <v>0</v>
      </c>
      <c r="AR1069" s="24" t="s">
        <v>309</v>
      </c>
      <c r="AT1069" s="24" t="s">
        <v>189</v>
      </c>
      <c r="AU1069" s="24" t="s">
        <v>81</v>
      </c>
      <c r="AY1069" s="24" t="s">
        <v>114</v>
      </c>
      <c r="BE1069" s="235">
        <f>IF(N1069="základní",J1069,0)</f>
        <v>0</v>
      </c>
      <c r="BF1069" s="235">
        <f>IF(N1069="snížená",J1069,0)</f>
        <v>0</v>
      </c>
      <c r="BG1069" s="235">
        <f>IF(N1069="zákl. přenesená",J1069,0)</f>
        <v>0</v>
      </c>
      <c r="BH1069" s="235">
        <f>IF(N1069="sníž. přenesená",J1069,0)</f>
        <v>0</v>
      </c>
      <c r="BI1069" s="235">
        <f>IF(N1069="nulová",J1069,0)</f>
        <v>0</v>
      </c>
      <c r="BJ1069" s="24" t="s">
        <v>81</v>
      </c>
      <c r="BK1069" s="235">
        <f>ROUND(I1069*H1069,2)</f>
        <v>0</v>
      </c>
      <c r="BL1069" s="24" t="s">
        <v>220</v>
      </c>
      <c r="BM1069" s="24" t="s">
        <v>2641</v>
      </c>
    </row>
    <row r="1070" s="1" customFormat="1" ht="16.5" customHeight="1">
      <c r="B1070" s="46"/>
      <c r="C1070" s="271" t="s">
        <v>2642</v>
      </c>
      <c r="D1070" s="271" t="s">
        <v>189</v>
      </c>
      <c r="E1070" s="272" t="s">
        <v>2643</v>
      </c>
      <c r="F1070" s="273" t="s">
        <v>2486</v>
      </c>
      <c r="G1070" s="274" t="s">
        <v>284</v>
      </c>
      <c r="H1070" s="275">
        <v>330</v>
      </c>
      <c r="I1070" s="276"/>
      <c r="J1070" s="277">
        <f>ROUND(I1070*H1070,2)</f>
        <v>0</v>
      </c>
      <c r="K1070" s="273" t="s">
        <v>21</v>
      </c>
      <c r="L1070" s="278"/>
      <c r="M1070" s="279" t="s">
        <v>21</v>
      </c>
      <c r="N1070" s="280" t="s">
        <v>43</v>
      </c>
      <c r="O1070" s="47"/>
      <c r="P1070" s="233">
        <f>O1070*H1070</f>
        <v>0</v>
      </c>
      <c r="Q1070" s="233">
        <v>0</v>
      </c>
      <c r="R1070" s="233">
        <f>Q1070*H1070</f>
        <v>0</v>
      </c>
      <c r="S1070" s="233">
        <v>0</v>
      </c>
      <c r="T1070" s="234">
        <f>S1070*H1070</f>
        <v>0</v>
      </c>
      <c r="AR1070" s="24" t="s">
        <v>309</v>
      </c>
      <c r="AT1070" s="24" t="s">
        <v>189</v>
      </c>
      <c r="AU1070" s="24" t="s">
        <v>81</v>
      </c>
      <c r="AY1070" s="24" t="s">
        <v>114</v>
      </c>
      <c r="BE1070" s="235">
        <f>IF(N1070="základní",J1070,0)</f>
        <v>0</v>
      </c>
      <c r="BF1070" s="235">
        <f>IF(N1070="snížená",J1070,0)</f>
        <v>0</v>
      </c>
      <c r="BG1070" s="235">
        <f>IF(N1070="zákl. přenesená",J1070,0)</f>
        <v>0</v>
      </c>
      <c r="BH1070" s="235">
        <f>IF(N1070="sníž. přenesená",J1070,0)</f>
        <v>0</v>
      </c>
      <c r="BI1070" s="235">
        <f>IF(N1070="nulová",J1070,0)</f>
        <v>0</v>
      </c>
      <c r="BJ1070" s="24" t="s">
        <v>81</v>
      </c>
      <c r="BK1070" s="235">
        <f>ROUND(I1070*H1070,2)</f>
        <v>0</v>
      </c>
      <c r="BL1070" s="24" t="s">
        <v>220</v>
      </c>
      <c r="BM1070" s="24" t="s">
        <v>2644</v>
      </c>
    </row>
    <row r="1071" s="1" customFormat="1" ht="16.5" customHeight="1">
      <c r="B1071" s="46"/>
      <c r="C1071" s="271" t="s">
        <v>2645</v>
      </c>
      <c r="D1071" s="271" t="s">
        <v>189</v>
      </c>
      <c r="E1071" s="272" t="s">
        <v>2646</v>
      </c>
      <c r="F1071" s="273" t="s">
        <v>2647</v>
      </c>
      <c r="G1071" s="274" t="s">
        <v>284</v>
      </c>
      <c r="H1071" s="275">
        <v>120</v>
      </c>
      <c r="I1071" s="276"/>
      <c r="J1071" s="277">
        <f>ROUND(I1071*H1071,2)</f>
        <v>0</v>
      </c>
      <c r="K1071" s="273" t="s">
        <v>21</v>
      </c>
      <c r="L1071" s="278"/>
      <c r="M1071" s="279" t="s">
        <v>21</v>
      </c>
      <c r="N1071" s="280" t="s">
        <v>43</v>
      </c>
      <c r="O1071" s="47"/>
      <c r="P1071" s="233">
        <f>O1071*H1071</f>
        <v>0</v>
      </c>
      <c r="Q1071" s="233">
        <v>0</v>
      </c>
      <c r="R1071" s="233">
        <f>Q1071*H1071</f>
        <v>0</v>
      </c>
      <c r="S1071" s="233">
        <v>0</v>
      </c>
      <c r="T1071" s="234">
        <f>S1071*H1071</f>
        <v>0</v>
      </c>
      <c r="AR1071" s="24" t="s">
        <v>309</v>
      </c>
      <c r="AT1071" s="24" t="s">
        <v>189</v>
      </c>
      <c r="AU1071" s="24" t="s">
        <v>81</v>
      </c>
      <c r="AY1071" s="24" t="s">
        <v>114</v>
      </c>
      <c r="BE1071" s="235">
        <f>IF(N1071="základní",J1071,0)</f>
        <v>0</v>
      </c>
      <c r="BF1071" s="235">
        <f>IF(N1071="snížená",J1071,0)</f>
        <v>0</v>
      </c>
      <c r="BG1071" s="235">
        <f>IF(N1071="zákl. přenesená",J1071,0)</f>
        <v>0</v>
      </c>
      <c r="BH1071" s="235">
        <f>IF(N1071="sníž. přenesená",J1071,0)</f>
        <v>0</v>
      </c>
      <c r="BI1071" s="235">
        <f>IF(N1071="nulová",J1071,0)</f>
        <v>0</v>
      </c>
      <c r="BJ1071" s="24" t="s">
        <v>81</v>
      </c>
      <c r="BK1071" s="235">
        <f>ROUND(I1071*H1071,2)</f>
        <v>0</v>
      </c>
      <c r="BL1071" s="24" t="s">
        <v>220</v>
      </c>
      <c r="BM1071" s="24" t="s">
        <v>2648</v>
      </c>
    </row>
    <row r="1072" s="1" customFormat="1" ht="16.5" customHeight="1">
      <c r="B1072" s="46"/>
      <c r="C1072" s="271" t="s">
        <v>2649</v>
      </c>
      <c r="D1072" s="271" t="s">
        <v>189</v>
      </c>
      <c r="E1072" s="272" t="s">
        <v>2650</v>
      </c>
      <c r="F1072" s="273" t="s">
        <v>2651</v>
      </c>
      <c r="G1072" s="274" t="s">
        <v>1985</v>
      </c>
      <c r="H1072" s="275">
        <v>1</v>
      </c>
      <c r="I1072" s="276"/>
      <c r="J1072" s="277">
        <f>ROUND(I1072*H1072,2)</f>
        <v>0</v>
      </c>
      <c r="K1072" s="273" t="s">
        <v>21</v>
      </c>
      <c r="L1072" s="278"/>
      <c r="M1072" s="279" t="s">
        <v>21</v>
      </c>
      <c r="N1072" s="280" t="s">
        <v>43</v>
      </c>
      <c r="O1072" s="47"/>
      <c r="P1072" s="233">
        <f>O1072*H1072</f>
        <v>0</v>
      </c>
      <c r="Q1072" s="233">
        <v>0</v>
      </c>
      <c r="R1072" s="233">
        <f>Q1072*H1072</f>
        <v>0</v>
      </c>
      <c r="S1072" s="233">
        <v>0</v>
      </c>
      <c r="T1072" s="234">
        <f>S1072*H1072</f>
        <v>0</v>
      </c>
      <c r="AR1072" s="24" t="s">
        <v>309</v>
      </c>
      <c r="AT1072" s="24" t="s">
        <v>189</v>
      </c>
      <c r="AU1072" s="24" t="s">
        <v>81</v>
      </c>
      <c r="AY1072" s="24" t="s">
        <v>114</v>
      </c>
      <c r="BE1072" s="235">
        <f>IF(N1072="základní",J1072,0)</f>
        <v>0</v>
      </c>
      <c r="BF1072" s="235">
        <f>IF(N1072="snížená",J1072,0)</f>
        <v>0</v>
      </c>
      <c r="BG1072" s="235">
        <f>IF(N1072="zákl. přenesená",J1072,0)</f>
        <v>0</v>
      </c>
      <c r="BH1072" s="235">
        <f>IF(N1072="sníž. přenesená",J1072,0)</f>
        <v>0</v>
      </c>
      <c r="BI1072" s="235">
        <f>IF(N1072="nulová",J1072,0)</f>
        <v>0</v>
      </c>
      <c r="BJ1072" s="24" t="s">
        <v>81</v>
      </c>
      <c r="BK1072" s="235">
        <f>ROUND(I1072*H1072,2)</f>
        <v>0</v>
      </c>
      <c r="BL1072" s="24" t="s">
        <v>220</v>
      </c>
      <c r="BM1072" s="24" t="s">
        <v>2652</v>
      </c>
    </row>
    <row r="1073" s="1" customFormat="1" ht="16.5" customHeight="1">
      <c r="B1073" s="46"/>
      <c r="C1073" s="271" t="s">
        <v>2653</v>
      </c>
      <c r="D1073" s="271" t="s">
        <v>189</v>
      </c>
      <c r="E1073" s="272" t="s">
        <v>2654</v>
      </c>
      <c r="F1073" s="273" t="s">
        <v>2655</v>
      </c>
      <c r="G1073" s="274" t="s">
        <v>284</v>
      </c>
      <c r="H1073" s="275">
        <v>50</v>
      </c>
      <c r="I1073" s="276"/>
      <c r="J1073" s="277">
        <f>ROUND(I1073*H1073,2)</f>
        <v>0</v>
      </c>
      <c r="K1073" s="273" t="s">
        <v>21</v>
      </c>
      <c r="L1073" s="278"/>
      <c r="M1073" s="279" t="s">
        <v>21</v>
      </c>
      <c r="N1073" s="280" t="s">
        <v>43</v>
      </c>
      <c r="O1073" s="47"/>
      <c r="P1073" s="233">
        <f>O1073*H1073</f>
        <v>0</v>
      </c>
      <c r="Q1073" s="233">
        <v>0</v>
      </c>
      <c r="R1073" s="233">
        <f>Q1073*H1073</f>
        <v>0</v>
      </c>
      <c r="S1073" s="233">
        <v>0</v>
      </c>
      <c r="T1073" s="234">
        <f>S1073*H1073</f>
        <v>0</v>
      </c>
      <c r="AR1073" s="24" t="s">
        <v>309</v>
      </c>
      <c r="AT1073" s="24" t="s">
        <v>189</v>
      </c>
      <c r="AU1073" s="24" t="s">
        <v>81</v>
      </c>
      <c r="AY1073" s="24" t="s">
        <v>114</v>
      </c>
      <c r="BE1073" s="235">
        <f>IF(N1073="základní",J1073,0)</f>
        <v>0</v>
      </c>
      <c r="BF1073" s="235">
        <f>IF(N1073="snížená",J1073,0)</f>
        <v>0</v>
      </c>
      <c r="BG1073" s="235">
        <f>IF(N1073="zákl. přenesená",J1073,0)</f>
        <v>0</v>
      </c>
      <c r="BH1073" s="235">
        <f>IF(N1073="sníž. přenesená",J1073,0)</f>
        <v>0</v>
      </c>
      <c r="BI1073" s="235">
        <f>IF(N1073="nulová",J1073,0)</f>
        <v>0</v>
      </c>
      <c r="BJ1073" s="24" t="s">
        <v>81</v>
      </c>
      <c r="BK1073" s="235">
        <f>ROUND(I1073*H1073,2)</f>
        <v>0</v>
      </c>
      <c r="BL1073" s="24" t="s">
        <v>220</v>
      </c>
      <c r="BM1073" s="24" t="s">
        <v>2656</v>
      </c>
    </row>
    <row r="1074" s="1" customFormat="1" ht="16.5" customHeight="1">
      <c r="B1074" s="46"/>
      <c r="C1074" s="271" t="s">
        <v>2657</v>
      </c>
      <c r="D1074" s="271" t="s">
        <v>189</v>
      </c>
      <c r="E1074" s="272" t="s">
        <v>2658</v>
      </c>
      <c r="F1074" s="273" t="s">
        <v>2659</v>
      </c>
      <c r="G1074" s="274" t="s">
        <v>284</v>
      </c>
      <c r="H1074" s="275">
        <v>50</v>
      </c>
      <c r="I1074" s="276"/>
      <c r="J1074" s="277">
        <f>ROUND(I1074*H1074,2)</f>
        <v>0</v>
      </c>
      <c r="K1074" s="273" t="s">
        <v>21</v>
      </c>
      <c r="L1074" s="278"/>
      <c r="M1074" s="279" t="s">
        <v>21</v>
      </c>
      <c r="N1074" s="280" t="s">
        <v>43</v>
      </c>
      <c r="O1074" s="47"/>
      <c r="P1074" s="233">
        <f>O1074*H1074</f>
        <v>0</v>
      </c>
      <c r="Q1074" s="233">
        <v>0</v>
      </c>
      <c r="R1074" s="233">
        <f>Q1074*H1074</f>
        <v>0</v>
      </c>
      <c r="S1074" s="233">
        <v>0</v>
      </c>
      <c r="T1074" s="234">
        <f>S1074*H1074</f>
        <v>0</v>
      </c>
      <c r="AR1074" s="24" t="s">
        <v>309</v>
      </c>
      <c r="AT1074" s="24" t="s">
        <v>189</v>
      </c>
      <c r="AU1074" s="24" t="s">
        <v>81</v>
      </c>
      <c r="AY1074" s="24" t="s">
        <v>114</v>
      </c>
      <c r="BE1074" s="235">
        <f>IF(N1074="základní",J1074,0)</f>
        <v>0</v>
      </c>
      <c r="BF1074" s="235">
        <f>IF(N1074="snížená",J1074,0)</f>
        <v>0</v>
      </c>
      <c r="BG1074" s="235">
        <f>IF(N1074="zákl. přenesená",J1074,0)</f>
        <v>0</v>
      </c>
      <c r="BH1074" s="235">
        <f>IF(N1074="sníž. přenesená",J1074,0)</f>
        <v>0</v>
      </c>
      <c r="BI1074" s="235">
        <f>IF(N1074="nulová",J1074,0)</f>
        <v>0</v>
      </c>
      <c r="BJ1074" s="24" t="s">
        <v>81</v>
      </c>
      <c r="BK1074" s="235">
        <f>ROUND(I1074*H1074,2)</f>
        <v>0</v>
      </c>
      <c r="BL1074" s="24" t="s">
        <v>220</v>
      </c>
      <c r="BM1074" s="24" t="s">
        <v>2660</v>
      </c>
    </row>
    <row r="1075" s="1" customFormat="1" ht="16.5" customHeight="1">
      <c r="B1075" s="46"/>
      <c r="C1075" s="271" t="s">
        <v>2661</v>
      </c>
      <c r="D1075" s="271" t="s">
        <v>189</v>
      </c>
      <c r="E1075" s="272" t="s">
        <v>2662</v>
      </c>
      <c r="F1075" s="273" t="s">
        <v>2663</v>
      </c>
      <c r="G1075" s="274" t="s">
        <v>284</v>
      </c>
      <c r="H1075" s="275">
        <v>50</v>
      </c>
      <c r="I1075" s="276"/>
      <c r="J1075" s="277">
        <f>ROUND(I1075*H1075,2)</f>
        <v>0</v>
      </c>
      <c r="K1075" s="273" t="s">
        <v>21</v>
      </c>
      <c r="L1075" s="278"/>
      <c r="M1075" s="279" t="s">
        <v>21</v>
      </c>
      <c r="N1075" s="280" t="s">
        <v>43</v>
      </c>
      <c r="O1075" s="47"/>
      <c r="P1075" s="233">
        <f>O1075*H1075</f>
        <v>0</v>
      </c>
      <c r="Q1075" s="233">
        <v>0</v>
      </c>
      <c r="R1075" s="233">
        <f>Q1075*H1075</f>
        <v>0</v>
      </c>
      <c r="S1075" s="233">
        <v>0</v>
      </c>
      <c r="T1075" s="234">
        <f>S1075*H1075</f>
        <v>0</v>
      </c>
      <c r="AR1075" s="24" t="s">
        <v>309</v>
      </c>
      <c r="AT1075" s="24" t="s">
        <v>189</v>
      </c>
      <c r="AU1075" s="24" t="s">
        <v>81</v>
      </c>
      <c r="AY1075" s="24" t="s">
        <v>114</v>
      </c>
      <c r="BE1075" s="235">
        <f>IF(N1075="základní",J1075,0)</f>
        <v>0</v>
      </c>
      <c r="BF1075" s="235">
        <f>IF(N1075="snížená",J1075,0)</f>
        <v>0</v>
      </c>
      <c r="BG1075" s="235">
        <f>IF(N1075="zákl. přenesená",J1075,0)</f>
        <v>0</v>
      </c>
      <c r="BH1075" s="235">
        <f>IF(N1075="sníž. přenesená",J1075,0)</f>
        <v>0</v>
      </c>
      <c r="BI1075" s="235">
        <f>IF(N1075="nulová",J1075,0)</f>
        <v>0</v>
      </c>
      <c r="BJ1075" s="24" t="s">
        <v>81</v>
      </c>
      <c r="BK1075" s="235">
        <f>ROUND(I1075*H1075,2)</f>
        <v>0</v>
      </c>
      <c r="BL1075" s="24" t="s">
        <v>220</v>
      </c>
      <c r="BM1075" s="24" t="s">
        <v>2664</v>
      </c>
    </row>
    <row r="1076" s="1" customFormat="1" ht="16.5" customHeight="1">
      <c r="B1076" s="46"/>
      <c r="C1076" s="271" t="s">
        <v>2665</v>
      </c>
      <c r="D1076" s="271" t="s">
        <v>189</v>
      </c>
      <c r="E1076" s="272" t="s">
        <v>2666</v>
      </c>
      <c r="F1076" s="273" t="s">
        <v>2667</v>
      </c>
      <c r="G1076" s="274" t="s">
        <v>2668</v>
      </c>
      <c r="H1076" s="275">
        <v>80</v>
      </c>
      <c r="I1076" s="276"/>
      <c r="J1076" s="277">
        <f>ROUND(I1076*H1076,2)</f>
        <v>0</v>
      </c>
      <c r="K1076" s="273" t="s">
        <v>21</v>
      </c>
      <c r="L1076" s="278"/>
      <c r="M1076" s="279" t="s">
        <v>21</v>
      </c>
      <c r="N1076" s="280" t="s">
        <v>43</v>
      </c>
      <c r="O1076" s="47"/>
      <c r="P1076" s="233">
        <f>O1076*H1076</f>
        <v>0</v>
      </c>
      <c r="Q1076" s="233">
        <v>0</v>
      </c>
      <c r="R1076" s="233">
        <f>Q1076*H1076</f>
        <v>0</v>
      </c>
      <c r="S1076" s="233">
        <v>0</v>
      </c>
      <c r="T1076" s="234">
        <f>S1076*H1076</f>
        <v>0</v>
      </c>
      <c r="AR1076" s="24" t="s">
        <v>309</v>
      </c>
      <c r="AT1076" s="24" t="s">
        <v>189</v>
      </c>
      <c r="AU1076" s="24" t="s">
        <v>81</v>
      </c>
      <c r="AY1076" s="24" t="s">
        <v>114</v>
      </c>
      <c r="BE1076" s="235">
        <f>IF(N1076="základní",J1076,0)</f>
        <v>0</v>
      </c>
      <c r="BF1076" s="235">
        <f>IF(N1076="snížená",J1076,0)</f>
        <v>0</v>
      </c>
      <c r="BG1076" s="235">
        <f>IF(N1076="zákl. přenesená",J1076,0)</f>
        <v>0</v>
      </c>
      <c r="BH1076" s="235">
        <f>IF(N1076="sníž. přenesená",J1076,0)</f>
        <v>0</v>
      </c>
      <c r="BI1076" s="235">
        <f>IF(N1076="nulová",J1076,0)</f>
        <v>0</v>
      </c>
      <c r="BJ1076" s="24" t="s">
        <v>81</v>
      </c>
      <c r="BK1076" s="235">
        <f>ROUND(I1076*H1076,2)</f>
        <v>0</v>
      </c>
      <c r="BL1076" s="24" t="s">
        <v>220</v>
      </c>
      <c r="BM1076" s="24" t="s">
        <v>2669</v>
      </c>
    </row>
    <row r="1077" s="1" customFormat="1" ht="16.5" customHeight="1">
      <c r="B1077" s="46"/>
      <c r="C1077" s="271" t="s">
        <v>2670</v>
      </c>
      <c r="D1077" s="271" t="s">
        <v>189</v>
      </c>
      <c r="E1077" s="272" t="s">
        <v>2671</v>
      </c>
      <c r="F1077" s="273" t="s">
        <v>2672</v>
      </c>
      <c r="G1077" s="274" t="s">
        <v>2668</v>
      </c>
      <c r="H1077" s="275">
        <v>30</v>
      </c>
      <c r="I1077" s="276"/>
      <c r="J1077" s="277">
        <f>ROUND(I1077*H1077,2)</f>
        <v>0</v>
      </c>
      <c r="K1077" s="273" t="s">
        <v>21</v>
      </c>
      <c r="L1077" s="278"/>
      <c r="M1077" s="279" t="s">
        <v>21</v>
      </c>
      <c r="N1077" s="280" t="s">
        <v>43</v>
      </c>
      <c r="O1077" s="47"/>
      <c r="P1077" s="233">
        <f>O1077*H1077</f>
        <v>0</v>
      </c>
      <c r="Q1077" s="233">
        <v>0</v>
      </c>
      <c r="R1077" s="233">
        <f>Q1077*H1077</f>
        <v>0</v>
      </c>
      <c r="S1077" s="233">
        <v>0</v>
      </c>
      <c r="T1077" s="234">
        <f>S1077*H1077</f>
        <v>0</v>
      </c>
      <c r="AR1077" s="24" t="s">
        <v>309</v>
      </c>
      <c r="AT1077" s="24" t="s">
        <v>189</v>
      </c>
      <c r="AU1077" s="24" t="s">
        <v>81</v>
      </c>
      <c r="AY1077" s="24" t="s">
        <v>114</v>
      </c>
      <c r="BE1077" s="235">
        <f>IF(N1077="základní",J1077,0)</f>
        <v>0</v>
      </c>
      <c r="BF1077" s="235">
        <f>IF(N1077="snížená",J1077,0)</f>
        <v>0</v>
      </c>
      <c r="BG1077" s="235">
        <f>IF(N1077="zákl. přenesená",J1077,0)</f>
        <v>0</v>
      </c>
      <c r="BH1077" s="235">
        <f>IF(N1077="sníž. přenesená",J1077,0)</f>
        <v>0</v>
      </c>
      <c r="BI1077" s="235">
        <f>IF(N1077="nulová",J1077,0)</f>
        <v>0</v>
      </c>
      <c r="BJ1077" s="24" t="s">
        <v>81</v>
      </c>
      <c r="BK1077" s="235">
        <f>ROUND(I1077*H1077,2)</f>
        <v>0</v>
      </c>
      <c r="BL1077" s="24" t="s">
        <v>220</v>
      </c>
      <c r="BM1077" s="24" t="s">
        <v>2673</v>
      </c>
    </row>
    <row r="1078" s="10" customFormat="1" ht="29.88" customHeight="1">
      <c r="B1078" s="202"/>
      <c r="C1078" s="203"/>
      <c r="D1078" s="204" t="s">
        <v>70</v>
      </c>
      <c r="E1078" s="216" t="s">
        <v>2674</v>
      </c>
      <c r="F1078" s="216" t="s">
        <v>2675</v>
      </c>
      <c r="G1078" s="203"/>
      <c r="H1078" s="203"/>
      <c r="I1078" s="206"/>
      <c r="J1078" s="217">
        <f>BK1078</f>
        <v>0</v>
      </c>
      <c r="K1078" s="203"/>
      <c r="L1078" s="208"/>
      <c r="M1078" s="209"/>
      <c r="N1078" s="210"/>
      <c r="O1078" s="210"/>
      <c r="P1078" s="211">
        <f>SUM(P1079:P1104)</f>
        <v>0</v>
      </c>
      <c r="Q1078" s="210"/>
      <c r="R1078" s="211">
        <f>SUM(R1079:R1104)</f>
        <v>4.6034620000000004</v>
      </c>
      <c r="S1078" s="210"/>
      <c r="T1078" s="212">
        <f>SUM(T1079:T1104)</f>
        <v>8.0991999999999997</v>
      </c>
      <c r="AR1078" s="213" t="s">
        <v>81</v>
      </c>
      <c r="AT1078" s="214" t="s">
        <v>70</v>
      </c>
      <c r="AU1078" s="214" t="s">
        <v>76</v>
      </c>
      <c r="AY1078" s="213" t="s">
        <v>114</v>
      </c>
      <c r="BK1078" s="215">
        <f>SUM(BK1079:BK1104)</f>
        <v>0</v>
      </c>
    </row>
    <row r="1079" s="1" customFormat="1" ht="38.25" customHeight="1">
      <c r="B1079" s="46"/>
      <c r="C1079" s="224" t="s">
        <v>2676</v>
      </c>
      <c r="D1079" s="224" t="s">
        <v>127</v>
      </c>
      <c r="E1079" s="225" t="s">
        <v>2677</v>
      </c>
      <c r="F1079" s="226" t="s">
        <v>2678</v>
      </c>
      <c r="G1079" s="227" t="s">
        <v>284</v>
      </c>
      <c r="H1079" s="228">
        <v>52</v>
      </c>
      <c r="I1079" s="229"/>
      <c r="J1079" s="230">
        <f>ROUND(I1079*H1079,2)</f>
        <v>0</v>
      </c>
      <c r="K1079" s="226" t="s">
        <v>147</v>
      </c>
      <c r="L1079" s="72"/>
      <c r="M1079" s="231" t="s">
        <v>21</v>
      </c>
      <c r="N1079" s="232" t="s">
        <v>43</v>
      </c>
      <c r="O1079" s="47"/>
      <c r="P1079" s="233">
        <f>O1079*H1079</f>
        <v>0</v>
      </c>
      <c r="Q1079" s="233">
        <v>0</v>
      </c>
      <c r="R1079" s="233">
        <f>Q1079*H1079</f>
        <v>0</v>
      </c>
      <c r="S1079" s="233">
        <v>0</v>
      </c>
      <c r="T1079" s="234">
        <f>S1079*H1079</f>
        <v>0</v>
      </c>
      <c r="AR1079" s="24" t="s">
        <v>220</v>
      </c>
      <c r="AT1079" s="24" t="s">
        <v>127</v>
      </c>
      <c r="AU1079" s="24" t="s">
        <v>81</v>
      </c>
      <c r="AY1079" s="24" t="s">
        <v>114</v>
      </c>
      <c r="BE1079" s="235">
        <f>IF(N1079="základní",J1079,0)</f>
        <v>0</v>
      </c>
      <c r="BF1079" s="235">
        <f>IF(N1079="snížená",J1079,0)</f>
        <v>0</v>
      </c>
      <c r="BG1079" s="235">
        <f>IF(N1079="zákl. přenesená",J1079,0)</f>
        <v>0</v>
      </c>
      <c r="BH1079" s="235">
        <f>IF(N1079="sníž. přenesená",J1079,0)</f>
        <v>0</v>
      </c>
      <c r="BI1079" s="235">
        <f>IF(N1079="nulová",J1079,0)</f>
        <v>0</v>
      </c>
      <c r="BJ1079" s="24" t="s">
        <v>81</v>
      </c>
      <c r="BK1079" s="235">
        <f>ROUND(I1079*H1079,2)</f>
        <v>0</v>
      </c>
      <c r="BL1079" s="24" t="s">
        <v>220</v>
      </c>
      <c r="BM1079" s="24" t="s">
        <v>2679</v>
      </c>
    </row>
    <row r="1080" s="11" customFormat="1">
      <c r="B1080" s="236"/>
      <c r="C1080" s="237"/>
      <c r="D1080" s="238" t="s">
        <v>133</v>
      </c>
      <c r="E1080" s="239" t="s">
        <v>21</v>
      </c>
      <c r="F1080" s="240" t="s">
        <v>2680</v>
      </c>
      <c r="G1080" s="237"/>
      <c r="H1080" s="239" t="s">
        <v>21</v>
      </c>
      <c r="I1080" s="241"/>
      <c r="J1080" s="237"/>
      <c r="K1080" s="237"/>
      <c r="L1080" s="242"/>
      <c r="M1080" s="243"/>
      <c r="N1080" s="244"/>
      <c r="O1080" s="244"/>
      <c r="P1080" s="244"/>
      <c r="Q1080" s="244"/>
      <c r="R1080" s="244"/>
      <c r="S1080" s="244"/>
      <c r="T1080" s="245"/>
      <c r="AT1080" s="246" t="s">
        <v>133</v>
      </c>
      <c r="AU1080" s="246" t="s">
        <v>81</v>
      </c>
      <c r="AV1080" s="11" t="s">
        <v>76</v>
      </c>
      <c r="AW1080" s="11" t="s">
        <v>35</v>
      </c>
      <c r="AX1080" s="11" t="s">
        <v>71</v>
      </c>
      <c r="AY1080" s="246" t="s">
        <v>114</v>
      </c>
    </row>
    <row r="1081" s="12" customFormat="1">
      <c r="B1081" s="247"/>
      <c r="C1081" s="248"/>
      <c r="D1081" s="238" t="s">
        <v>133</v>
      </c>
      <c r="E1081" s="249" t="s">
        <v>21</v>
      </c>
      <c r="F1081" s="250" t="s">
        <v>2681</v>
      </c>
      <c r="G1081" s="248"/>
      <c r="H1081" s="251">
        <v>52</v>
      </c>
      <c r="I1081" s="252"/>
      <c r="J1081" s="248"/>
      <c r="K1081" s="248"/>
      <c r="L1081" s="253"/>
      <c r="M1081" s="254"/>
      <c r="N1081" s="255"/>
      <c r="O1081" s="255"/>
      <c r="P1081" s="255"/>
      <c r="Q1081" s="255"/>
      <c r="R1081" s="255"/>
      <c r="S1081" s="255"/>
      <c r="T1081" s="256"/>
      <c r="AT1081" s="257" t="s">
        <v>133</v>
      </c>
      <c r="AU1081" s="257" t="s">
        <v>81</v>
      </c>
      <c r="AV1081" s="12" t="s">
        <v>81</v>
      </c>
      <c r="AW1081" s="12" t="s">
        <v>35</v>
      </c>
      <c r="AX1081" s="12" t="s">
        <v>76</v>
      </c>
      <c r="AY1081" s="257" t="s">
        <v>114</v>
      </c>
    </row>
    <row r="1082" s="1" customFormat="1" ht="38.25" customHeight="1">
      <c r="B1082" s="46"/>
      <c r="C1082" s="224" t="s">
        <v>2682</v>
      </c>
      <c r="D1082" s="224" t="s">
        <v>127</v>
      </c>
      <c r="E1082" s="225" t="s">
        <v>2683</v>
      </c>
      <c r="F1082" s="226" t="s">
        <v>2684</v>
      </c>
      <c r="G1082" s="227" t="s">
        <v>284</v>
      </c>
      <c r="H1082" s="228">
        <v>216</v>
      </c>
      <c r="I1082" s="229"/>
      <c r="J1082" s="230">
        <f>ROUND(I1082*H1082,2)</f>
        <v>0</v>
      </c>
      <c r="K1082" s="226" t="s">
        <v>147</v>
      </c>
      <c r="L1082" s="72"/>
      <c r="M1082" s="231" t="s">
        <v>21</v>
      </c>
      <c r="N1082" s="232" t="s">
        <v>43</v>
      </c>
      <c r="O1082" s="47"/>
      <c r="P1082" s="233">
        <f>O1082*H1082</f>
        <v>0</v>
      </c>
      <c r="Q1082" s="233">
        <v>0</v>
      </c>
      <c r="R1082" s="233">
        <f>Q1082*H1082</f>
        <v>0</v>
      </c>
      <c r="S1082" s="233">
        <v>0</v>
      </c>
      <c r="T1082" s="234">
        <f>S1082*H1082</f>
        <v>0</v>
      </c>
      <c r="AR1082" s="24" t="s">
        <v>220</v>
      </c>
      <c r="AT1082" s="24" t="s">
        <v>127</v>
      </c>
      <c r="AU1082" s="24" t="s">
        <v>81</v>
      </c>
      <c r="AY1082" s="24" t="s">
        <v>114</v>
      </c>
      <c r="BE1082" s="235">
        <f>IF(N1082="základní",J1082,0)</f>
        <v>0</v>
      </c>
      <c r="BF1082" s="235">
        <f>IF(N1082="snížená",J1082,0)</f>
        <v>0</v>
      </c>
      <c r="BG1082" s="235">
        <f>IF(N1082="zákl. přenesená",J1082,0)</f>
        <v>0</v>
      </c>
      <c r="BH1082" s="235">
        <f>IF(N1082="sníž. přenesená",J1082,0)</f>
        <v>0</v>
      </c>
      <c r="BI1082" s="235">
        <f>IF(N1082="nulová",J1082,0)</f>
        <v>0</v>
      </c>
      <c r="BJ1082" s="24" t="s">
        <v>81</v>
      </c>
      <c r="BK1082" s="235">
        <f>ROUND(I1082*H1082,2)</f>
        <v>0</v>
      </c>
      <c r="BL1082" s="24" t="s">
        <v>220</v>
      </c>
      <c r="BM1082" s="24" t="s">
        <v>2685</v>
      </c>
    </row>
    <row r="1083" s="11" customFormat="1">
      <c r="B1083" s="236"/>
      <c r="C1083" s="237"/>
      <c r="D1083" s="238" t="s">
        <v>133</v>
      </c>
      <c r="E1083" s="239" t="s">
        <v>21</v>
      </c>
      <c r="F1083" s="240" t="s">
        <v>2686</v>
      </c>
      <c r="G1083" s="237"/>
      <c r="H1083" s="239" t="s">
        <v>21</v>
      </c>
      <c r="I1083" s="241"/>
      <c r="J1083" s="237"/>
      <c r="K1083" s="237"/>
      <c r="L1083" s="242"/>
      <c r="M1083" s="243"/>
      <c r="N1083" s="244"/>
      <c r="O1083" s="244"/>
      <c r="P1083" s="244"/>
      <c r="Q1083" s="244"/>
      <c r="R1083" s="244"/>
      <c r="S1083" s="244"/>
      <c r="T1083" s="245"/>
      <c r="AT1083" s="246" t="s">
        <v>133</v>
      </c>
      <c r="AU1083" s="246" t="s">
        <v>81</v>
      </c>
      <c r="AV1083" s="11" t="s">
        <v>76</v>
      </c>
      <c r="AW1083" s="11" t="s">
        <v>35</v>
      </c>
      <c r="AX1083" s="11" t="s">
        <v>71</v>
      </c>
      <c r="AY1083" s="246" t="s">
        <v>114</v>
      </c>
    </row>
    <row r="1084" s="12" customFormat="1">
      <c r="B1084" s="247"/>
      <c r="C1084" s="248"/>
      <c r="D1084" s="238" t="s">
        <v>133</v>
      </c>
      <c r="E1084" s="249" t="s">
        <v>21</v>
      </c>
      <c r="F1084" s="250" t="s">
        <v>2687</v>
      </c>
      <c r="G1084" s="248"/>
      <c r="H1084" s="251">
        <v>209.19999999999999</v>
      </c>
      <c r="I1084" s="252"/>
      <c r="J1084" s="248"/>
      <c r="K1084" s="248"/>
      <c r="L1084" s="253"/>
      <c r="M1084" s="254"/>
      <c r="N1084" s="255"/>
      <c r="O1084" s="255"/>
      <c r="P1084" s="255"/>
      <c r="Q1084" s="255"/>
      <c r="R1084" s="255"/>
      <c r="S1084" s="255"/>
      <c r="T1084" s="256"/>
      <c r="AT1084" s="257" t="s">
        <v>133</v>
      </c>
      <c r="AU1084" s="257" t="s">
        <v>81</v>
      </c>
      <c r="AV1084" s="12" t="s">
        <v>81</v>
      </c>
      <c r="AW1084" s="12" t="s">
        <v>35</v>
      </c>
      <c r="AX1084" s="12" t="s">
        <v>71</v>
      </c>
      <c r="AY1084" s="257" t="s">
        <v>114</v>
      </c>
    </row>
    <row r="1085" s="12" customFormat="1">
      <c r="B1085" s="247"/>
      <c r="C1085" s="248"/>
      <c r="D1085" s="238" t="s">
        <v>133</v>
      </c>
      <c r="E1085" s="249" t="s">
        <v>21</v>
      </c>
      <c r="F1085" s="250" t="s">
        <v>2688</v>
      </c>
      <c r="G1085" s="248"/>
      <c r="H1085" s="251">
        <v>6.7999999999999998</v>
      </c>
      <c r="I1085" s="252"/>
      <c r="J1085" s="248"/>
      <c r="K1085" s="248"/>
      <c r="L1085" s="253"/>
      <c r="M1085" s="254"/>
      <c r="N1085" s="255"/>
      <c r="O1085" s="255"/>
      <c r="P1085" s="255"/>
      <c r="Q1085" s="255"/>
      <c r="R1085" s="255"/>
      <c r="S1085" s="255"/>
      <c r="T1085" s="256"/>
      <c r="AT1085" s="257" t="s">
        <v>133</v>
      </c>
      <c r="AU1085" s="257" t="s">
        <v>81</v>
      </c>
      <c r="AV1085" s="12" t="s">
        <v>81</v>
      </c>
      <c r="AW1085" s="12" t="s">
        <v>35</v>
      </c>
      <c r="AX1085" s="12" t="s">
        <v>71</v>
      </c>
      <c r="AY1085" s="257" t="s">
        <v>114</v>
      </c>
    </row>
    <row r="1086" s="13" customFormat="1">
      <c r="B1086" s="258"/>
      <c r="C1086" s="259"/>
      <c r="D1086" s="238" t="s">
        <v>133</v>
      </c>
      <c r="E1086" s="260" t="s">
        <v>21</v>
      </c>
      <c r="F1086" s="261" t="s">
        <v>140</v>
      </c>
      <c r="G1086" s="259"/>
      <c r="H1086" s="262">
        <v>216</v>
      </c>
      <c r="I1086" s="263"/>
      <c r="J1086" s="259"/>
      <c r="K1086" s="259"/>
      <c r="L1086" s="264"/>
      <c r="M1086" s="265"/>
      <c r="N1086" s="266"/>
      <c r="O1086" s="266"/>
      <c r="P1086" s="266"/>
      <c r="Q1086" s="266"/>
      <c r="R1086" s="266"/>
      <c r="S1086" s="266"/>
      <c r="T1086" s="267"/>
      <c r="AT1086" s="268" t="s">
        <v>133</v>
      </c>
      <c r="AU1086" s="268" t="s">
        <v>81</v>
      </c>
      <c r="AV1086" s="13" t="s">
        <v>115</v>
      </c>
      <c r="AW1086" s="13" t="s">
        <v>35</v>
      </c>
      <c r="AX1086" s="13" t="s">
        <v>76</v>
      </c>
      <c r="AY1086" s="268" t="s">
        <v>114</v>
      </c>
    </row>
    <row r="1087" s="1" customFormat="1" ht="16.5" customHeight="1">
      <c r="B1087" s="46"/>
      <c r="C1087" s="271" t="s">
        <v>2689</v>
      </c>
      <c r="D1087" s="271" t="s">
        <v>189</v>
      </c>
      <c r="E1087" s="272" t="s">
        <v>2690</v>
      </c>
      <c r="F1087" s="273" t="s">
        <v>2691</v>
      </c>
      <c r="G1087" s="274" t="s">
        <v>130</v>
      </c>
      <c r="H1087" s="275">
        <v>6.569</v>
      </c>
      <c r="I1087" s="276"/>
      <c r="J1087" s="277">
        <f>ROUND(I1087*H1087,2)</f>
        <v>0</v>
      </c>
      <c r="K1087" s="273" t="s">
        <v>147</v>
      </c>
      <c r="L1087" s="278"/>
      <c r="M1087" s="279" t="s">
        <v>21</v>
      </c>
      <c r="N1087" s="280" t="s">
        <v>43</v>
      </c>
      <c r="O1087" s="47"/>
      <c r="P1087" s="233">
        <f>O1087*H1087</f>
        <v>0</v>
      </c>
      <c r="Q1087" s="233">
        <v>0.55000000000000004</v>
      </c>
      <c r="R1087" s="233">
        <f>Q1087*H1087</f>
        <v>3.6129500000000001</v>
      </c>
      <c r="S1087" s="233">
        <v>0</v>
      </c>
      <c r="T1087" s="234">
        <f>S1087*H1087</f>
        <v>0</v>
      </c>
      <c r="AR1087" s="24" t="s">
        <v>309</v>
      </c>
      <c r="AT1087" s="24" t="s">
        <v>189</v>
      </c>
      <c r="AU1087" s="24" t="s">
        <v>81</v>
      </c>
      <c r="AY1087" s="24" t="s">
        <v>114</v>
      </c>
      <c r="BE1087" s="235">
        <f>IF(N1087="základní",J1087,0)</f>
        <v>0</v>
      </c>
      <c r="BF1087" s="235">
        <f>IF(N1087="snížená",J1087,0)</f>
        <v>0</v>
      </c>
      <c r="BG1087" s="235">
        <f>IF(N1087="zákl. přenesená",J1087,0)</f>
        <v>0</v>
      </c>
      <c r="BH1087" s="235">
        <f>IF(N1087="sníž. přenesená",J1087,0)</f>
        <v>0</v>
      </c>
      <c r="BI1087" s="235">
        <f>IF(N1087="nulová",J1087,0)</f>
        <v>0</v>
      </c>
      <c r="BJ1087" s="24" t="s">
        <v>81</v>
      </c>
      <c r="BK1087" s="235">
        <f>ROUND(I1087*H1087,2)</f>
        <v>0</v>
      </c>
      <c r="BL1087" s="24" t="s">
        <v>220</v>
      </c>
      <c r="BM1087" s="24" t="s">
        <v>2692</v>
      </c>
    </row>
    <row r="1088" s="12" customFormat="1">
      <c r="B1088" s="247"/>
      <c r="C1088" s="248"/>
      <c r="D1088" s="238" t="s">
        <v>133</v>
      </c>
      <c r="E1088" s="249" t="s">
        <v>21</v>
      </c>
      <c r="F1088" s="250" t="s">
        <v>2693</v>
      </c>
      <c r="G1088" s="248"/>
      <c r="H1088" s="251">
        <v>6.2560000000000002</v>
      </c>
      <c r="I1088" s="252"/>
      <c r="J1088" s="248"/>
      <c r="K1088" s="248"/>
      <c r="L1088" s="253"/>
      <c r="M1088" s="254"/>
      <c r="N1088" s="255"/>
      <c r="O1088" s="255"/>
      <c r="P1088" s="255"/>
      <c r="Q1088" s="255"/>
      <c r="R1088" s="255"/>
      <c r="S1088" s="255"/>
      <c r="T1088" s="256"/>
      <c r="AT1088" s="257" t="s">
        <v>133</v>
      </c>
      <c r="AU1088" s="257" t="s">
        <v>81</v>
      </c>
      <c r="AV1088" s="12" t="s">
        <v>81</v>
      </c>
      <c r="AW1088" s="12" t="s">
        <v>35</v>
      </c>
      <c r="AX1088" s="12" t="s">
        <v>76</v>
      </c>
      <c r="AY1088" s="257" t="s">
        <v>114</v>
      </c>
    </row>
    <row r="1089" s="12" customFormat="1">
      <c r="B1089" s="247"/>
      <c r="C1089" s="248"/>
      <c r="D1089" s="238" t="s">
        <v>133</v>
      </c>
      <c r="E1089" s="248"/>
      <c r="F1089" s="250" t="s">
        <v>2694</v>
      </c>
      <c r="G1089" s="248"/>
      <c r="H1089" s="251">
        <v>6.569</v>
      </c>
      <c r="I1089" s="252"/>
      <c r="J1089" s="248"/>
      <c r="K1089" s="248"/>
      <c r="L1089" s="253"/>
      <c r="M1089" s="254"/>
      <c r="N1089" s="255"/>
      <c r="O1089" s="255"/>
      <c r="P1089" s="255"/>
      <c r="Q1089" s="255"/>
      <c r="R1089" s="255"/>
      <c r="S1089" s="255"/>
      <c r="T1089" s="256"/>
      <c r="AT1089" s="257" t="s">
        <v>133</v>
      </c>
      <c r="AU1089" s="257" t="s">
        <v>81</v>
      </c>
      <c r="AV1089" s="12" t="s">
        <v>81</v>
      </c>
      <c r="AW1089" s="12" t="s">
        <v>6</v>
      </c>
      <c r="AX1089" s="12" t="s">
        <v>76</v>
      </c>
      <c r="AY1089" s="257" t="s">
        <v>114</v>
      </c>
    </row>
    <row r="1090" s="1" customFormat="1" ht="25.5" customHeight="1">
      <c r="B1090" s="46"/>
      <c r="C1090" s="224" t="s">
        <v>2695</v>
      </c>
      <c r="D1090" s="224" t="s">
        <v>127</v>
      </c>
      <c r="E1090" s="225" t="s">
        <v>2696</v>
      </c>
      <c r="F1090" s="226" t="s">
        <v>2697</v>
      </c>
      <c r="G1090" s="227" t="s">
        <v>197</v>
      </c>
      <c r="H1090" s="228">
        <v>115</v>
      </c>
      <c r="I1090" s="229"/>
      <c r="J1090" s="230">
        <f>ROUND(I1090*H1090,2)</f>
        <v>0</v>
      </c>
      <c r="K1090" s="226" t="s">
        <v>147</v>
      </c>
      <c r="L1090" s="72"/>
      <c r="M1090" s="231" t="s">
        <v>21</v>
      </c>
      <c r="N1090" s="232" t="s">
        <v>43</v>
      </c>
      <c r="O1090" s="47"/>
      <c r="P1090" s="233">
        <f>O1090*H1090</f>
        <v>0</v>
      </c>
      <c r="Q1090" s="233">
        <v>0</v>
      </c>
      <c r="R1090" s="233">
        <f>Q1090*H1090</f>
        <v>0</v>
      </c>
      <c r="S1090" s="233">
        <v>0</v>
      </c>
      <c r="T1090" s="234">
        <f>S1090*H1090</f>
        <v>0</v>
      </c>
      <c r="AR1090" s="24" t="s">
        <v>220</v>
      </c>
      <c r="AT1090" s="24" t="s">
        <v>127</v>
      </c>
      <c r="AU1090" s="24" t="s">
        <v>81</v>
      </c>
      <c r="AY1090" s="24" t="s">
        <v>114</v>
      </c>
      <c r="BE1090" s="235">
        <f>IF(N1090="základní",J1090,0)</f>
        <v>0</v>
      </c>
      <c r="BF1090" s="235">
        <f>IF(N1090="snížená",J1090,0)</f>
        <v>0</v>
      </c>
      <c r="BG1090" s="235">
        <f>IF(N1090="zákl. přenesená",J1090,0)</f>
        <v>0</v>
      </c>
      <c r="BH1090" s="235">
        <f>IF(N1090="sníž. přenesená",J1090,0)</f>
        <v>0</v>
      </c>
      <c r="BI1090" s="235">
        <f>IF(N1090="nulová",J1090,0)</f>
        <v>0</v>
      </c>
      <c r="BJ1090" s="24" t="s">
        <v>81</v>
      </c>
      <c r="BK1090" s="235">
        <f>ROUND(I1090*H1090,2)</f>
        <v>0</v>
      </c>
      <c r="BL1090" s="24" t="s">
        <v>220</v>
      </c>
      <c r="BM1090" s="24" t="s">
        <v>2698</v>
      </c>
    </row>
    <row r="1091" s="1" customFormat="1">
      <c r="B1091" s="46"/>
      <c r="C1091" s="74"/>
      <c r="D1091" s="238" t="s">
        <v>149</v>
      </c>
      <c r="E1091" s="74"/>
      <c r="F1091" s="269" t="s">
        <v>2699</v>
      </c>
      <c r="G1091" s="74"/>
      <c r="H1091" s="74"/>
      <c r="I1091" s="189"/>
      <c r="J1091" s="74"/>
      <c r="K1091" s="74"/>
      <c r="L1091" s="72"/>
      <c r="M1091" s="270"/>
      <c r="N1091" s="47"/>
      <c r="O1091" s="47"/>
      <c r="P1091" s="47"/>
      <c r="Q1091" s="47"/>
      <c r="R1091" s="47"/>
      <c r="S1091" s="47"/>
      <c r="T1091" s="95"/>
      <c r="AT1091" s="24" t="s">
        <v>149</v>
      </c>
      <c r="AU1091" s="24" t="s">
        <v>81</v>
      </c>
    </row>
    <row r="1092" s="11" customFormat="1">
      <c r="B1092" s="236"/>
      <c r="C1092" s="237"/>
      <c r="D1092" s="238" t="s">
        <v>133</v>
      </c>
      <c r="E1092" s="239" t="s">
        <v>21</v>
      </c>
      <c r="F1092" s="240" t="s">
        <v>2700</v>
      </c>
      <c r="G1092" s="237"/>
      <c r="H1092" s="239" t="s">
        <v>21</v>
      </c>
      <c r="I1092" s="241"/>
      <c r="J1092" s="237"/>
      <c r="K1092" s="237"/>
      <c r="L1092" s="242"/>
      <c r="M1092" s="243"/>
      <c r="N1092" s="244"/>
      <c r="O1092" s="244"/>
      <c r="P1092" s="244"/>
      <c r="Q1092" s="244"/>
      <c r="R1092" s="244"/>
      <c r="S1092" s="244"/>
      <c r="T1092" s="245"/>
      <c r="AT1092" s="246" t="s">
        <v>133</v>
      </c>
      <c r="AU1092" s="246" t="s">
        <v>81</v>
      </c>
      <c r="AV1092" s="11" t="s">
        <v>76</v>
      </c>
      <c r="AW1092" s="11" t="s">
        <v>35</v>
      </c>
      <c r="AX1092" s="11" t="s">
        <v>71</v>
      </c>
      <c r="AY1092" s="246" t="s">
        <v>114</v>
      </c>
    </row>
    <row r="1093" s="12" customFormat="1">
      <c r="B1093" s="247"/>
      <c r="C1093" s="248"/>
      <c r="D1093" s="238" t="s">
        <v>133</v>
      </c>
      <c r="E1093" s="249" t="s">
        <v>21</v>
      </c>
      <c r="F1093" s="250" t="s">
        <v>1036</v>
      </c>
      <c r="G1093" s="248"/>
      <c r="H1093" s="251">
        <v>115</v>
      </c>
      <c r="I1093" s="252"/>
      <c r="J1093" s="248"/>
      <c r="K1093" s="248"/>
      <c r="L1093" s="253"/>
      <c r="M1093" s="254"/>
      <c r="N1093" s="255"/>
      <c r="O1093" s="255"/>
      <c r="P1093" s="255"/>
      <c r="Q1093" s="255"/>
      <c r="R1093" s="255"/>
      <c r="S1093" s="255"/>
      <c r="T1093" s="256"/>
      <c r="AT1093" s="257" t="s">
        <v>133</v>
      </c>
      <c r="AU1093" s="257" t="s">
        <v>81</v>
      </c>
      <c r="AV1093" s="12" t="s">
        <v>81</v>
      </c>
      <c r="AW1093" s="12" t="s">
        <v>35</v>
      </c>
      <c r="AX1093" s="12" t="s">
        <v>76</v>
      </c>
      <c r="AY1093" s="257" t="s">
        <v>114</v>
      </c>
    </row>
    <row r="1094" s="1" customFormat="1" ht="25.5" customHeight="1">
      <c r="B1094" s="46"/>
      <c r="C1094" s="224" t="s">
        <v>2701</v>
      </c>
      <c r="D1094" s="224" t="s">
        <v>127</v>
      </c>
      <c r="E1094" s="225" t="s">
        <v>2702</v>
      </c>
      <c r="F1094" s="226" t="s">
        <v>2703</v>
      </c>
      <c r="G1094" s="227" t="s">
        <v>197</v>
      </c>
      <c r="H1094" s="228">
        <v>115</v>
      </c>
      <c r="I1094" s="229"/>
      <c r="J1094" s="230">
        <f>ROUND(I1094*H1094,2)</f>
        <v>0</v>
      </c>
      <c r="K1094" s="226" t="s">
        <v>147</v>
      </c>
      <c r="L1094" s="72"/>
      <c r="M1094" s="231" t="s">
        <v>21</v>
      </c>
      <c r="N1094" s="232" t="s">
        <v>43</v>
      </c>
      <c r="O1094" s="47"/>
      <c r="P1094" s="233">
        <f>O1094*H1094</f>
        <v>0</v>
      </c>
      <c r="Q1094" s="233">
        <v>0</v>
      </c>
      <c r="R1094" s="233">
        <f>Q1094*H1094</f>
        <v>0</v>
      </c>
      <c r="S1094" s="233">
        <v>0</v>
      </c>
      <c r="T1094" s="234">
        <f>S1094*H1094</f>
        <v>0</v>
      </c>
      <c r="AR1094" s="24" t="s">
        <v>220</v>
      </c>
      <c r="AT1094" s="24" t="s">
        <v>127</v>
      </c>
      <c r="AU1094" s="24" t="s">
        <v>81</v>
      </c>
      <c r="AY1094" s="24" t="s">
        <v>114</v>
      </c>
      <c r="BE1094" s="235">
        <f>IF(N1094="základní",J1094,0)</f>
        <v>0</v>
      </c>
      <c r="BF1094" s="235">
        <f>IF(N1094="snížená",J1094,0)</f>
        <v>0</v>
      </c>
      <c r="BG1094" s="235">
        <f>IF(N1094="zákl. přenesená",J1094,0)</f>
        <v>0</v>
      </c>
      <c r="BH1094" s="235">
        <f>IF(N1094="sníž. přenesená",J1094,0)</f>
        <v>0</v>
      </c>
      <c r="BI1094" s="235">
        <f>IF(N1094="nulová",J1094,0)</f>
        <v>0</v>
      </c>
      <c r="BJ1094" s="24" t="s">
        <v>81</v>
      </c>
      <c r="BK1094" s="235">
        <f>ROUND(I1094*H1094,2)</f>
        <v>0</v>
      </c>
      <c r="BL1094" s="24" t="s">
        <v>220</v>
      </c>
      <c r="BM1094" s="24" t="s">
        <v>2704</v>
      </c>
    </row>
    <row r="1095" s="1" customFormat="1" ht="16.5" customHeight="1">
      <c r="B1095" s="46"/>
      <c r="C1095" s="224" t="s">
        <v>2705</v>
      </c>
      <c r="D1095" s="224" t="s">
        <v>127</v>
      </c>
      <c r="E1095" s="225" t="s">
        <v>2706</v>
      </c>
      <c r="F1095" s="226" t="s">
        <v>2707</v>
      </c>
      <c r="G1095" s="227" t="s">
        <v>284</v>
      </c>
      <c r="H1095" s="228">
        <v>140</v>
      </c>
      <c r="I1095" s="229"/>
      <c r="J1095" s="230">
        <f>ROUND(I1095*H1095,2)</f>
        <v>0</v>
      </c>
      <c r="K1095" s="226" t="s">
        <v>147</v>
      </c>
      <c r="L1095" s="72"/>
      <c r="M1095" s="231" t="s">
        <v>21</v>
      </c>
      <c r="N1095" s="232" t="s">
        <v>43</v>
      </c>
      <c r="O1095" s="47"/>
      <c r="P1095" s="233">
        <f>O1095*H1095</f>
        <v>0</v>
      </c>
      <c r="Q1095" s="233">
        <v>0</v>
      </c>
      <c r="R1095" s="233">
        <f>Q1095*H1095</f>
        <v>0</v>
      </c>
      <c r="S1095" s="233">
        <v>0</v>
      </c>
      <c r="T1095" s="234">
        <f>S1095*H1095</f>
        <v>0</v>
      </c>
      <c r="AR1095" s="24" t="s">
        <v>220</v>
      </c>
      <c r="AT1095" s="24" t="s">
        <v>127</v>
      </c>
      <c r="AU1095" s="24" t="s">
        <v>81</v>
      </c>
      <c r="AY1095" s="24" t="s">
        <v>114</v>
      </c>
      <c r="BE1095" s="235">
        <f>IF(N1095="základní",J1095,0)</f>
        <v>0</v>
      </c>
      <c r="BF1095" s="235">
        <f>IF(N1095="snížená",J1095,0)</f>
        <v>0</v>
      </c>
      <c r="BG1095" s="235">
        <f>IF(N1095="zákl. přenesená",J1095,0)</f>
        <v>0</v>
      </c>
      <c r="BH1095" s="235">
        <f>IF(N1095="sníž. přenesená",J1095,0)</f>
        <v>0</v>
      </c>
      <c r="BI1095" s="235">
        <f>IF(N1095="nulová",J1095,0)</f>
        <v>0</v>
      </c>
      <c r="BJ1095" s="24" t="s">
        <v>81</v>
      </c>
      <c r="BK1095" s="235">
        <f>ROUND(I1095*H1095,2)</f>
        <v>0</v>
      </c>
      <c r="BL1095" s="24" t="s">
        <v>220</v>
      </c>
      <c r="BM1095" s="24" t="s">
        <v>2708</v>
      </c>
    </row>
    <row r="1096" s="12" customFormat="1">
      <c r="B1096" s="247"/>
      <c r="C1096" s="248"/>
      <c r="D1096" s="238" t="s">
        <v>133</v>
      </c>
      <c r="E1096" s="249" t="s">
        <v>21</v>
      </c>
      <c r="F1096" s="250" t="s">
        <v>2709</v>
      </c>
      <c r="G1096" s="248"/>
      <c r="H1096" s="251">
        <v>140</v>
      </c>
      <c r="I1096" s="252"/>
      <c r="J1096" s="248"/>
      <c r="K1096" s="248"/>
      <c r="L1096" s="253"/>
      <c r="M1096" s="254"/>
      <c r="N1096" s="255"/>
      <c r="O1096" s="255"/>
      <c r="P1096" s="255"/>
      <c r="Q1096" s="255"/>
      <c r="R1096" s="255"/>
      <c r="S1096" s="255"/>
      <c r="T1096" s="256"/>
      <c r="AT1096" s="257" t="s">
        <v>133</v>
      </c>
      <c r="AU1096" s="257" t="s">
        <v>81</v>
      </c>
      <c r="AV1096" s="12" t="s">
        <v>81</v>
      </c>
      <c r="AW1096" s="12" t="s">
        <v>35</v>
      </c>
      <c r="AX1096" s="12" t="s">
        <v>76</v>
      </c>
      <c r="AY1096" s="257" t="s">
        <v>114</v>
      </c>
    </row>
    <row r="1097" s="1" customFormat="1" ht="16.5" customHeight="1">
      <c r="B1097" s="46"/>
      <c r="C1097" s="271" t="s">
        <v>2710</v>
      </c>
      <c r="D1097" s="271" t="s">
        <v>189</v>
      </c>
      <c r="E1097" s="272" t="s">
        <v>2711</v>
      </c>
      <c r="F1097" s="273" t="s">
        <v>2712</v>
      </c>
      <c r="G1097" s="274" t="s">
        <v>130</v>
      </c>
      <c r="H1097" s="275">
        <v>1.478</v>
      </c>
      <c r="I1097" s="276"/>
      <c r="J1097" s="277">
        <f>ROUND(I1097*H1097,2)</f>
        <v>0</v>
      </c>
      <c r="K1097" s="273" t="s">
        <v>147</v>
      </c>
      <c r="L1097" s="278"/>
      <c r="M1097" s="279" t="s">
        <v>21</v>
      </c>
      <c r="N1097" s="280" t="s">
        <v>43</v>
      </c>
      <c r="O1097" s="47"/>
      <c r="P1097" s="233">
        <f>O1097*H1097</f>
        <v>0</v>
      </c>
      <c r="Q1097" s="233">
        <v>0.55000000000000004</v>
      </c>
      <c r="R1097" s="233">
        <f>Q1097*H1097</f>
        <v>0.81290000000000007</v>
      </c>
      <c r="S1097" s="233">
        <v>0</v>
      </c>
      <c r="T1097" s="234">
        <f>S1097*H1097</f>
        <v>0</v>
      </c>
      <c r="AR1097" s="24" t="s">
        <v>309</v>
      </c>
      <c r="AT1097" s="24" t="s">
        <v>189</v>
      </c>
      <c r="AU1097" s="24" t="s">
        <v>81</v>
      </c>
      <c r="AY1097" s="24" t="s">
        <v>114</v>
      </c>
      <c r="BE1097" s="235">
        <f>IF(N1097="základní",J1097,0)</f>
        <v>0</v>
      </c>
      <c r="BF1097" s="235">
        <f>IF(N1097="snížená",J1097,0)</f>
        <v>0</v>
      </c>
      <c r="BG1097" s="235">
        <f>IF(N1097="zákl. přenesená",J1097,0)</f>
        <v>0</v>
      </c>
      <c r="BH1097" s="235">
        <f>IF(N1097="sníž. přenesená",J1097,0)</f>
        <v>0</v>
      </c>
      <c r="BI1097" s="235">
        <f>IF(N1097="nulová",J1097,0)</f>
        <v>0</v>
      </c>
      <c r="BJ1097" s="24" t="s">
        <v>81</v>
      </c>
      <c r="BK1097" s="235">
        <f>ROUND(I1097*H1097,2)</f>
        <v>0</v>
      </c>
      <c r="BL1097" s="24" t="s">
        <v>220</v>
      </c>
      <c r="BM1097" s="24" t="s">
        <v>2713</v>
      </c>
    </row>
    <row r="1098" s="12" customFormat="1">
      <c r="B1098" s="247"/>
      <c r="C1098" s="248"/>
      <c r="D1098" s="238" t="s">
        <v>133</v>
      </c>
      <c r="E1098" s="249" t="s">
        <v>21</v>
      </c>
      <c r="F1098" s="250" t="s">
        <v>2714</v>
      </c>
      <c r="G1098" s="248"/>
      <c r="H1098" s="251">
        <v>1.3440000000000001</v>
      </c>
      <c r="I1098" s="252"/>
      <c r="J1098" s="248"/>
      <c r="K1098" s="248"/>
      <c r="L1098" s="253"/>
      <c r="M1098" s="254"/>
      <c r="N1098" s="255"/>
      <c r="O1098" s="255"/>
      <c r="P1098" s="255"/>
      <c r="Q1098" s="255"/>
      <c r="R1098" s="255"/>
      <c r="S1098" s="255"/>
      <c r="T1098" s="256"/>
      <c r="AT1098" s="257" t="s">
        <v>133</v>
      </c>
      <c r="AU1098" s="257" t="s">
        <v>81</v>
      </c>
      <c r="AV1098" s="12" t="s">
        <v>81</v>
      </c>
      <c r="AW1098" s="12" t="s">
        <v>35</v>
      </c>
      <c r="AX1098" s="12" t="s">
        <v>76</v>
      </c>
      <c r="AY1098" s="257" t="s">
        <v>114</v>
      </c>
    </row>
    <row r="1099" s="12" customFormat="1">
      <c r="B1099" s="247"/>
      <c r="C1099" s="248"/>
      <c r="D1099" s="238" t="s">
        <v>133</v>
      </c>
      <c r="E1099" s="248"/>
      <c r="F1099" s="250" t="s">
        <v>2715</v>
      </c>
      <c r="G1099" s="248"/>
      <c r="H1099" s="251">
        <v>1.478</v>
      </c>
      <c r="I1099" s="252"/>
      <c r="J1099" s="248"/>
      <c r="K1099" s="248"/>
      <c r="L1099" s="253"/>
      <c r="M1099" s="254"/>
      <c r="N1099" s="255"/>
      <c r="O1099" s="255"/>
      <c r="P1099" s="255"/>
      <c r="Q1099" s="255"/>
      <c r="R1099" s="255"/>
      <c r="S1099" s="255"/>
      <c r="T1099" s="256"/>
      <c r="AT1099" s="257" t="s">
        <v>133</v>
      </c>
      <c r="AU1099" s="257" t="s">
        <v>81</v>
      </c>
      <c r="AV1099" s="12" t="s">
        <v>81</v>
      </c>
      <c r="AW1099" s="12" t="s">
        <v>6</v>
      </c>
      <c r="AX1099" s="12" t="s">
        <v>76</v>
      </c>
      <c r="AY1099" s="257" t="s">
        <v>114</v>
      </c>
    </row>
    <row r="1100" s="1" customFormat="1" ht="25.5" customHeight="1">
      <c r="B1100" s="46"/>
      <c r="C1100" s="224" t="s">
        <v>2716</v>
      </c>
      <c r="D1100" s="224" t="s">
        <v>127</v>
      </c>
      <c r="E1100" s="225" t="s">
        <v>2717</v>
      </c>
      <c r="F1100" s="226" t="s">
        <v>2718</v>
      </c>
      <c r="G1100" s="227" t="s">
        <v>130</v>
      </c>
      <c r="H1100" s="228">
        <v>7.5999999999999996</v>
      </c>
      <c r="I1100" s="229"/>
      <c r="J1100" s="230">
        <f>ROUND(I1100*H1100,2)</f>
        <v>0</v>
      </c>
      <c r="K1100" s="226" t="s">
        <v>147</v>
      </c>
      <c r="L1100" s="72"/>
      <c r="M1100" s="231" t="s">
        <v>21</v>
      </c>
      <c r="N1100" s="232" t="s">
        <v>43</v>
      </c>
      <c r="O1100" s="47"/>
      <c r="P1100" s="233">
        <f>O1100*H1100</f>
        <v>0</v>
      </c>
      <c r="Q1100" s="233">
        <v>0.023369999999999998</v>
      </c>
      <c r="R1100" s="233">
        <f>Q1100*H1100</f>
        <v>0.17761199999999999</v>
      </c>
      <c r="S1100" s="233">
        <v>0</v>
      </c>
      <c r="T1100" s="234">
        <f>S1100*H1100</f>
        <v>0</v>
      </c>
      <c r="AR1100" s="24" t="s">
        <v>220</v>
      </c>
      <c r="AT1100" s="24" t="s">
        <v>127</v>
      </c>
      <c r="AU1100" s="24" t="s">
        <v>81</v>
      </c>
      <c r="AY1100" s="24" t="s">
        <v>114</v>
      </c>
      <c r="BE1100" s="235">
        <f>IF(N1100="základní",J1100,0)</f>
        <v>0</v>
      </c>
      <c r="BF1100" s="235">
        <f>IF(N1100="snížená",J1100,0)</f>
        <v>0</v>
      </c>
      <c r="BG1100" s="235">
        <f>IF(N1100="zákl. přenesená",J1100,0)</f>
        <v>0</v>
      </c>
      <c r="BH1100" s="235">
        <f>IF(N1100="sníž. přenesená",J1100,0)</f>
        <v>0</v>
      </c>
      <c r="BI1100" s="235">
        <f>IF(N1100="nulová",J1100,0)</f>
        <v>0</v>
      </c>
      <c r="BJ1100" s="24" t="s">
        <v>81</v>
      </c>
      <c r="BK1100" s="235">
        <f>ROUND(I1100*H1100,2)</f>
        <v>0</v>
      </c>
      <c r="BL1100" s="24" t="s">
        <v>220</v>
      </c>
      <c r="BM1100" s="24" t="s">
        <v>2719</v>
      </c>
    </row>
    <row r="1101" s="1" customFormat="1" ht="16.5" customHeight="1">
      <c r="B1101" s="46"/>
      <c r="C1101" s="224" t="s">
        <v>2720</v>
      </c>
      <c r="D1101" s="224" t="s">
        <v>127</v>
      </c>
      <c r="E1101" s="225" t="s">
        <v>2721</v>
      </c>
      <c r="F1101" s="226" t="s">
        <v>2722</v>
      </c>
      <c r="G1101" s="227" t="s">
        <v>197</v>
      </c>
      <c r="H1101" s="228">
        <v>295.80000000000001</v>
      </c>
      <c r="I1101" s="229"/>
      <c r="J1101" s="230">
        <f>ROUND(I1101*H1101,2)</f>
        <v>0</v>
      </c>
      <c r="K1101" s="226" t="s">
        <v>147</v>
      </c>
      <c r="L1101" s="72"/>
      <c r="M1101" s="231" t="s">
        <v>21</v>
      </c>
      <c r="N1101" s="232" t="s">
        <v>43</v>
      </c>
      <c r="O1101" s="47"/>
      <c r="P1101" s="233">
        <f>O1101*H1101</f>
        <v>0</v>
      </c>
      <c r="Q1101" s="233">
        <v>0</v>
      </c>
      <c r="R1101" s="233">
        <f>Q1101*H1101</f>
        <v>0</v>
      </c>
      <c r="S1101" s="233">
        <v>0.024</v>
      </c>
      <c r="T1101" s="234">
        <f>S1101*H1101</f>
        <v>7.0992000000000006</v>
      </c>
      <c r="AR1101" s="24" t="s">
        <v>220</v>
      </c>
      <c r="AT1101" s="24" t="s">
        <v>127</v>
      </c>
      <c r="AU1101" s="24" t="s">
        <v>81</v>
      </c>
      <c r="AY1101" s="24" t="s">
        <v>114</v>
      </c>
      <c r="BE1101" s="235">
        <f>IF(N1101="základní",J1101,0)</f>
        <v>0</v>
      </c>
      <c r="BF1101" s="235">
        <f>IF(N1101="snížená",J1101,0)</f>
        <v>0</v>
      </c>
      <c r="BG1101" s="235">
        <f>IF(N1101="zákl. přenesená",J1101,0)</f>
        <v>0</v>
      </c>
      <c r="BH1101" s="235">
        <f>IF(N1101="sníž. přenesená",J1101,0)</f>
        <v>0</v>
      </c>
      <c r="BI1101" s="235">
        <f>IF(N1101="nulová",J1101,0)</f>
        <v>0</v>
      </c>
      <c r="BJ1101" s="24" t="s">
        <v>81</v>
      </c>
      <c r="BK1101" s="235">
        <f>ROUND(I1101*H1101,2)</f>
        <v>0</v>
      </c>
      <c r="BL1101" s="24" t="s">
        <v>220</v>
      </c>
      <c r="BM1101" s="24" t="s">
        <v>2723</v>
      </c>
    </row>
    <row r="1102" s="1" customFormat="1" ht="38.25" customHeight="1">
      <c r="B1102" s="46"/>
      <c r="C1102" s="224" t="s">
        <v>2724</v>
      </c>
      <c r="D1102" s="224" t="s">
        <v>127</v>
      </c>
      <c r="E1102" s="225" t="s">
        <v>2725</v>
      </c>
      <c r="F1102" s="226" t="s">
        <v>2726</v>
      </c>
      <c r="G1102" s="227" t="s">
        <v>197</v>
      </c>
      <c r="H1102" s="228">
        <v>200</v>
      </c>
      <c r="I1102" s="229"/>
      <c r="J1102" s="230">
        <f>ROUND(I1102*H1102,2)</f>
        <v>0</v>
      </c>
      <c r="K1102" s="226" t="s">
        <v>147</v>
      </c>
      <c r="L1102" s="72"/>
      <c r="M1102" s="231" t="s">
        <v>21</v>
      </c>
      <c r="N1102" s="232" t="s">
        <v>43</v>
      </c>
      <c r="O1102" s="47"/>
      <c r="P1102" s="233">
        <f>O1102*H1102</f>
        <v>0</v>
      </c>
      <c r="Q1102" s="233">
        <v>0</v>
      </c>
      <c r="R1102" s="233">
        <f>Q1102*H1102</f>
        <v>0</v>
      </c>
      <c r="S1102" s="233">
        <v>0.0050000000000000001</v>
      </c>
      <c r="T1102" s="234">
        <f>S1102*H1102</f>
        <v>1</v>
      </c>
      <c r="AR1102" s="24" t="s">
        <v>220</v>
      </c>
      <c r="AT1102" s="24" t="s">
        <v>127</v>
      </c>
      <c r="AU1102" s="24" t="s">
        <v>81</v>
      </c>
      <c r="AY1102" s="24" t="s">
        <v>114</v>
      </c>
      <c r="BE1102" s="235">
        <f>IF(N1102="základní",J1102,0)</f>
        <v>0</v>
      </c>
      <c r="BF1102" s="235">
        <f>IF(N1102="snížená",J1102,0)</f>
        <v>0</v>
      </c>
      <c r="BG1102" s="235">
        <f>IF(N1102="zákl. přenesená",J1102,0)</f>
        <v>0</v>
      </c>
      <c r="BH1102" s="235">
        <f>IF(N1102="sníž. přenesená",J1102,0)</f>
        <v>0</v>
      </c>
      <c r="BI1102" s="235">
        <f>IF(N1102="nulová",J1102,0)</f>
        <v>0</v>
      </c>
      <c r="BJ1102" s="24" t="s">
        <v>81</v>
      </c>
      <c r="BK1102" s="235">
        <f>ROUND(I1102*H1102,2)</f>
        <v>0</v>
      </c>
      <c r="BL1102" s="24" t="s">
        <v>220</v>
      </c>
      <c r="BM1102" s="24" t="s">
        <v>2727</v>
      </c>
    </row>
    <row r="1103" s="12" customFormat="1">
      <c r="B1103" s="247"/>
      <c r="C1103" s="248"/>
      <c r="D1103" s="238" t="s">
        <v>133</v>
      </c>
      <c r="E1103" s="249" t="s">
        <v>21</v>
      </c>
      <c r="F1103" s="250" t="s">
        <v>1429</v>
      </c>
      <c r="G1103" s="248"/>
      <c r="H1103" s="251">
        <v>200</v>
      </c>
      <c r="I1103" s="252"/>
      <c r="J1103" s="248"/>
      <c r="K1103" s="248"/>
      <c r="L1103" s="253"/>
      <c r="M1103" s="254"/>
      <c r="N1103" s="255"/>
      <c r="O1103" s="255"/>
      <c r="P1103" s="255"/>
      <c r="Q1103" s="255"/>
      <c r="R1103" s="255"/>
      <c r="S1103" s="255"/>
      <c r="T1103" s="256"/>
      <c r="AT1103" s="257" t="s">
        <v>133</v>
      </c>
      <c r="AU1103" s="257" t="s">
        <v>81</v>
      </c>
      <c r="AV1103" s="12" t="s">
        <v>81</v>
      </c>
      <c r="AW1103" s="12" t="s">
        <v>35</v>
      </c>
      <c r="AX1103" s="12" t="s">
        <v>76</v>
      </c>
      <c r="AY1103" s="257" t="s">
        <v>114</v>
      </c>
    </row>
    <row r="1104" s="1" customFormat="1" ht="38.25" customHeight="1">
      <c r="B1104" s="46"/>
      <c r="C1104" s="224" t="s">
        <v>2728</v>
      </c>
      <c r="D1104" s="224" t="s">
        <v>127</v>
      </c>
      <c r="E1104" s="225" t="s">
        <v>2729</v>
      </c>
      <c r="F1104" s="226" t="s">
        <v>2730</v>
      </c>
      <c r="G1104" s="227" t="s">
        <v>491</v>
      </c>
      <c r="H1104" s="228">
        <v>1</v>
      </c>
      <c r="I1104" s="229"/>
      <c r="J1104" s="230">
        <f>ROUND(I1104*H1104,2)</f>
        <v>0</v>
      </c>
      <c r="K1104" s="226" t="s">
        <v>147</v>
      </c>
      <c r="L1104" s="72"/>
      <c r="M1104" s="231" t="s">
        <v>21</v>
      </c>
      <c r="N1104" s="232" t="s">
        <v>43</v>
      </c>
      <c r="O1104" s="47"/>
      <c r="P1104" s="233">
        <f>O1104*H1104</f>
        <v>0</v>
      </c>
      <c r="Q1104" s="233">
        <v>0</v>
      </c>
      <c r="R1104" s="233">
        <f>Q1104*H1104</f>
        <v>0</v>
      </c>
      <c r="S1104" s="233">
        <v>0</v>
      </c>
      <c r="T1104" s="234">
        <f>S1104*H1104</f>
        <v>0</v>
      </c>
      <c r="AR1104" s="24" t="s">
        <v>220</v>
      </c>
      <c r="AT1104" s="24" t="s">
        <v>127</v>
      </c>
      <c r="AU1104" s="24" t="s">
        <v>81</v>
      </c>
      <c r="AY1104" s="24" t="s">
        <v>114</v>
      </c>
      <c r="BE1104" s="235">
        <f>IF(N1104="základní",J1104,0)</f>
        <v>0</v>
      </c>
      <c r="BF1104" s="235">
        <f>IF(N1104="snížená",J1104,0)</f>
        <v>0</v>
      </c>
      <c r="BG1104" s="235">
        <f>IF(N1104="zákl. přenesená",J1104,0)</f>
        <v>0</v>
      </c>
      <c r="BH1104" s="235">
        <f>IF(N1104="sníž. přenesená",J1104,0)</f>
        <v>0</v>
      </c>
      <c r="BI1104" s="235">
        <f>IF(N1104="nulová",J1104,0)</f>
        <v>0</v>
      </c>
      <c r="BJ1104" s="24" t="s">
        <v>81</v>
      </c>
      <c r="BK1104" s="235">
        <f>ROUND(I1104*H1104,2)</f>
        <v>0</v>
      </c>
      <c r="BL1104" s="24" t="s">
        <v>220</v>
      </c>
      <c r="BM1104" s="24" t="s">
        <v>2731</v>
      </c>
    </row>
    <row r="1105" s="10" customFormat="1" ht="29.88" customHeight="1">
      <c r="B1105" s="202"/>
      <c r="C1105" s="203"/>
      <c r="D1105" s="204" t="s">
        <v>70</v>
      </c>
      <c r="E1105" s="216" t="s">
        <v>2732</v>
      </c>
      <c r="F1105" s="216" t="s">
        <v>2733</v>
      </c>
      <c r="G1105" s="203"/>
      <c r="H1105" s="203"/>
      <c r="I1105" s="206"/>
      <c r="J1105" s="217">
        <f>BK1105</f>
        <v>0</v>
      </c>
      <c r="K1105" s="203"/>
      <c r="L1105" s="208"/>
      <c r="M1105" s="209"/>
      <c r="N1105" s="210"/>
      <c r="O1105" s="210"/>
      <c r="P1105" s="211">
        <f>SUM(P1106:P1122)</f>
        <v>0</v>
      </c>
      <c r="Q1105" s="210"/>
      <c r="R1105" s="211">
        <f>SUM(R1106:R1122)</f>
        <v>2.2706920000000004</v>
      </c>
      <c r="S1105" s="210"/>
      <c r="T1105" s="212">
        <f>SUM(T1106:T1122)</f>
        <v>0</v>
      </c>
      <c r="AR1105" s="213" t="s">
        <v>81</v>
      </c>
      <c r="AT1105" s="214" t="s">
        <v>70</v>
      </c>
      <c r="AU1105" s="214" t="s">
        <v>76</v>
      </c>
      <c r="AY1105" s="213" t="s">
        <v>114</v>
      </c>
      <c r="BK1105" s="215">
        <f>SUM(BK1106:BK1122)</f>
        <v>0</v>
      </c>
    </row>
    <row r="1106" s="1" customFormat="1" ht="38.25" customHeight="1">
      <c r="B1106" s="46"/>
      <c r="C1106" s="224" t="s">
        <v>2734</v>
      </c>
      <c r="D1106" s="224" t="s">
        <v>127</v>
      </c>
      <c r="E1106" s="225" t="s">
        <v>2735</v>
      </c>
      <c r="F1106" s="226" t="s">
        <v>2736</v>
      </c>
      <c r="G1106" s="227" t="s">
        <v>197</v>
      </c>
      <c r="H1106" s="228">
        <v>164.5</v>
      </c>
      <c r="I1106" s="229"/>
      <c r="J1106" s="230">
        <f>ROUND(I1106*H1106,2)</f>
        <v>0</v>
      </c>
      <c r="K1106" s="226" t="s">
        <v>147</v>
      </c>
      <c r="L1106" s="72"/>
      <c r="M1106" s="231" t="s">
        <v>21</v>
      </c>
      <c r="N1106" s="232" t="s">
        <v>43</v>
      </c>
      <c r="O1106" s="47"/>
      <c r="P1106" s="233">
        <f>O1106*H1106</f>
        <v>0</v>
      </c>
      <c r="Q1106" s="233">
        <v>0.01223</v>
      </c>
      <c r="R1106" s="233">
        <f>Q1106*H1106</f>
        <v>2.011835</v>
      </c>
      <c r="S1106" s="233">
        <v>0</v>
      </c>
      <c r="T1106" s="234">
        <f>S1106*H1106</f>
        <v>0</v>
      </c>
      <c r="AR1106" s="24" t="s">
        <v>220</v>
      </c>
      <c r="AT1106" s="24" t="s">
        <v>127</v>
      </c>
      <c r="AU1106" s="24" t="s">
        <v>81</v>
      </c>
      <c r="AY1106" s="24" t="s">
        <v>114</v>
      </c>
      <c r="BE1106" s="235">
        <f>IF(N1106="základní",J1106,0)</f>
        <v>0</v>
      </c>
      <c r="BF1106" s="235">
        <f>IF(N1106="snížená",J1106,0)</f>
        <v>0</v>
      </c>
      <c r="BG1106" s="235">
        <f>IF(N1106="zákl. přenesená",J1106,0)</f>
        <v>0</v>
      </c>
      <c r="BH1106" s="235">
        <f>IF(N1106="sníž. přenesená",J1106,0)</f>
        <v>0</v>
      </c>
      <c r="BI1106" s="235">
        <f>IF(N1106="nulová",J1106,0)</f>
        <v>0</v>
      </c>
      <c r="BJ1106" s="24" t="s">
        <v>81</v>
      </c>
      <c r="BK1106" s="235">
        <f>ROUND(I1106*H1106,2)</f>
        <v>0</v>
      </c>
      <c r="BL1106" s="24" t="s">
        <v>220</v>
      </c>
      <c r="BM1106" s="24" t="s">
        <v>2737</v>
      </c>
    </row>
    <row r="1107" s="1" customFormat="1">
      <c r="B1107" s="46"/>
      <c r="C1107" s="74"/>
      <c r="D1107" s="238" t="s">
        <v>149</v>
      </c>
      <c r="E1107" s="74"/>
      <c r="F1107" s="269" t="s">
        <v>2738</v>
      </c>
      <c r="G1107" s="74"/>
      <c r="H1107" s="74"/>
      <c r="I1107" s="189"/>
      <c r="J1107" s="74"/>
      <c r="K1107" s="74"/>
      <c r="L1107" s="72"/>
      <c r="M1107" s="270"/>
      <c r="N1107" s="47"/>
      <c r="O1107" s="47"/>
      <c r="P1107" s="47"/>
      <c r="Q1107" s="47"/>
      <c r="R1107" s="47"/>
      <c r="S1107" s="47"/>
      <c r="T1107" s="95"/>
      <c r="AT1107" s="24" t="s">
        <v>149</v>
      </c>
      <c r="AU1107" s="24" t="s">
        <v>81</v>
      </c>
    </row>
    <row r="1108" s="11" customFormat="1">
      <c r="B1108" s="236"/>
      <c r="C1108" s="237"/>
      <c r="D1108" s="238" t="s">
        <v>133</v>
      </c>
      <c r="E1108" s="239" t="s">
        <v>21</v>
      </c>
      <c r="F1108" s="240" t="s">
        <v>2739</v>
      </c>
      <c r="G1108" s="237"/>
      <c r="H1108" s="239" t="s">
        <v>21</v>
      </c>
      <c r="I1108" s="241"/>
      <c r="J1108" s="237"/>
      <c r="K1108" s="237"/>
      <c r="L1108" s="242"/>
      <c r="M1108" s="243"/>
      <c r="N1108" s="244"/>
      <c r="O1108" s="244"/>
      <c r="P1108" s="244"/>
      <c r="Q1108" s="244"/>
      <c r="R1108" s="244"/>
      <c r="S1108" s="244"/>
      <c r="T1108" s="245"/>
      <c r="AT1108" s="246" t="s">
        <v>133</v>
      </c>
      <c r="AU1108" s="246" t="s">
        <v>81</v>
      </c>
      <c r="AV1108" s="11" t="s">
        <v>76</v>
      </c>
      <c r="AW1108" s="11" t="s">
        <v>35</v>
      </c>
      <c r="AX1108" s="11" t="s">
        <v>71</v>
      </c>
      <c r="AY1108" s="246" t="s">
        <v>114</v>
      </c>
    </row>
    <row r="1109" s="12" customFormat="1">
      <c r="B1109" s="247"/>
      <c r="C1109" s="248"/>
      <c r="D1109" s="238" t="s">
        <v>133</v>
      </c>
      <c r="E1109" s="249" t="s">
        <v>21</v>
      </c>
      <c r="F1109" s="250" t="s">
        <v>2740</v>
      </c>
      <c r="G1109" s="248"/>
      <c r="H1109" s="251">
        <v>181</v>
      </c>
      <c r="I1109" s="252"/>
      <c r="J1109" s="248"/>
      <c r="K1109" s="248"/>
      <c r="L1109" s="253"/>
      <c r="M1109" s="254"/>
      <c r="N1109" s="255"/>
      <c r="O1109" s="255"/>
      <c r="P1109" s="255"/>
      <c r="Q1109" s="255"/>
      <c r="R1109" s="255"/>
      <c r="S1109" s="255"/>
      <c r="T1109" s="256"/>
      <c r="AT1109" s="257" t="s">
        <v>133</v>
      </c>
      <c r="AU1109" s="257" t="s">
        <v>81</v>
      </c>
      <c r="AV1109" s="12" t="s">
        <v>81</v>
      </c>
      <c r="AW1109" s="12" t="s">
        <v>35</v>
      </c>
      <c r="AX1109" s="12" t="s">
        <v>71</v>
      </c>
      <c r="AY1109" s="257" t="s">
        <v>114</v>
      </c>
    </row>
    <row r="1110" s="11" customFormat="1">
      <c r="B1110" s="236"/>
      <c r="C1110" s="237"/>
      <c r="D1110" s="238" t="s">
        <v>133</v>
      </c>
      <c r="E1110" s="239" t="s">
        <v>21</v>
      </c>
      <c r="F1110" s="240" t="s">
        <v>2741</v>
      </c>
      <c r="G1110" s="237"/>
      <c r="H1110" s="239" t="s">
        <v>21</v>
      </c>
      <c r="I1110" s="241"/>
      <c r="J1110" s="237"/>
      <c r="K1110" s="237"/>
      <c r="L1110" s="242"/>
      <c r="M1110" s="243"/>
      <c r="N1110" s="244"/>
      <c r="O1110" s="244"/>
      <c r="P1110" s="244"/>
      <c r="Q1110" s="244"/>
      <c r="R1110" s="244"/>
      <c r="S1110" s="244"/>
      <c r="T1110" s="245"/>
      <c r="AT1110" s="246" t="s">
        <v>133</v>
      </c>
      <c r="AU1110" s="246" t="s">
        <v>81</v>
      </c>
      <c r="AV1110" s="11" t="s">
        <v>76</v>
      </c>
      <c r="AW1110" s="11" t="s">
        <v>35</v>
      </c>
      <c r="AX1110" s="11" t="s">
        <v>71</v>
      </c>
      <c r="AY1110" s="246" t="s">
        <v>114</v>
      </c>
    </row>
    <row r="1111" s="12" customFormat="1">
      <c r="B1111" s="247"/>
      <c r="C1111" s="248"/>
      <c r="D1111" s="238" t="s">
        <v>133</v>
      </c>
      <c r="E1111" s="249" t="s">
        <v>21</v>
      </c>
      <c r="F1111" s="250" t="s">
        <v>2742</v>
      </c>
      <c r="G1111" s="248"/>
      <c r="H1111" s="251">
        <v>-16.5</v>
      </c>
      <c r="I1111" s="252"/>
      <c r="J1111" s="248"/>
      <c r="K1111" s="248"/>
      <c r="L1111" s="253"/>
      <c r="M1111" s="254"/>
      <c r="N1111" s="255"/>
      <c r="O1111" s="255"/>
      <c r="P1111" s="255"/>
      <c r="Q1111" s="255"/>
      <c r="R1111" s="255"/>
      <c r="S1111" s="255"/>
      <c r="T1111" s="256"/>
      <c r="AT1111" s="257" t="s">
        <v>133</v>
      </c>
      <c r="AU1111" s="257" t="s">
        <v>81</v>
      </c>
      <c r="AV1111" s="12" t="s">
        <v>81</v>
      </c>
      <c r="AW1111" s="12" t="s">
        <v>35</v>
      </c>
      <c r="AX1111" s="12" t="s">
        <v>71</v>
      </c>
      <c r="AY1111" s="257" t="s">
        <v>114</v>
      </c>
    </row>
    <row r="1112" s="13" customFormat="1">
      <c r="B1112" s="258"/>
      <c r="C1112" s="259"/>
      <c r="D1112" s="238" t="s">
        <v>133</v>
      </c>
      <c r="E1112" s="260" t="s">
        <v>21</v>
      </c>
      <c r="F1112" s="261" t="s">
        <v>140</v>
      </c>
      <c r="G1112" s="259"/>
      <c r="H1112" s="262">
        <v>164.5</v>
      </c>
      <c r="I1112" s="263"/>
      <c r="J1112" s="259"/>
      <c r="K1112" s="259"/>
      <c r="L1112" s="264"/>
      <c r="M1112" s="265"/>
      <c r="N1112" s="266"/>
      <c r="O1112" s="266"/>
      <c r="P1112" s="266"/>
      <c r="Q1112" s="266"/>
      <c r="R1112" s="266"/>
      <c r="S1112" s="266"/>
      <c r="T1112" s="267"/>
      <c r="AT1112" s="268" t="s">
        <v>133</v>
      </c>
      <c r="AU1112" s="268" t="s">
        <v>81</v>
      </c>
      <c r="AV1112" s="13" t="s">
        <v>115</v>
      </c>
      <c r="AW1112" s="13" t="s">
        <v>35</v>
      </c>
      <c r="AX1112" s="13" t="s">
        <v>76</v>
      </c>
      <c r="AY1112" s="268" t="s">
        <v>114</v>
      </c>
    </row>
    <row r="1113" s="1" customFormat="1" ht="38.25" customHeight="1">
      <c r="B1113" s="46"/>
      <c r="C1113" s="224" t="s">
        <v>2743</v>
      </c>
      <c r="D1113" s="224" t="s">
        <v>127</v>
      </c>
      <c r="E1113" s="225" t="s">
        <v>2744</v>
      </c>
      <c r="F1113" s="226" t="s">
        <v>2745</v>
      </c>
      <c r="G1113" s="227" t="s">
        <v>197</v>
      </c>
      <c r="H1113" s="228">
        <v>16.5</v>
      </c>
      <c r="I1113" s="229"/>
      <c r="J1113" s="230">
        <f>ROUND(I1113*H1113,2)</f>
        <v>0</v>
      </c>
      <c r="K1113" s="226" t="s">
        <v>147</v>
      </c>
      <c r="L1113" s="72"/>
      <c r="M1113" s="231" t="s">
        <v>21</v>
      </c>
      <c r="N1113" s="232" t="s">
        <v>43</v>
      </c>
      <c r="O1113" s="47"/>
      <c r="P1113" s="233">
        <f>O1113*H1113</f>
        <v>0</v>
      </c>
      <c r="Q1113" s="233">
        <v>0.012540000000000001</v>
      </c>
      <c r="R1113" s="233">
        <f>Q1113*H1113</f>
        <v>0.20691000000000001</v>
      </c>
      <c r="S1113" s="233">
        <v>0</v>
      </c>
      <c r="T1113" s="234">
        <f>S1113*H1113</f>
        <v>0</v>
      </c>
      <c r="AR1113" s="24" t="s">
        <v>220</v>
      </c>
      <c r="AT1113" s="24" t="s">
        <v>127</v>
      </c>
      <c r="AU1113" s="24" t="s">
        <v>81</v>
      </c>
      <c r="AY1113" s="24" t="s">
        <v>114</v>
      </c>
      <c r="BE1113" s="235">
        <f>IF(N1113="základní",J1113,0)</f>
        <v>0</v>
      </c>
      <c r="BF1113" s="235">
        <f>IF(N1113="snížená",J1113,0)</f>
        <v>0</v>
      </c>
      <c r="BG1113" s="235">
        <f>IF(N1113="zákl. přenesená",J1113,0)</f>
        <v>0</v>
      </c>
      <c r="BH1113" s="235">
        <f>IF(N1113="sníž. přenesená",J1113,0)</f>
        <v>0</v>
      </c>
      <c r="BI1113" s="235">
        <f>IF(N1113="nulová",J1113,0)</f>
        <v>0</v>
      </c>
      <c r="BJ1113" s="24" t="s">
        <v>81</v>
      </c>
      <c r="BK1113" s="235">
        <f>ROUND(I1113*H1113,2)</f>
        <v>0</v>
      </c>
      <c r="BL1113" s="24" t="s">
        <v>220</v>
      </c>
      <c r="BM1113" s="24" t="s">
        <v>2746</v>
      </c>
    </row>
    <row r="1114" s="1" customFormat="1">
      <c r="B1114" s="46"/>
      <c r="C1114" s="74"/>
      <c r="D1114" s="238" t="s">
        <v>149</v>
      </c>
      <c r="E1114" s="74"/>
      <c r="F1114" s="269" t="s">
        <v>2738</v>
      </c>
      <c r="G1114" s="74"/>
      <c r="H1114" s="74"/>
      <c r="I1114" s="189"/>
      <c r="J1114" s="74"/>
      <c r="K1114" s="74"/>
      <c r="L1114" s="72"/>
      <c r="M1114" s="270"/>
      <c r="N1114" s="47"/>
      <c r="O1114" s="47"/>
      <c r="P1114" s="47"/>
      <c r="Q1114" s="47"/>
      <c r="R1114" s="47"/>
      <c r="S1114" s="47"/>
      <c r="T1114" s="95"/>
      <c r="AT1114" s="24" t="s">
        <v>149</v>
      </c>
      <c r="AU1114" s="24" t="s">
        <v>81</v>
      </c>
    </row>
    <row r="1115" s="1" customFormat="1" ht="25.5" customHeight="1">
      <c r="B1115" s="46"/>
      <c r="C1115" s="224" t="s">
        <v>2747</v>
      </c>
      <c r="D1115" s="224" t="s">
        <v>127</v>
      </c>
      <c r="E1115" s="225" t="s">
        <v>2748</v>
      </c>
      <c r="F1115" s="226" t="s">
        <v>2749</v>
      </c>
      <c r="G1115" s="227" t="s">
        <v>197</v>
      </c>
      <c r="H1115" s="228">
        <v>181</v>
      </c>
      <c r="I1115" s="229"/>
      <c r="J1115" s="230">
        <f>ROUND(I1115*H1115,2)</f>
        <v>0</v>
      </c>
      <c r="K1115" s="226" t="s">
        <v>147</v>
      </c>
      <c r="L1115" s="72"/>
      <c r="M1115" s="231" t="s">
        <v>21</v>
      </c>
      <c r="N1115" s="232" t="s">
        <v>43</v>
      </c>
      <c r="O1115" s="47"/>
      <c r="P1115" s="233">
        <f>O1115*H1115</f>
        <v>0</v>
      </c>
      <c r="Q1115" s="233">
        <v>0.00010000000000000001</v>
      </c>
      <c r="R1115" s="233">
        <f>Q1115*H1115</f>
        <v>0.018100000000000002</v>
      </c>
      <c r="S1115" s="233">
        <v>0</v>
      </c>
      <c r="T1115" s="234">
        <f>S1115*H1115</f>
        <v>0</v>
      </c>
      <c r="AR1115" s="24" t="s">
        <v>220</v>
      </c>
      <c r="AT1115" s="24" t="s">
        <v>127</v>
      </c>
      <c r="AU1115" s="24" t="s">
        <v>81</v>
      </c>
      <c r="AY1115" s="24" t="s">
        <v>114</v>
      </c>
      <c r="BE1115" s="235">
        <f>IF(N1115="základní",J1115,0)</f>
        <v>0</v>
      </c>
      <c r="BF1115" s="235">
        <f>IF(N1115="snížená",J1115,0)</f>
        <v>0</v>
      </c>
      <c r="BG1115" s="235">
        <f>IF(N1115="zákl. přenesená",J1115,0)</f>
        <v>0</v>
      </c>
      <c r="BH1115" s="235">
        <f>IF(N1115="sníž. přenesená",J1115,0)</f>
        <v>0</v>
      </c>
      <c r="BI1115" s="235">
        <f>IF(N1115="nulová",J1115,0)</f>
        <v>0</v>
      </c>
      <c r="BJ1115" s="24" t="s">
        <v>81</v>
      </c>
      <c r="BK1115" s="235">
        <f>ROUND(I1115*H1115,2)</f>
        <v>0</v>
      </c>
      <c r="BL1115" s="24" t="s">
        <v>220</v>
      </c>
      <c r="BM1115" s="24" t="s">
        <v>2750</v>
      </c>
    </row>
    <row r="1116" s="1" customFormat="1" ht="25.5" customHeight="1">
      <c r="B1116" s="46"/>
      <c r="C1116" s="224" t="s">
        <v>2751</v>
      </c>
      <c r="D1116" s="224" t="s">
        <v>127</v>
      </c>
      <c r="E1116" s="225" t="s">
        <v>2752</v>
      </c>
      <c r="F1116" s="226" t="s">
        <v>2753</v>
      </c>
      <c r="G1116" s="227" t="s">
        <v>197</v>
      </c>
      <c r="H1116" s="228">
        <v>181</v>
      </c>
      <c r="I1116" s="229"/>
      <c r="J1116" s="230">
        <f>ROUND(I1116*H1116,2)</f>
        <v>0</v>
      </c>
      <c r="K1116" s="226" t="s">
        <v>147</v>
      </c>
      <c r="L1116" s="72"/>
      <c r="M1116" s="231" t="s">
        <v>21</v>
      </c>
      <c r="N1116" s="232" t="s">
        <v>43</v>
      </c>
      <c r="O1116" s="47"/>
      <c r="P1116" s="233">
        <f>O1116*H1116</f>
        <v>0</v>
      </c>
      <c r="Q1116" s="233">
        <v>0</v>
      </c>
      <c r="R1116" s="233">
        <f>Q1116*H1116</f>
        <v>0</v>
      </c>
      <c r="S1116" s="233">
        <v>0</v>
      </c>
      <c r="T1116" s="234">
        <f>S1116*H1116</f>
        <v>0</v>
      </c>
      <c r="AR1116" s="24" t="s">
        <v>220</v>
      </c>
      <c r="AT1116" s="24" t="s">
        <v>127</v>
      </c>
      <c r="AU1116" s="24" t="s">
        <v>81</v>
      </c>
      <c r="AY1116" s="24" t="s">
        <v>114</v>
      </c>
      <c r="BE1116" s="235">
        <f>IF(N1116="základní",J1116,0)</f>
        <v>0</v>
      </c>
      <c r="BF1116" s="235">
        <f>IF(N1116="snížená",J1116,0)</f>
        <v>0</v>
      </c>
      <c r="BG1116" s="235">
        <f>IF(N1116="zákl. přenesená",J1116,0)</f>
        <v>0</v>
      </c>
      <c r="BH1116" s="235">
        <f>IF(N1116="sníž. přenesená",J1116,0)</f>
        <v>0</v>
      </c>
      <c r="BI1116" s="235">
        <f>IF(N1116="nulová",J1116,0)</f>
        <v>0</v>
      </c>
      <c r="BJ1116" s="24" t="s">
        <v>81</v>
      </c>
      <c r="BK1116" s="235">
        <f>ROUND(I1116*H1116,2)</f>
        <v>0</v>
      </c>
      <c r="BL1116" s="24" t="s">
        <v>220</v>
      </c>
      <c r="BM1116" s="24" t="s">
        <v>2754</v>
      </c>
    </row>
    <row r="1117" s="1" customFormat="1">
      <c r="B1117" s="46"/>
      <c r="C1117" s="74"/>
      <c r="D1117" s="238" t="s">
        <v>149</v>
      </c>
      <c r="E1117" s="74"/>
      <c r="F1117" s="269" t="s">
        <v>2738</v>
      </c>
      <c r="G1117" s="74"/>
      <c r="H1117" s="74"/>
      <c r="I1117" s="189"/>
      <c r="J1117" s="74"/>
      <c r="K1117" s="74"/>
      <c r="L1117" s="72"/>
      <c r="M1117" s="270"/>
      <c r="N1117" s="47"/>
      <c r="O1117" s="47"/>
      <c r="P1117" s="47"/>
      <c r="Q1117" s="47"/>
      <c r="R1117" s="47"/>
      <c r="S1117" s="47"/>
      <c r="T1117" s="95"/>
      <c r="AT1117" s="24" t="s">
        <v>149</v>
      </c>
      <c r="AU1117" s="24" t="s">
        <v>81</v>
      </c>
    </row>
    <row r="1118" s="11" customFormat="1">
      <c r="B1118" s="236"/>
      <c r="C1118" s="237"/>
      <c r="D1118" s="238" t="s">
        <v>133</v>
      </c>
      <c r="E1118" s="239" t="s">
        <v>21</v>
      </c>
      <c r="F1118" s="240" t="s">
        <v>2739</v>
      </c>
      <c r="G1118" s="237"/>
      <c r="H1118" s="239" t="s">
        <v>21</v>
      </c>
      <c r="I1118" s="241"/>
      <c r="J1118" s="237"/>
      <c r="K1118" s="237"/>
      <c r="L1118" s="242"/>
      <c r="M1118" s="243"/>
      <c r="N1118" s="244"/>
      <c r="O1118" s="244"/>
      <c r="P1118" s="244"/>
      <c r="Q1118" s="244"/>
      <c r="R1118" s="244"/>
      <c r="S1118" s="244"/>
      <c r="T1118" s="245"/>
      <c r="AT1118" s="246" t="s">
        <v>133</v>
      </c>
      <c r="AU1118" s="246" t="s">
        <v>81</v>
      </c>
      <c r="AV1118" s="11" t="s">
        <v>76</v>
      </c>
      <c r="AW1118" s="11" t="s">
        <v>35</v>
      </c>
      <c r="AX1118" s="11" t="s">
        <v>71</v>
      </c>
      <c r="AY1118" s="246" t="s">
        <v>114</v>
      </c>
    </row>
    <row r="1119" s="12" customFormat="1">
      <c r="B1119" s="247"/>
      <c r="C1119" s="248"/>
      <c r="D1119" s="238" t="s">
        <v>133</v>
      </c>
      <c r="E1119" s="249" t="s">
        <v>21</v>
      </c>
      <c r="F1119" s="250" t="s">
        <v>2740</v>
      </c>
      <c r="G1119" s="248"/>
      <c r="H1119" s="251">
        <v>181</v>
      </c>
      <c r="I1119" s="252"/>
      <c r="J1119" s="248"/>
      <c r="K1119" s="248"/>
      <c r="L1119" s="253"/>
      <c r="M1119" s="254"/>
      <c r="N1119" s="255"/>
      <c r="O1119" s="255"/>
      <c r="P1119" s="255"/>
      <c r="Q1119" s="255"/>
      <c r="R1119" s="255"/>
      <c r="S1119" s="255"/>
      <c r="T1119" s="256"/>
      <c r="AT1119" s="257" t="s">
        <v>133</v>
      </c>
      <c r="AU1119" s="257" t="s">
        <v>81</v>
      </c>
      <c r="AV1119" s="12" t="s">
        <v>81</v>
      </c>
      <c r="AW1119" s="12" t="s">
        <v>35</v>
      </c>
      <c r="AX1119" s="12" t="s">
        <v>76</v>
      </c>
      <c r="AY1119" s="257" t="s">
        <v>114</v>
      </c>
    </row>
    <row r="1120" s="1" customFormat="1" ht="16.5" customHeight="1">
      <c r="B1120" s="46"/>
      <c r="C1120" s="271" t="s">
        <v>2755</v>
      </c>
      <c r="D1120" s="271" t="s">
        <v>189</v>
      </c>
      <c r="E1120" s="272" t="s">
        <v>2756</v>
      </c>
      <c r="F1120" s="273" t="s">
        <v>2757</v>
      </c>
      <c r="G1120" s="274" t="s">
        <v>197</v>
      </c>
      <c r="H1120" s="275">
        <v>199.09999999999999</v>
      </c>
      <c r="I1120" s="276"/>
      <c r="J1120" s="277">
        <f>ROUND(I1120*H1120,2)</f>
        <v>0</v>
      </c>
      <c r="K1120" s="273" t="s">
        <v>147</v>
      </c>
      <c r="L1120" s="278"/>
      <c r="M1120" s="279" t="s">
        <v>21</v>
      </c>
      <c r="N1120" s="280" t="s">
        <v>43</v>
      </c>
      <c r="O1120" s="47"/>
      <c r="P1120" s="233">
        <f>O1120*H1120</f>
        <v>0</v>
      </c>
      <c r="Q1120" s="233">
        <v>0.00017000000000000001</v>
      </c>
      <c r="R1120" s="233">
        <f>Q1120*H1120</f>
        <v>0.033847000000000002</v>
      </c>
      <c r="S1120" s="233">
        <v>0</v>
      </c>
      <c r="T1120" s="234">
        <f>S1120*H1120</f>
        <v>0</v>
      </c>
      <c r="AR1120" s="24" t="s">
        <v>309</v>
      </c>
      <c r="AT1120" s="24" t="s">
        <v>189</v>
      </c>
      <c r="AU1120" s="24" t="s">
        <v>81</v>
      </c>
      <c r="AY1120" s="24" t="s">
        <v>114</v>
      </c>
      <c r="BE1120" s="235">
        <f>IF(N1120="základní",J1120,0)</f>
        <v>0</v>
      </c>
      <c r="BF1120" s="235">
        <f>IF(N1120="snížená",J1120,0)</f>
        <v>0</v>
      </c>
      <c r="BG1120" s="235">
        <f>IF(N1120="zákl. přenesená",J1120,0)</f>
        <v>0</v>
      </c>
      <c r="BH1120" s="235">
        <f>IF(N1120="sníž. přenesená",J1120,0)</f>
        <v>0</v>
      </c>
      <c r="BI1120" s="235">
        <f>IF(N1120="nulová",J1120,0)</f>
        <v>0</v>
      </c>
      <c r="BJ1120" s="24" t="s">
        <v>81</v>
      </c>
      <c r="BK1120" s="235">
        <f>ROUND(I1120*H1120,2)</f>
        <v>0</v>
      </c>
      <c r="BL1120" s="24" t="s">
        <v>220</v>
      </c>
      <c r="BM1120" s="24" t="s">
        <v>2758</v>
      </c>
    </row>
    <row r="1121" s="12" customFormat="1">
      <c r="B1121" s="247"/>
      <c r="C1121" s="248"/>
      <c r="D1121" s="238" t="s">
        <v>133</v>
      </c>
      <c r="E1121" s="248"/>
      <c r="F1121" s="250" t="s">
        <v>2759</v>
      </c>
      <c r="G1121" s="248"/>
      <c r="H1121" s="251">
        <v>199.09999999999999</v>
      </c>
      <c r="I1121" s="252"/>
      <c r="J1121" s="248"/>
      <c r="K1121" s="248"/>
      <c r="L1121" s="253"/>
      <c r="M1121" s="254"/>
      <c r="N1121" s="255"/>
      <c r="O1121" s="255"/>
      <c r="P1121" s="255"/>
      <c r="Q1121" s="255"/>
      <c r="R1121" s="255"/>
      <c r="S1121" s="255"/>
      <c r="T1121" s="256"/>
      <c r="AT1121" s="257" t="s">
        <v>133</v>
      </c>
      <c r="AU1121" s="257" t="s">
        <v>81</v>
      </c>
      <c r="AV1121" s="12" t="s">
        <v>81</v>
      </c>
      <c r="AW1121" s="12" t="s">
        <v>6</v>
      </c>
      <c r="AX1121" s="12" t="s">
        <v>76</v>
      </c>
      <c r="AY1121" s="257" t="s">
        <v>114</v>
      </c>
    </row>
    <row r="1122" s="1" customFormat="1" ht="38.25" customHeight="1">
      <c r="B1122" s="46"/>
      <c r="C1122" s="224" t="s">
        <v>2760</v>
      </c>
      <c r="D1122" s="224" t="s">
        <v>127</v>
      </c>
      <c r="E1122" s="225" t="s">
        <v>2761</v>
      </c>
      <c r="F1122" s="226" t="s">
        <v>2762</v>
      </c>
      <c r="G1122" s="227" t="s">
        <v>491</v>
      </c>
      <c r="H1122" s="228">
        <v>1</v>
      </c>
      <c r="I1122" s="229"/>
      <c r="J1122" s="230">
        <f>ROUND(I1122*H1122,2)</f>
        <v>0</v>
      </c>
      <c r="K1122" s="226" t="s">
        <v>147</v>
      </c>
      <c r="L1122" s="72"/>
      <c r="M1122" s="231" t="s">
        <v>21</v>
      </c>
      <c r="N1122" s="232" t="s">
        <v>43</v>
      </c>
      <c r="O1122" s="47"/>
      <c r="P1122" s="233">
        <f>O1122*H1122</f>
        <v>0</v>
      </c>
      <c r="Q1122" s="233">
        <v>0</v>
      </c>
      <c r="R1122" s="233">
        <f>Q1122*H1122</f>
        <v>0</v>
      </c>
      <c r="S1122" s="233">
        <v>0</v>
      </c>
      <c r="T1122" s="234">
        <f>S1122*H1122</f>
        <v>0</v>
      </c>
      <c r="AR1122" s="24" t="s">
        <v>220</v>
      </c>
      <c r="AT1122" s="24" t="s">
        <v>127</v>
      </c>
      <c r="AU1122" s="24" t="s">
        <v>81</v>
      </c>
      <c r="AY1122" s="24" t="s">
        <v>114</v>
      </c>
      <c r="BE1122" s="235">
        <f>IF(N1122="základní",J1122,0)</f>
        <v>0</v>
      </c>
      <c r="BF1122" s="235">
        <f>IF(N1122="snížená",J1122,0)</f>
        <v>0</v>
      </c>
      <c r="BG1122" s="235">
        <f>IF(N1122="zákl. přenesená",J1122,0)</f>
        <v>0</v>
      </c>
      <c r="BH1122" s="235">
        <f>IF(N1122="sníž. přenesená",J1122,0)</f>
        <v>0</v>
      </c>
      <c r="BI1122" s="235">
        <f>IF(N1122="nulová",J1122,0)</f>
        <v>0</v>
      </c>
      <c r="BJ1122" s="24" t="s">
        <v>81</v>
      </c>
      <c r="BK1122" s="235">
        <f>ROUND(I1122*H1122,2)</f>
        <v>0</v>
      </c>
      <c r="BL1122" s="24" t="s">
        <v>220</v>
      </c>
      <c r="BM1122" s="24" t="s">
        <v>2763</v>
      </c>
    </row>
    <row r="1123" s="10" customFormat="1" ht="29.88" customHeight="1">
      <c r="B1123" s="202"/>
      <c r="C1123" s="203"/>
      <c r="D1123" s="204" t="s">
        <v>70</v>
      </c>
      <c r="E1123" s="216" t="s">
        <v>2764</v>
      </c>
      <c r="F1123" s="216" t="s">
        <v>2765</v>
      </c>
      <c r="G1123" s="203"/>
      <c r="H1123" s="203"/>
      <c r="I1123" s="206"/>
      <c r="J1123" s="217">
        <f>BK1123</f>
        <v>0</v>
      </c>
      <c r="K1123" s="203"/>
      <c r="L1123" s="208"/>
      <c r="M1123" s="209"/>
      <c r="N1123" s="210"/>
      <c r="O1123" s="210"/>
      <c r="P1123" s="211">
        <f>SUM(P1124:P1158)</f>
        <v>0</v>
      </c>
      <c r="Q1123" s="210"/>
      <c r="R1123" s="211">
        <f>SUM(R1124:R1158)</f>
        <v>0.33491599999999999</v>
      </c>
      <c r="S1123" s="210"/>
      <c r="T1123" s="212">
        <f>SUM(T1124:T1158)</f>
        <v>0.25890000000000002</v>
      </c>
      <c r="AR1123" s="213" t="s">
        <v>81</v>
      </c>
      <c r="AT1123" s="214" t="s">
        <v>70</v>
      </c>
      <c r="AU1123" s="214" t="s">
        <v>76</v>
      </c>
      <c r="AY1123" s="213" t="s">
        <v>114</v>
      </c>
      <c r="BK1123" s="215">
        <f>SUM(BK1124:BK1158)</f>
        <v>0</v>
      </c>
    </row>
    <row r="1124" s="1" customFormat="1" ht="16.5" customHeight="1">
      <c r="B1124" s="46"/>
      <c r="C1124" s="224" t="s">
        <v>2766</v>
      </c>
      <c r="D1124" s="224" t="s">
        <v>127</v>
      </c>
      <c r="E1124" s="225" t="s">
        <v>2767</v>
      </c>
      <c r="F1124" s="226" t="s">
        <v>2768</v>
      </c>
      <c r="G1124" s="227" t="s">
        <v>284</v>
      </c>
      <c r="H1124" s="228">
        <v>30</v>
      </c>
      <c r="I1124" s="229"/>
      <c r="J1124" s="230">
        <f>ROUND(I1124*H1124,2)</f>
        <v>0</v>
      </c>
      <c r="K1124" s="226" t="s">
        <v>147</v>
      </c>
      <c r="L1124" s="72"/>
      <c r="M1124" s="231" t="s">
        <v>21</v>
      </c>
      <c r="N1124" s="232" t="s">
        <v>43</v>
      </c>
      <c r="O1124" s="47"/>
      <c r="P1124" s="233">
        <f>O1124*H1124</f>
        <v>0</v>
      </c>
      <c r="Q1124" s="233">
        <v>0</v>
      </c>
      <c r="R1124" s="233">
        <f>Q1124*H1124</f>
        <v>0</v>
      </c>
      <c r="S1124" s="233">
        <v>0.00167</v>
      </c>
      <c r="T1124" s="234">
        <f>S1124*H1124</f>
        <v>0.050099999999999999</v>
      </c>
      <c r="AR1124" s="24" t="s">
        <v>220</v>
      </c>
      <c r="AT1124" s="24" t="s">
        <v>127</v>
      </c>
      <c r="AU1124" s="24" t="s">
        <v>81</v>
      </c>
      <c r="AY1124" s="24" t="s">
        <v>114</v>
      </c>
      <c r="BE1124" s="235">
        <f>IF(N1124="základní",J1124,0)</f>
        <v>0</v>
      </c>
      <c r="BF1124" s="235">
        <f>IF(N1124="snížená",J1124,0)</f>
        <v>0</v>
      </c>
      <c r="BG1124" s="235">
        <f>IF(N1124="zákl. přenesená",J1124,0)</f>
        <v>0</v>
      </c>
      <c r="BH1124" s="235">
        <f>IF(N1124="sníž. přenesená",J1124,0)</f>
        <v>0</v>
      </c>
      <c r="BI1124" s="235">
        <f>IF(N1124="nulová",J1124,0)</f>
        <v>0</v>
      </c>
      <c r="BJ1124" s="24" t="s">
        <v>81</v>
      </c>
      <c r="BK1124" s="235">
        <f>ROUND(I1124*H1124,2)</f>
        <v>0</v>
      </c>
      <c r="BL1124" s="24" t="s">
        <v>220</v>
      </c>
      <c r="BM1124" s="24" t="s">
        <v>2769</v>
      </c>
    </row>
    <row r="1125" s="1" customFormat="1" ht="16.5" customHeight="1">
      <c r="B1125" s="46"/>
      <c r="C1125" s="224" t="s">
        <v>2770</v>
      </c>
      <c r="D1125" s="224" t="s">
        <v>127</v>
      </c>
      <c r="E1125" s="225" t="s">
        <v>2771</v>
      </c>
      <c r="F1125" s="226" t="s">
        <v>2772</v>
      </c>
      <c r="G1125" s="227" t="s">
        <v>284</v>
      </c>
      <c r="H1125" s="228">
        <v>50</v>
      </c>
      <c r="I1125" s="229"/>
      <c r="J1125" s="230">
        <f>ROUND(I1125*H1125,2)</f>
        <v>0</v>
      </c>
      <c r="K1125" s="226" t="s">
        <v>147</v>
      </c>
      <c r="L1125" s="72"/>
      <c r="M1125" s="231" t="s">
        <v>21</v>
      </c>
      <c r="N1125" s="232" t="s">
        <v>43</v>
      </c>
      <c r="O1125" s="47"/>
      <c r="P1125" s="233">
        <f>O1125*H1125</f>
        <v>0</v>
      </c>
      <c r="Q1125" s="233">
        <v>0</v>
      </c>
      <c r="R1125" s="233">
        <f>Q1125*H1125</f>
        <v>0</v>
      </c>
      <c r="S1125" s="233">
        <v>0.0025999999999999999</v>
      </c>
      <c r="T1125" s="234">
        <f>S1125*H1125</f>
        <v>0.13</v>
      </c>
      <c r="AR1125" s="24" t="s">
        <v>220</v>
      </c>
      <c r="AT1125" s="24" t="s">
        <v>127</v>
      </c>
      <c r="AU1125" s="24" t="s">
        <v>81</v>
      </c>
      <c r="AY1125" s="24" t="s">
        <v>114</v>
      </c>
      <c r="BE1125" s="235">
        <f>IF(N1125="základní",J1125,0)</f>
        <v>0</v>
      </c>
      <c r="BF1125" s="235">
        <f>IF(N1125="snížená",J1125,0)</f>
        <v>0</v>
      </c>
      <c r="BG1125" s="235">
        <f>IF(N1125="zákl. přenesená",J1125,0)</f>
        <v>0</v>
      </c>
      <c r="BH1125" s="235">
        <f>IF(N1125="sníž. přenesená",J1125,0)</f>
        <v>0</v>
      </c>
      <c r="BI1125" s="235">
        <f>IF(N1125="nulová",J1125,0)</f>
        <v>0</v>
      </c>
      <c r="BJ1125" s="24" t="s">
        <v>81</v>
      </c>
      <c r="BK1125" s="235">
        <f>ROUND(I1125*H1125,2)</f>
        <v>0</v>
      </c>
      <c r="BL1125" s="24" t="s">
        <v>220</v>
      </c>
      <c r="BM1125" s="24" t="s">
        <v>2773</v>
      </c>
    </row>
    <row r="1126" s="1" customFormat="1" ht="16.5" customHeight="1">
      <c r="B1126" s="46"/>
      <c r="C1126" s="224" t="s">
        <v>2774</v>
      </c>
      <c r="D1126" s="224" t="s">
        <v>127</v>
      </c>
      <c r="E1126" s="225" t="s">
        <v>2775</v>
      </c>
      <c r="F1126" s="226" t="s">
        <v>2776</v>
      </c>
      <c r="G1126" s="227" t="s">
        <v>284</v>
      </c>
      <c r="H1126" s="228">
        <v>20</v>
      </c>
      <c r="I1126" s="229"/>
      <c r="J1126" s="230">
        <f>ROUND(I1126*H1126,2)</f>
        <v>0</v>
      </c>
      <c r="K1126" s="226" t="s">
        <v>147</v>
      </c>
      <c r="L1126" s="72"/>
      <c r="M1126" s="231" t="s">
        <v>21</v>
      </c>
      <c r="N1126" s="232" t="s">
        <v>43</v>
      </c>
      <c r="O1126" s="47"/>
      <c r="P1126" s="233">
        <f>O1126*H1126</f>
        <v>0</v>
      </c>
      <c r="Q1126" s="233">
        <v>0</v>
      </c>
      <c r="R1126" s="233">
        <f>Q1126*H1126</f>
        <v>0</v>
      </c>
      <c r="S1126" s="233">
        <v>0.0039399999999999999</v>
      </c>
      <c r="T1126" s="234">
        <f>S1126*H1126</f>
        <v>0.078799999999999995</v>
      </c>
      <c r="AR1126" s="24" t="s">
        <v>220</v>
      </c>
      <c r="AT1126" s="24" t="s">
        <v>127</v>
      </c>
      <c r="AU1126" s="24" t="s">
        <v>81</v>
      </c>
      <c r="AY1126" s="24" t="s">
        <v>114</v>
      </c>
      <c r="BE1126" s="235">
        <f>IF(N1126="základní",J1126,0)</f>
        <v>0</v>
      </c>
      <c r="BF1126" s="235">
        <f>IF(N1126="snížená",J1126,0)</f>
        <v>0</v>
      </c>
      <c r="BG1126" s="235">
        <f>IF(N1126="zákl. přenesená",J1126,0)</f>
        <v>0</v>
      </c>
      <c r="BH1126" s="235">
        <f>IF(N1126="sníž. přenesená",J1126,0)</f>
        <v>0</v>
      </c>
      <c r="BI1126" s="235">
        <f>IF(N1126="nulová",J1126,0)</f>
        <v>0</v>
      </c>
      <c r="BJ1126" s="24" t="s">
        <v>81</v>
      </c>
      <c r="BK1126" s="235">
        <f>ROUND(I1126*H1126,2)</f>
        <v>0</v>
      </c>
      <c r="BL1126" s="24" t="s">
        <v>220</v>
      </c>
      <c r="BM1126" s="24" t="s">
        <v>2777</v>
      </c>
    </row>
    <row r="1127" s="1" customFormat="1" ht="16.5" customHeight="1">
      <c r="B1127" s="46"/>
      <c r="C1127" s="224" t="s">
        <v>2778</v>
      </c>
      <c r="D1127" s="224" t="s">
        <v>127</v>
      </c>
      <c r="E1127" s="225" t="s">
        <v>2779</v>
      </c>
      <c r="F1127" s="226" t="s">
        <v>2780</v>
      </c>
      <c r="G1127" s="227" t="s">
        <v>284</v>
      </c>
      <c r="H1127" s="228">
        <v>4</v>
      </c>
      <c r="I1127" s="229"/>
      <c r="J1127" s="230">
        <f>ROUND(I1127*H1127,2)</f>
        <v>0</v>
      </c>
      <c r="K1127" s="226" t="s">
        <v>21</v>
      </c>
      <c r="L1127" s="72"/>
      <c r="M1127" s="231" t="s">
        <v>21</v>
      </c>
      <c r="N1127" s="232" t="s">
        <v>43</v>
      </c>
      <c r="O1127" s="47"/>
      <c r="P1127" s="233">
        <f>O1127*H1127</f>
        <v>0</v>
      </c>
      <c r="Q1127" s="233">
        <v>0.0028800000000000002</v>
      </c>
      <c r="R1127" s="233">
        <f>Q1127*H1127</f>
        <v>0.011520000000000001</v>
      </c>
      <c r="S1127" s="233">
        <v>0</v>
      </c>
      <c r="T1127" s="234">
        <f>S1127*H1127</f>
        <v>0</v>
      </c>
      <c r="AR1127" s="24" t="s">
        <v>220</v>
      </c>
      <c r="AT1127" s="24" t="s">
        <v>127</v>
      </c>
      <c r="AU1127" s="24" t="s">
        <v>81</v>
      </c>
      <c r="AY1127" s="24" t="s">
        <v>114</v>
      </c>
      <c r="BE1127" s="235">
        <f>IF(N1127="základní",J1127,0)</f>
        <v>0</v>
      </c>
      <c r="BF1127" s="235">
        <f>IF(N1127="snížená",J1127,0)</f>
        <v>0</v>
      </c>
      <c r="BG1127" s="235">
        <f>IF(N1127="zákl. přenesená",J1127,0)</f>
        <v>0</v>
      </c>
      <c r="BH1127" s="235">
        <f>IF(N1127="sníž. přenesená",J1127,0)</f>
        <v>0</v>
      </c>
      <c r="BI1127" s="235">
        <f>IF(N1127="nulová",J1127,0)</f>
        <v>0</v>
      </c>
      <c r="BJ1127" s="24" t="s">
        <v>81</v>
      </c>
      <c r="BK1127" s="235">
        <f>ROUND(I1127*H1127,2)</f>
        <v>0</v>
      </c>
      <c r="BL1127" s="24" t="s">
        <v>220</v>
      </c>
      <c r="BM1127" s="24" t="s">
        <v>2781</v>
      </c>
    </row>
    <row r="1128" s="1" customFormat="1">
      <c r="B1128" s="46"/>
      <c r="C1128" s="74"/>
      <c r="D1128" s="238" t="s">
        <v>149</v>
      </c>
      <c r="E1128" s="74"/>
      <c r="F1128" s="269" t="s">
        <v>2782</v>
      </c>
      <c r="G1128" s="74"/>
      <c r="H1128" s="74"/>
      <c r="I1128" s="189"/>
      <c r="J1128" s="74"/>
      <c r="K1128" s="74"/>
      <c r="L1128" s="72"/>
      <c r="M1128" s="270"/>
      <c r="N1128" s="47"/>
      <c r="O1128" s="47"/>
      <c r="P1128" s="47"/>
      <c r="Q1128" s="47"/>
      <c r="R1128" s="47"/>
      <c r="S1128" s="47"/>
      <c r="T1128" s="95"/>
      <c r="AT1128" s="24" t="s">
        <v>149</v>
      </c>
      <c r="AU1128" s="24" t="s">
        <v>81</v>
      </c>
    </row>
    <row r="1129" s="11" customFormat="1">
      <c r="B1129" s="236"/>
      <c r="C1129" s="237"/>
      <c r="D1129" s="238" t="s">
        <v>133</v>
      </c>
      <c r="E1129" s="239" t="s">
        <v>21</v>
      </c>
      <c r="F1129" s="240" t="s">
        <v>2783</v>
      </c>
      <c r="G1129" s="237"/>
      <c r="H1129" s="239" t="s">
        <v>21</v>
      </c>
      <c r="I1129" s="241"/>
      <c r="J1129" s="237"/>
      <c r="K1129" s="237"/>
      <c r="L1129" s="242"/>
      <c r="M1129" s="243"/>
      <c r="N1129" s="244"/>
      <c r="O1129" s="244"/>
      <c r="P1129" s="244"/>
      <c r="Q1129" s="244"/>
      <c r="R1129" s="244"/>
      <c r="S1129" s="244"/>
      <c r="T1129" s="245"/>
      <c r="AT1129" s="246" t="s">
        <v>133</v>
      </c>
      <c r="AU1129" s="246" t="s">
        <v>81</v>
      </c>
      <c r="AV1129" s="11" t="s">
        <v>76</v>
      </c>
      <c r="AW1129" s="11" t="s">
        <v>35</v>
      </c>
      <c r="AX1129" s="11" t="s">
        <v>71</v>
      </c>
      <c r="AY1129" s="246" t="s">
        <v>114</v>
      </c>
    </row>
    <row r="1130" s="12" customFormat="1">
      <c r="B1130" s="247"/>
      <c r="C1130" s="248"/>
      <c r="D1130" s="238" t="s">
        <v>133</v>
      </c>
      <c r="E1130" s="249" t="s">
        <v>21</v>
      </c>
      <c r="F1130" s="250" t="s">
        <v>2784</v>
      </c>
      <c r="G1130" s="248"/>
      <c r="H1130" s="251">
        <v>4</v>
      </c>
      <c r="I1130" s="252"/>
      <c r="J1130" s="248"/>
      <c r="K1130" s="248"/>
      <c r="L1130" s="253"/>
      <c r="M1130" s="254"/>
      <c r="N1130" s="255"/>
      <c r="O1130" s="255"/>
      <c r="P1130" s="255"/>
      <c r="Q1130" s="255"/>
      <c r="R1130" s="255"/>
      <c r="S1130" s="255"/>
      <c r="T1130" s="256"/>
      <c r="AT1130" s="257" t="s">
        <v>133</v>
      </c>
      <c r="AU1130" s="257" t="s">
        <v>81</v>
      </c>
      <c r="AV1130" s="12" t="s">
        <v>81</v>
      </c>
      <c r="AW1130" s="12" t="s">
        <v>35</v>
      </c>
      <c r="AX1130" s="12" t="s">
        <v>76</v>
      </c>
      <c r="AY1130" s="257" t="s">
        <v>114</v>
      </c>
    </row>
    <row r="1131" s="1" customFormat="1" ht="25.5" customHeight="1">
      <c r="B1131" s="46"/>
      <c r="C1131" s="224" t="s">
        <v>2785</v>
      </c>
      <c r="D1131" s="224" t="s">
        <v>127</v>
      </c>
      <c r="E1131" s="225" t="s">
        <v>2786</v>
      </c>
      <c r="F1131" s="226" t="s">
        <v>2787</v>
      </c>
      <c r="G1131" s="227" t="s">
        <v>284</v>
      </c>
      <c r="H1131" s="228">
        <v>36</v>
      </c>
      <c r="I1131" s="229"/>
      <c r="J1131" s="230">
        <f>ROUND(I1131*H1131,2)</f>
        <v>0</v>
      </c>
      <c r="K1131" s="226" t="s">
        <v>147</v>
      </c>
      <c r="L1131" s="72"/>
      <c r="M1131" s="231" t="s">
        <v>21</v>
      </c>
      <c r="N1131" s="232" t="s">
        <v>43</v>
      </c>
      <c r="O1131" s="47"/>
      <c r="P1131" s="233">
        <f>O1131*H1131</f>
        <v>0</v>
      </c>
      <c r="Q1131" s="233">
        <v>0.0028700000000000002</v>
      </c>
      <c r="R1131" s="233">
        <f>Q1131*H1131</f>
        <v>0.10332000000000001</v>
      </c>
      <c r="S1131" s="233">
        <v>0</v>
      </c>
      <c r="T1131" s="234">
        <f>S1131*H1131</f>
        <v>0</v>
      </c>
      <c r="AR1131" s="24" t="s">
        <v>220</v>
      </c>
      <c r="AT1131" s="24" t="s">
        <v>127</v>
      </c>
      <c r="AU1131" s="24" t="s">
        <v>81</v>
      </c>
      <c r="AY1131" s="24" t="s">
        <v>114</v>
      </c>
      <c r="BE1131" s="235">
        <f>IF(N1131="základní",J1131,0)</f>
        <v>0</v>
      </c>
      <c r="BF1131" s="235">
        <f>IF(N1131="snížená",J1131,0)</f>
        <v>0</v>
      </c>
      <c r="BG1131" s="235">
        <f>IF(N1131="zákl. přenesená",J1131,0)</f>
        <v>0</v>
      </c>
      <c r="BH1131" s="235">
        <f>IF(N1131="sníž. přenesená",J1131,0)</f>
        <v>0</v>
      </c>
      <c r="BI1131" s="235">
        <f>IF(N1131="nulová",J1131,0)</f>
        <v>0</v>
      </c>
      <c r="BJ1131" s="24" t="s">
        <v>81</v>
      </c>
      <c r="BK1131" s="235">
        <f>ROUND(I1131*H1131,2)</f>
        <v>0</v>
      </c>
      <c r="BL1131" s="24" t="s">
        <v>220</v>
      </c>
      <c r="BM1131" s="24" t="s">
        <v>2788</v>
      </c>
    </row>
    <row r="1132" s="1" customFormat="1">
      <c r="B1132" s="46"/>
      <c r="C1132" s="74"/>
      <c r="D1132" s="238" t="s">
        <v>149</v>
      </c>
      <c r="E1132" s="74"/>
      <c r="F1132" s="269" t="s">
        <v>2789</v>
      </c>
      <c r="G1132" s="74"/>
      <c r="H1132" s="74"/>
      <c r="I1132" s="189"/>
      <c r="J1132" s="74"/>
      <c r="K1132" s="74"/>
      <c r="L1132" s="72"/>
      <c r="M1132" s="270"/>
      <c r="N1132" s="47"/>
      <c r="O1132" s="47"/>
      <c r="P1132" s="47"/>
      <c r="Q1132" s="47"/>
      <c r="R1132" s="47"/>
      <c r="S1132" s="47"/>
      <c r="T1132" s="95"/>
      <c r="AT1132" s="24" t="s">
        <v>149</v>
      </c>
      <c r="AU1132" s="24" t="s">
        <v>81</v>
      </c>
    </row>
    <row r="1133" s="11" customFormat="1">
      <c r="B1133" s="236"/>
      <c r="C1133" s="237"/>
      <c r="D1133" s="238" t="s">
        <v>133</v>
      </c>
      <c r="E1133" s="239" t="s">
        <v>21</v>
      </c>
      <c r="F1133" s="240" t="s">
        <v>2790</v>
      </c>
      <c r="G1133" s="237"/>
      <c r="H1133" s="239" t="s">
        <v>21</v>
      </c>
      <c r="I1133" s="241"/>
      <c r="J1133" s="237"/>
      <c r="K1133" s="237"/>
      <c r="L1133" s="242"/>
      <c r="M1133" s="243"/>
      <c r="N1133" s="244"/>
      <c r="O1133" s="244"/>
      <c r="P1133" s="244"/>
      <c r="Q1133" s="244"/>
      <c r="R1133" s="244"/>
      <c r="S1133" s="244"/>
      <c r="T1133" s="245"/>
      <c r="AT1133" s="246" t="s">
        <v>133</v>
      </c>
      <c r="AU1133" s="246" t="s">
        <v>81</v>
      </c>
      <c r="AV1133" s="11" t="s">
        <v>76</v>
      </c>
      <c r="AW1133" s="11" t="s">
        <v>35</v>
      </c>
      <c r="AX1133" s="11" t="s">
        <v>71</v>
      </c>
      <c r="AY1133" s="246" t="s">
        <v>114</v>
      </c>
    </row>
    <row r="1134" s="12" customFormat="1">
      <c r="B1134" s="247"/>
      <c r="C1134" s="248"/>
      <c r="D1134" s="238" t="s">
        <v>133</v>
      </c>
      <c r="E1134" s="249" t="s">
        <v>21</v>
      </c>
      <c r="F1134" s="250" t="s">
        <v>2791</v>
      </c>
      <c r="G1134" s="248"/>
      <c r="H1134" s="251">
        <v>26</v>
      </c>
      <c r="I1134" s="252"/>
      <c r="J1134" s="248"/>
      <c r="K1134" s="248"/>
      <c r="L1134" s="253"/>
      <c r="M1134" s="254"/>
      <c r="N1134" s="255"/>
      <c r="O1134" s="255"/>
      <c r="P1134" s="255"/>
      <c r="Q1134" s="255"/>
      <c r="R1134" s="255"/>
      <c r="S1134" s="255"/>
      <c r="T1134" s="256"/>
      <c r="AT1134" s="257" t="s">
        <v>133</v>
      </c>
      <c r="AU1134" s="257" t="s">
        <v>81</v>
      </c>
      <c r="AV1134" s="12" t="s">
        <v>81</v>
      </c>
      <c r="AW1134" s="12" t="s">
        <v>35</v>
      </c>
      <c r="AX1134" s="12" t="s">
        <v>71</v>
      </c>
      <c r="AY1134" s="257" t="s">
        <v>114</v>
      </c>
    </row>
    <row r="1135" s="11" customFormat="1">
      <c r="B1135" s="236"/>
      <c r="C1135" s="237"/>
      <c r="D1135" s="238" t="s">
        <v>133</v>
      </c>
      <c r="E1135" s="239" t="s">
        <v>21</v>
      </c>
      <c r="F1135" s="240" t="s">
        <v>2792</v>
      </c>
      <c r="G1135" s="237"/>
      <c r="H1135" s="239" t="s">
        <v>21</v>
      </c>
      <c r="I1135" s="241"/>
      <c r="J1135" s="237"/>
      <c r="K1135" s="237"/>
      <c r="L1135" s="242"/>
      <c r="M1135" s="243"/>
      <c r="N1135" s="244"/>
      <c r="O1135" s="244"/>
      <c r="P1135" s="244"/>
      <c r="Q1135" s="244"/>
      <c r="R1135" s="244"/>
      <c r="S1135" s="244"/>
      <c r="T1135" s="245"/>
      <c r="AT1135" s="246" t="s">
        <v>133</v>
      </c>
      <c r="AU1135" s="246" t="s">
        <v>81</v>
      </c>
      <c r="AV1135" s="11" t="s">
        <v>76</v>
      </c>
      <c r="AW1135" s="11" t="s">
        <v>35</v>
      </c>
      <c r="AX1135" s="11" t="s">
        <v>71</v>
      </c>
      <c r="AY1135" s="246" t="s">
        <v>114</v>
      </c>
    </row>
    <row r="1136" s="12" customFormat="1">
      <c r="B1136" s="247"/>
      <c r="C1136" s="248"/>
      <c r="D1136" s="238" t="s">
        <v>133</v>
      </c>
      <c r="E1136" s="249" t="s">
        <v>21</v>
      </c>
      <c r="F1136" s="250" t="s">
        <v>2793</v>
      </c>
      <c r="G1136" s="248"/>
      <c r="H1136" s="251">
        <v>10</v>
      </c>
      <c r="I1136" s="252"/>
      <c r="J1136" s="248"/>
      <c r="K1136" s="248"/>
      <c r="L1136" s="253"/>
      <c r="M1136" s="254"/>
      <c r="N1136" s="255"/>
      <c r="O1136" s="255"/>
      <c r="P1136" s="255"/>
      <c r="Q1136" s="255"/>
      <c r="R1136" s="255"/>
      <c r="S1136" s="255"/>
      <c r="T1136" s="256"/>
      <c r="AT1136" s="257" t="s">
        <v>133</v>
      </c>
      <c r="AU1136" s="257" t="s">
        <v>81</v>
      </c>
      <c r="AV1136" s="12" t="s">
        <v>81</v>
      </c>
      <c r="AW1136" s="12" t="s">
        <v>35</v>
      </c>
      <c r="AX1136" s="12" t="s">
        <v>71</v>
      </c>
      <c r="AY1136" s="257" t="s">
        <v>114</v>
      </c>
    </row>
    <row r="1137" s="13" customFormat="1">
      <c r="B1137" s="258"/>
      <c r="C1137" s="259"/>
      <c r="D1137" s="238" t="s">
        <v>133</v>
      </c>
      <c r="E1137" s="260" t="s">
        <v>21</v>
      </c>
      <c r="F1137" s="261" t="s">
        <v>140</v>
      </c>
      <c r="G1137" s="259"/>
      <c r="H1137" s="262">
        <v>36</v>
      </c>
      <c r="I1137" s="263"/>
      <c r="J1137" s="259"/>
      <c r="K1137" s="259"/>
      <c r="L1137" s="264"/>
      <c r="M1137" s="265"/>
      <c r="N1137" s="266"/>
      <c r="O1137" s="266"/>
      <c r="P1137" s="266"/>
      <c r="Q1137" s="266"/>
      <c r="R1137" s="266"/>
      <c r="S1137" s="266"/>
      <c r="T1137" s="267"/>
      <c r="AT1137" s="268" t="s">
        <v>133</v>
      </c>
      <c r="AU1137" s="268" t="s">
        <v>81</v>
      </c>
      <c r="AV1137" s="13" t="s">
        <v>115</v>
      </c>
      <c r="AW1137" s="13" t="s">
        <v>35</v>
      </c>
      <c r="AX1137" s="13" t="s">
        <v>76</v>
      </c>
      <c r="AY1137" s="268" t="s">
        <v>114</v>
      </c>
    </row>
    <row r="1138" s="1" customFormat="1" ht="25.5" customHeight="1">
      <c r="B1138" s="46"/>
      <c r="C1138" s="224" t="s">
        <v>2794</v>
      </c>
      <c r="D1138" s="224" t="s">
        <v>127</v>
      </c>
      <c r="E1138" s="225" t="s">
        <v>2795</v>
      </c>
      <c r="F1138" s="226" t="s">
        <v>2796</v>
      </c>
      <c r="G1138" s="227" t="s">
        <v>284</v>
      </c>
      <c r="H1138" s="228">
        <v>12.5</v>
      </c>
      <c r="I1138" s="229"/>
      <c r="J1138" s="230">
        <f>ROUND(I1138*H1138,2)</f>
        <v>0</v>
      </c>
      <c r="K1138" s="226" t="s">
        <v>147</v>
      </c>
      <c r="L1138" s="72"/>
      <c r="M1138" s="231" t="s">
        <v>21</v>
      </c>
      <c r="N1138" s="232" t="s">
        <v>43</v>
      </c>
      <c r="O1138" s="47"/>
      <c r="P1138" s="233">
        <f>O1138*H1138</f>
        <v>0</v>
      </c>
      <c r="Q1138" s="233">
        <v>0.0022699999999999999</v>
      </c>
      <c r="R1138" s="233">
        <f>Q1138*H1138</f>
        <v>0.028374999999999997</v>
      </c>
      <c r="S1138" s="233">
        <v>0</v>
      </c>
      <c r="T1138" s="234">
        <f>S1138*H1138</f>
        <v>0</v>
      </c>
      <c r="AR1138" s="24" t="s">
        <v>220</v>
      </c>
      <c r="AT1138" s="24" t="s">
        <v>127</v>
      </c>
      <c r="AU1138" s="24" t="s">
        <v>81</v>
      </c>
      <c r="AY1138" s="24" t="s">
        <v>114</v>
      </c>
      <c r="BE1138" s="235">
        <f>IF(N1138="základní",J1138,0)</f>
        <v>0</v>
      </c>
      <c r="BF1138" s="235">
        <f>IF(N1138="snížená",J1138,0)</f>
        <v>0</v>
      </c>
      <c r="BG1138" s="235">
        <f>IF(N1138="zákl. přenesená",J1138,0)</f>
        <v>0</v>
      </c>
      <c r="BH1138" s="235">
        <f>IF(N1138="sníž. přenesená",J1138,0)</f>
        <v>0</v>
      </c>
      <c r="BI1138" s="235">
        <f>IF(N1138="nulová",J1138,0)</f>
        <v>0</v>
      </c>
      <c r="BJ1138" s="24" t="s">
        <v>81</v>
      </c>
      <c r="BK1138" s="235">
        <f>ROUND(I1138*H1138,2)</f>
        <v>0</v>
      </c>
      <c r="BL1138" s="24" t="s">
        <v>220</v>
      </c>
      <c r="BM1138" s="24" t="s">
        <v>2797</v>
      </c>
    </row>
    <row r="1139" s="1" customFormat="1">
      <c r="B1139" s="46"/>
      <c r="C1139" s="74"/>
      <c r="D1139" s="238" t="s">
        <v>149</v>
      </c>
      <c r="E1139" s="74"/>
      <c r="F1139" s="269" t="s">
        <v>2789</v>
      </c>
      <c r="G1139" s="74"/>
      <c r="H1139" s="74"/>
      <c r="I1139" s="189"/>
      <c r="J1139" s="74"/>
      <c r="K1139" s="74"/>
      <c r="L1139" s="72"/>
      <c r="M1139" s="270"/>
      <c r="N1139" s="47"/>
      <c r="O1139" s="47"/>
      <c r="P1139" s="47"/>
      <c r="Q1139" s="47"/>
      <c r="R1139" s="47"/>
      <c r="S1139" s="47"/>
      <c r="T1139" s="95"/>
      <c r="AT1139" s="24" t="s">
        <v>149</v>
      </c>
      <c r="AU1139" s="24" t="s">
        <v>81</v>
      </c>
    </row>
    <row r="1140" s="11" customFormat="1">
      <c r="B1140" s="236"/>
      <c r="C1140" s="237"/>
      <c r="D1140" s="238" t="s">
        <v>133</v>
      </c>
      <c r="E1140" s="239" t="s">
        <v>21</v>
      </c>
      <c r="F1140" s="240" t="s">
        <v>2798</v>
      </c>
      <c r="G1140" s="237"/>
      <c r="H1140" s="239" t="s">
        <v>21</v>
      </c>
      <c r="I1140" s="241"/>
      <c r="J1140" s="237"/>
      <c r="K1140" s="237"/>
      <c r="L1140" s="242"/>
      <c r="M1140" s="243"/>
      <c r="N1140" s="244"/>
      <c r="O1140" s="244"/>
      <c r="P1140" s="244"/>
      <c r="Q1140" s="244"/>
      <c r="R1140" s="244"/>
      <c r="S1140" s="244"/>
      <c r="T1140" s="245"/>
      <c r="AT1140" s="246" t="s">
        <v>133</v>
      </c>
      <c r="AU1140" s="246" t="s">
        <v>81</v>
      </c>
      <c r="AV1140" s="11" t="s">
        <v>76</v>
      </c>
      <c r="AW1140" s="11" t="s">
        <v>35</v>
      </c>
      <c r="AX1140" s="11" t="s">
        <v>71</v>
      </c>
      <c r="AY1140" s="246" t="s">
        <v>114</v>
      </c>
    </row>
    <row r="1141" s="12" customFormat="1">
      <c r="B1141" s="247"/>
      <c r="C1141" s="248"/>
      <c r="D1141" s="238" t="s">
        <v>133</v>
      </c>
      <c r="E1141" s="249" t="s">
        <v>21</v>
      </c>
      <c r="F1141" s="250" t="s">
        <v>2799</v>
      </c>
      <c r="G1141" s="248"/>
      <c r="H1141" s="251">
        <v>12.5</v>
      </c>
      <c r="I1141" s="252"/>
      <c r="J1141" s="248"/>
      <c r="K1141" s="248"/>
      <c r="L1141" s="253"/>
      <c r="M1141" s="254"/>
      <c r="N1141" s="255"/>
      <c r="O1141" s="255"/>
      <c r="P1141" s="255"/>
      <c r="Q1141" s="255"/>
      <c r="R1141" s="255"/>
      <c r="S1141" s="255"/>
      <c r="T1141" s="256"/>
      <c r="AT1141" s="257" t="s">
        <v>133</v>
      </c>
      <c r="AU1141" s="257" t="s">
        <v>81</v>
      </c>
      <c r="AV1141" s="12" t="s">
        <v>81</v>
      </c>
      <c r="AW1141" s="12" t="s">
        <v>35</v>
      </c>
      <c r="AX1141" s="12" t="s">
        <v>76</v>
      </c>
      <c r="AY1141" s="257" t="s">
        <v>114</v>
      </c>
    </row>
    <row r="1142" s="1" customFormat="1" ht="25.5" customHeight="1">
      <c r="B1142" s="46"/>
      <c r="C1142" s="224" t="s">
        <v>2800</v>
      </c>
      <c r="D1142" s="224" t="s">
        <v>127</v>
      </c>
      <c r="E1142" s="225" t="s">
        <v>2801</v>
      </c>
      <c r="F1142" s="226" t="s">
        <v>2802</v>
      </c>
      <c r="G1142" s="227" t="s">
        <v>284</v>
      </c>
      <c r="H1142" s="228">
        <v>23</v>
      </c>
      <c r="I1142" s="229"/>
      <c r="J1142" s="230">
        <f>ROUND(I1142*H1142,2)</f>
        <v>0</v>
      </c>
      <c r="K1142" s="226" t="s">
        <v>147</v>
      </c>
      <c r="L1142" s="72"/>
      <c r="M1142" s="231" t="s">
        <v>21</v>
      </c>
      <c r="N1142" s="232" t="s">
        <v>43</v>
      </c>
      <c r="O1142" s="47"/>
      <c r="P1142" s="233">
        <f>O1142*H1142</f>
        <v>0</v>
      </c>
      <c r="Q1142" s="233">
        <v>0.0022200000000000002</v>
      </c>
      <c r="R1142" s="233">
        <f>Q1142*H1142</f>
        <v>0.051060000000000001</v>
      </c>
      <c r="S1142" s="233">
        <v>0</v>
      </c>
      <c r="T1142" s="234">
        <f>S1142*H1142</f>
        <v>0</v>
      </c>
      <c r="AR1142" s="24" t="s">
        <v>220</v>
      </c>
      <c r="AT1142" s="24" t="s">
        <v>127</v>
      </c>
      <c r="AU1142" s="24" t="s">
        <v>81</v>
      </c>
      <c r="AY1142" s="24" t="s">
        <v>114</v>
      </c>
      <c r="BE1142" s="235">
        <f>IF(N1142="základní",J1142,0)</f>
        <v>0</v>
      </c>
      <c r="BF1142" s="235">
        <f>IF(N1142="snížená",J1142,0)</f>
        <v>0</v>
      </c>
      <c r="BG1142" s="235">
        <f>IF(N1142="zákl. přenesená",J1142,0)</f>
        <v>0</v>
      </c>
      <c r="BH1142" s="235">
        <f>IF(N1142="sníž. přenesená",J1142,0)</f>
        <v>0</v>
      </c>
      <c r="BI1142" s="235">
        <f>IF(N1142="nulová",J1142,0)</f>
        <v>0</v>
      </c>
      <c r="BJ1142" s="24" t="s">
        <v>81</v>
      </c>
      <c r="BK1142" s="235">
        <f>ROUND(I1142*H1142,2)</f>
        <v>0</v>
      </c>
      <c r="BL1142" s="24" t="s">
        <v>220</v>
      </c>
      <c r="BM1142" s="24" t="s">
        <v>2803</v>
      </c>
    </row>
    <row r="1143" s="11" customFormat="1">
      <c r="B1143" s="236"/>
      <c r="C1143" s="237"/>
      <c r="D1143" s="238" t="s">
        <v>133</v>
      </c>
      <c r="E1143" s="239" t="s">
        <v>21</v>
      </c>
      <c r="F1143" s="240" t="s">
        <v>2804</v>
      </c>
      <c r="G1143" s="237"/>
      <c r="H1143" s="239" t="s">
        <v>21</v>
      </c>
      <c r="I1143" s="241"/>
      <c r="J1143" s="237"/>
      <c r="K1143" s="237"/>
      <c r="L1143" s="242"/>
      <c r="M1143" s="243"/>
      <c r="N1143" s="244"/>
      <c r="O1143" s="244"/>
      <c r="P1143" s="244"/>
      <c r="Q1143" s="244"/>
      <c r="R1143" s="244"/>
      <c r="S1143" s="244"/>
      <c r="T1143" s="245"/>
      <c r="AT1143" s="246" t="s">
        <v>133</v>
      </c>
      <c r="AU1143" s="246" t="s">
        <v>81</v>
      </c>
      <c r="AV1143" s="11" t="s">
        <v>76</v>
      </c>
      <c r="AW1143" s="11" t="s">
        <v>35</v>
      </c>
      <c r="AX1143" s="11" t="s">
        <v>71</v>
      </c>
      <c r="AY1143" s="246" t="s">
        <v>114</v>
      </c>
    </row>
    <row r="1144" s="12" customFormat="1">
      <c r="B1144" s="247"/>
      <c r="C1144" s="248"/>
      <c r="D1144" s="238" t="s">
        <v>133</v>
      </c>
      <c r="E1144" s="249" t="s">
        <v>21</v>
      </c>
      <c r="F1144" s="250" t="s">
        <v>2805</v>
      </c>
      <c r="G1144" s="248"/>
      <c r="H1144" s="251">
        <v>23</v>
      </c>
      <c r="I1144" s="252"/>
      <c r="J1144" s="248"/>
      <c r="K1144" s="248"/>
      <c r="L1144" s="253"/>
      <c r="M1144" s="254"/>
      <c r="N1144" s="255"/>
      <c r="O1144" s="255"/>
      <c r="P1144" s="255"/>
      <c r="Q1144" s="255"/>
      <c r="R1144" s="255"/>
      <c r="S1144" s="255"/>
      <c r="T1144" s="256"/>
      <c r="AT1144" s="257" t="s">
        <v>133</v>
      </c>
      <c r="AU1144" s="257" t="s">
        <v>81</v>
      </c>
      <c r="AV1144" s="12" t="s">
        <v>81</v>
      </c>
      <c r="AW1144" s="12" t="s">
        <v>35</v>
      </c>
      <c r="AX1144" s="12" t="s">
        <v>76</v>
      </c>
      <c r="AY1144" s="257" t="s">
        <v>114</v>
      </c>
    </row>
    <row r="1145" s="1" customFormat="1" ht="25.5" customHeight="1">
      <c r="B1145" s="46"/>
      <c r="C1145" s="224" t="s">
        <v>2806</v>
      </c>
      <c r="D1145" s="224" t="s">
        <v>127</v>
      </c>
      <c r="E1145" s="225" t="s">
        <v>2807</v>
      </c>
      <c r="F1145" s="226" t="s">
        <v>2808</v>
      </c>
      <c r="G1145" s="227" t="s">
        <v>284</v>
      </c>
      <c r="H1145" s="228">
        <v>25.5</v>
      </c>
      <c r="I1145" s="229"/>
      <c r="J1145" s="230">
        <f>ROUND(I1145*H1145,2)</f>
        <v>0</v>
      </c>
      <c r="K1145" s="226" t="s">
        <v>21</v>
      </c>
      <c r="L1145" s="72"/>
      <c r="M1145" s="231" t="s">
        <v>21</v>
      </c>
      <c r="N1145" s="232" t="s">
        <v>43</v>
      </c>
      <c r="O1145" s="47"/>
      <c r="P1145" s="233">
        <f>O1145*H1145</f>
        <v>0</v>
      </c>
      <c r="Q1145" s="233">
        <v>0.00050000000000000001</v>
      </c>
      <c r="R1145" s="233">
        <f>Q1145*H1145</f>
        <v>0.012750000000000001</v>
      </c>
      <c r="S1145" s="233">
        <v>0</v>
      </c>
      <c r="T1145" s="234">
        <f>S1145*H1145</f>
        <v>0</v>
      </c>
      <c r="AR1145" s="24" t="s">
        <v>220</v>
      </c>
      <c r="AT1145" s="24" t="s">
        <v>127</v>
      </c>
      <c r="AU1145" s="24" t="s">
        <v>81</v>
      </c>
      <c r="AY1145" s="24" t="s">
        <v>114</v>
      </c>
      <c r="BE1145" s="235">
        <f>IF(N1145="základní",J1145,0)</f>
        <v>0</v>
      </c>
      <c r="BF1145" s="235">
        <f>IF(N1145="snížená",J1145,0)</f>
        <v>0</v>
      </c>
      <c r="BG1145" s="235">
        <f>IF(N1145="zákl. přenesená",J1145,0)</f>
        <v>0</v>
      </c>
      <c r="BH1145" s="235">
        <f>IF(N1145="sníž. přenesená",J1145,0)</f>
        <v>0</v>
      </c>
      <c r="BI1145" s="235">
        <f>IF(N1145="nulová",J1145,0)</f>
        <v>0</v>
      </c>
      <c r="BJ1145" s="24" t="s">
        <v>81</v>
      </c>
      <c r="BK1145" s="235">
        <f>ROUND(I1145*H1145,2)</f>
        <v>0</v>
      </c>
      <c r="BL1145" s="24" t="s">
        <v>220</v>
      </c>
      <c r="BM1145" s="24" t="s">
        <v>2809</v>
      </c>
    </row>
    <row r="1146" s="11" customFormat="1">
      <c r="B1146" s="236"/>
      <c r="C1146" s="237"/>
      <c r="D1146" s="238" t="s">
        <v>133</v>
      </c>
      <c r="E1146" s="239" t="s">
        <v>21</v>
      </c>
      <c r="F1146" s="240" t="s">
        <v>2810</v>
      </c>
      <c r="G1146" s="237"/>
      <c r="H1146" s="239" t="s">
        <v>21</v>
      </c>
      <c r="I1146" s="241"/>
      <c r="J1146" s="237"/>
      <c r="K1146" s="237"/>
      <c r="L1146" s="242"/>
      <c r="M1146" s="243"/>
      <c r="N1146" s="244"/>
      <c r="O1146" s="244"/>
      <c r="P1146" s="244"/>
      <c r="Q1146" s="244"/>
      <c r="R1146" s="244"/>
      <c r="S1146" s="244"/>
      <c r="T1146" s="245"/>
      <c r="AT1146" s="246" t="s">
        <v>133</v>
      </c>
      <c r="AU1146" s="246" t="s">
        <v>81</v>
      </c>
      <c r="AV1146" s="11" t="s">
        <v>76</v>
      </c>
      <c r="AW1146" s="11" t="s">
        <v>35</v>
      </c>
      <c r="AX1146" s="11" t="s">
        <v>71</v>
      </c>
      <c r="AY1146" s="246" t="s">
        <v>114</v>
      </c>
    </row>
    <row r="1147" s="12" customFormat="1">
      <c r="B1147" s="247"/>
      <c r="C1147" s="248"/>
      <c r="D1147" s="238" t="s">
        <v>133</v>
      </c>
      <c r="E1147" s="249" t="s">
        <v>21</v>
      </c>
      <c r="F1147" s="250" t="s">
        <v>2811</v>
      </c>
      <c r="G1147" s="248"/>
      <c r="H1147" s="251">
        <v>25.5</v>
      </c>
      <c r="I1147" s="252"/>
      <c r="J1147" s="248"/>
      <c r="K1147" s="248"/>
      <c r="L1147" s="253"/>
      <c r="M1147" s="254"/>
      <c r="N1147" s="255"/>
      <c r="O1147" s="255"/>
      <c r="P1147" s="255"/>
      <c r="Q1147" s="255"/>
      <c r="R1147" s="255"/>
      <c r="S1147" s="255"/>
      <c r="T1147" s="256"/>
      <c r="AT1147" s="257" t="s">
        <v>133</v>
      </c>
      <c r="AU1147" s="257" t="s">
        <v>81</v>
      </c>
      <c r="AV1147" s="12" t="s">
        <v>81</v>
      </c>
      <c r="AW1147" s="12" t="s">
        <v>35</v>
      </c>
      <c r="AX1147" s="12" t="s">
        <v>76</v>
      </c>
      <c r="AY1147" s="257" t="s">
        <v>114</v>
      </c>
    </row>
    <row r="1148" s="1" customFormat="1" ht="38.25" customHeight="1">
      <c r="B1148" s="46"/>
      <c r="C1148" s="224" t="s">
        <v>2812</v>
      </c>
      <c r="D1148" s="224" t="s">
        <v>127</v>
      </c>
      <c r="E1148" s="225" t="s">
        <v>2813</v>
      </c>
      <c r="F1148" s="226" t="s">
        <v>2814</v>
      </c>
      <c r="G1148" s="227" t="s">
        <v>491</v>
      </c>
      <c r="H1148" s="228">
        <v>3</v>
      </c>
      <c r="I1148" s="229"/>
      <c r="J1148" s="230">
        <f>ROUND(I1148*H1148,2)</f>
        <v>0</v>
      </c>
      <c r="K1148" s="226" t="s">
        <v>147</v>
      </c>
      <c r="L1148" s="72"/>
      <c r="M1148" s="231" t="s">
        <v>21</v>
      </c>
      <c r="N1148" s="232" t="s">
        <v>43</v>
      </c>
      <c r="O1148" s="47"/>
      <c r="P1148" s="233">
        <f>O1148*H1148</f>
        <v>0</v>
      </c>
      <c r="Q1148" s="233">
        <v>0.00396</v>
      </c>
      <c r="R1148" s="233">
        <f>Q1148*H1148</f>
        <v>0.01188</v>
      </c>
      <c r="S1148" s="233">
        <v>0</v>
      </c>
      <c r="T1148" s="234">
        <f>S1148*H1148</f>
        <v>0</v>
      </c>
      <c r="AR1148" s="24" t="s">
        <v>220</v>
      </c>
      <c r="AT1148" s="24" t="s">
        <v>127</v>
      </c>
      <c r="AU1148" s="24" t="s">
        <v>81</v>
      </c>
      <c r="AY1148" s="24" t="s">
        <v>114</v>
      </c>
      <c r="BE1148" s="235">
        <f>IF(N1148="základní",J1148,0)</f>
        <v>0</v>
      </c>
      <c r="BF1148" s="235">
        <f>IF(N1148="snížená",J1148,0)</f>
        <v>0</v>
      </c>
      <c r="BG1148" s="235">
        <f>IF(N1148="zákl. přenesená",J1148,0)</f>
        <v>0</v>
      </c>
      <c r="BH1148" s="235">
        <f>IF(N1148="sníž. přenesená",J1148,0)</f>
        <v>0</v>
      </c>
      <c r="BI1148" s="235">
        <f>IF(N1148="nulová",J1148,0)</f>
        <v>0</v>
      </c>
      <c r="BJ1148" s="24" t="s">
        <v>81</v>
      </c>
      <c r="BK1148" s="235">
        <f>ROUND(I1148*H1148,2)</f>
        <v>0</v>
      </c>
      <c r="BL1148" s="24" t="s">
        <v>220</v>
      </c>
      <c r="BM1148" s="24" t="s">
        <v>2815</v>
      </c>
    </row>
    <row r="1149" s="11" customFormat="1">
      <c r="B1149" s="236"/>
      <c r="C1149" s="237"/>
      <c r="D1149" s="238" t="s">
        <v>133</v>
      </c>
      <c r="E1149" s="239" t="s">
        <v>21</v>
      </c>
      <c r="F1149" s="240" t="s">
        <v>2816</v>
      </c>
      <c r="G1149" s="237"/>
      <c r="H1149" s="239" t="s">
        <v>21</v>
      </c>
      <c r="I1149" s="241"/>
      <c r="J1149" s="237"/>
      <c r="K1149" s="237"/>
      <c r="L1149" s="242"/>
      <c r="M1149" s="243"/>
      <c r="N1149" s="244"/>
      <c r="O1149" s="244"/>
      <c r="P1149" s="244"/>
      <c r="Q1149" s="244"/>
      <c r="R1149" s="244"/>
      <c r="S1149" s="244"/>
      <c r="T1149" s="245"/>
      <c r="AT1149" s="246" t="s">
        <v>133</v>
      </c>
      <c r="AU1149" s="246" t="s">
        <v>81</v>
      </c>
      <c r="AV1149" s="11" t="s">
        <v>76</v>
      </c>
      <c r="AW1149" s="11" t="s">
        <v>35</v>
      </c>
      <c r="AX1149" s="11" t="s">
        <v>71</v>
      </c>
      <c r="AY1149" s="246" t="s">
        <v>114</v>
      </c>
    </row>
    <row r="1150" s="12" customFormat="1">
      <c r="B1150" s="247"/>
      <c r="C1150" s="248"/>
      <c r="D1150" s="238" t="s">
        <v>133</v>
      </c>
      <c r="E1150" s="249" t="s">
        <v>21</v>
      </c>
      <c r="F1150" s="250" t="s">
        <v>144</v>
      </c>
      <c r="G1150" s="248"/>
      <c r="H1150" s="251">
        <v>3</v>
      </c>
      <c r="I1150" s="252"/>
      <c r="J1150" s="248"/>
      <c r="K1150" s="248"/>
      <c r="L1150" s="253"/>
      <c r="M1150" s="254"/>
      <c r="N1150" s="255"/>
      <c r="O1150" s="255"/>
      <c r="P1150" s="255"/>
      <c r="Q1150" s="255"/>
      <c r="R1150" s="255"/>
      <c r="S1150" s="255"/>
      <c r="T1150" s="256"/>
      <c r="AT1150" s="257" t="s">
        <v>133</v>
      </c>
      <c r="AU1150" s="257" t="s">
        <v>81</v>
      </c>
      <c r="AV1150" s="12" t="s">
        <v>81</v>
      </c>
      <c r="AW1150" s="12" t="s">
        <v>35</v>
      </c>
      <c r="AX1150" s="12" t="s">
        <v>76</v>
      </c>
      <c r="AY1150" s="257" t="s">
        <v>114</v>
      </c>
    </row>
    <row r="1151" s="1" customFormat="1" ht="25.5" customHeight="1">
      <c r="B1151" s="46"/>
      <c r="C1151" s="224" t="s">
        <v>2817</v>
      </c>
      <c r="D1151" s="224" t="s">
        <v>127</v>
      </c>
      <c r="E1151" s="225" t="s">
        <v>2818</v>
      </c>
      <c r="F1151" s="226" t="s">
        <v>2819</v>
      </c>
      <c r="G1151" s="227" t="s">
        <v>284</v>
      </c>
      <c r="H1151" s="228">
        <v>52.700000000000003</v>
      </c>
      <c r="I1151" s="229"/>
      <c r="J1151" s="230">
        <f>ROUND(I1151*H1151,2)</f>
        <v>0</v>
      </c>
      <c r="K1151" s="226" t="s">
        <v>147</v>
      </c>
      <c r="L1151" s="72"/>
      <c r="M1151" s="231" t="s">
        <v>21</v>
      </c>
      <c r="N1151" s="232" t="s">
        <v>43</v>
      </c>
      <c r="O1151" s="47"/>
      <c r="P1151" s="233">
        <f>O1151*H1151</f>
        <v>0</v>
      </c>
      <c r="Q1151" s="233">
        <v>0.0013699999999999999</v>
      </c>
      <c r="R1151" s="233">
        <f>Q1151*H1151</f>
        <v>0.072198999999999999</v>
      </c>
      <c r="S1151" s="233">
        <v>0</v>
      </c>
      <c r="T1151" s="234">
        <f>S1151*H1151</f>
        <v>0</v>
      </c>
      <c r="AR1151" s="24" t="s">
        <v>220</v>
      </c>
      <c r="AT1151" s="24" t="s">
        <v>127</v>
      </c>
      <c r="AU1151" s="24" t="s">
        <v>81</v>
      </c>
      <c r="AY1151" s="24" t="s">
        <v>114</v>
      </c>
      <c r="BE1151" s="235">
        <f>IF(N1151="základní",J1151,0)</f>
        <v>0</v>
      </c>
      <c r="BF1151" s="235">
        <f>IF(N1151="snížená",J1151,0)</f>
        <v>0</v>
      </c>
      <c r="BG1151" s="235">
        <f>IF(N1151="zákl. přenesená",J1151,0)</f>
        <v>0</v>
      </c>
      <c r="BH1151" s="235">
        <f>IF(N1151="sníž. přenesená",J1151,0)</f>
        <v>0</v>
      </c>
      <c r="BI1151" s="235">
        <f>IF(N1151="nulová",J1151,0)</f>
        <v>0</v>
      </c>
      <c r="BJ1151" s="24" t="s">
        <v>81</v>
      </c>
      <c r="BK1151" s="235">
        <f>ROUND(I1151*H1151,2)</f>
        <v>0</v>
      </c>
      <c r="BL1151" s="24" t="s">
        <v>220</v>
      </c>
      <c r="BM1151" s="24" t="s">
        <v>2820</v>
      </c>
    </row>
    <row r="1152" s="11" customFormat="1">
      <c r="B1152" s="236"/>
      <c r="C1152" s="237"/>
      <c r="D1152" s="238" t="s">
        <v>133</v>
      </c>
      <c r="E1152" s="239" t="s">
        <v>21</v>
      </c>
      <c r="F1152" s="240" t="s">
        <v>2821</v>
      </c>
      <c r="G1152" s="237"/>
      <c r="H1152" s="239" t="s">
        <v>21</v>
      </c>
      <c r="I1152" s="241"/>
      <c r="J1152" s="237"/>
      <c r="K1152" s="237"/>
      <c r="L1152" s="242"/>
      <c r="M1152" s="243"/>
      <c r="N1152" s="244"/>
      <c r="O1152" s="244"/>
      <c r="P1152" s="244"/>
      <c r="Q1152" s="244"/>
      <c r="R1152" s="244"/>
      <c r="S1152" s="244"/>
      <c r="T1152" s="245"/>
      <c r="AT1152" s="246" t="s">
        <v>133</v>
      </c>
      <c r="AU1152" s="246" t="s">
        <v>81</v>
      </c>
      <c r="AV1152" s="11" t="s">
        <v>76</v>
      </c>
      <c r="AW1152" s="11" t="s">
        <v>35</v>
      </c>
      <c r="AX1152" s="11" t="s">
        <v>71</v>
      </c>
      <c r="AY1152" s="246" t="s">
        <v>114</v>
      </c>
    </row>
    <row r="1153" s="12" customFormat="1">
      <c r="B1153" s="247"/>
      <c r="C1153" s="248"/>
      <c r="D1153" s="238" t="s">
        <v>133</v>
      </c>
      <c r="E1153" s="249" t="s">
        <v>21</v>
      </c>
      <c r="F1153" s="250" t="s">
        <v>2822</v>
      </c>
      <c r="G1153" s="248"/>
      <c r="H1153" s="251">
        <v>52.700000000000003</v>
      </c>
      <c r="I1153" s="252"/>
      <c r="J1153" s="248"/>
      <c r="K1153" s="248"/>
      <c r="L1153" s="253"/>
      <c r="M1153" s="254"/>
      <c r="N1153" s="255"/>
      <c r="O1153" s="255"/>
      <c r="P1153" s="255"/>
      <c r="Q1153" s="255"/>
      <c r="R1153" s="255"/>
      <c r="S1153" s="255"/>
      <c r="T1153" s="256"/>
      <c r="AT1153" s="257" t="s">
        <v>133</v>
      </c>
      <c r="AU1153" s="257" t="s">
        <v>81</v>
      </c>
      <c r="AV1153" s="12" t="s">
        <v>81</v>
      </c>
      <c r="AW1153" s="12" t="s">
        <v>35</v>
      </c>
      <c r="AX1153" s="12" t="s">
        <v>76</v>
      </c>
      <c r="AY1153" s="257" t="s">
        <v>114</v>
      </c>
    </row>
    <row r="1154" s="1" customFormat="1" ht="25.5" customHeight="1">
      <c r="B1154" s="46"/>
      <c r="C1154" s="224" t="s">
        <v>2823</v>
      </c>
      <c r="D1154" s="224" t="s">
        <v>127</v>
      </c>
      <c r="E1154" s="225" t="s">
        <v>2824</v>
      </c>
      <c r="F1154" s="226" t="s">
        <v>2825</v>
      </c>
      <c r="G1154" s="227" t="s">
        <v>491</v>
      </c>
      <c r="H1154" s="228">
        <v>6</v>
      </c>
      <c r="I1154" s="229"/>
      <c r="J1154" s="230">
        <f>ROUND(I1154*H1154,2)</f>
        <v>0</v>
      </c>
      <c r="K1154" s="226" t="s">
        <v>147</v>
      </c>
      <c r="L1154" s="72"/>
      <c r="M1154" s="231" t="s">
        <v>21</v>
      </c>
      <c r="N1154" s="232" t="s">
        <v>43</v>
      </c>
      <c r="O1154" s="47"/>
      <c r="P1154" s="233">
        <f>O1154*H1154</f>
        <v>0</v>
      </c>
      <c r="Q1154" s="233">
        <v>0.00020000000000000001</v>
      </c>
      <c r="R1154" s="233">
        <f>Q1154*H1154</f>
        <v>0.0012000000000000001</v>
      </c>
      <c r="S1154" s="233">
        <v>0</v>
      </c>
      <c r="T1154" s="234">
        <f>S1154*H1154</f>
        <v>0</v>
      </c>
      <c r="AR1154" s="24" t="s">
        <v>220</v>
      </c>
      <c r="AT1154" s="24" t="s">
        <v>127</v>
      </c>
      <c r="AU1154" s="24" t="s">
        <v>81</v>
      </c>
      <c r="AY1154" s="24" t="s">
        <v>114</v>
      </c>
      <c r="BE1154" s="235">
        <f>IF(N1154="základní",J1154,0)</f>
        <v>0</v>
      </c>
      <c r="BF1154" s="235">
        <f>IF(N1154="snížená",J1154,0)</f>
        <v>0</v>
      </c>
      <c r="BG1154" s="235">
        <f>IF(N1154="zákl. přenesená",J1154,0)</f>
        <v>0</v>
      </c>
      <c r="BH1154" s="235">
        <f>IF(N1154="sníž. přenesená",J1154,0)</f>
        <v>0</v>
      </c>
      <c r="BI1154" s="235">
        <f>IF(N1154="nulová",J1154,0)</f>
        <v>0</v>
      </c>
      <c r="BJ1154" s="24" t="s">
        <v>81</v>
      </c>
      <c r="BK1154" s="235">
        <f>ROUND(I1154*H1154,2)</f>
        <v>0</v>
      </c>
      <c r="BL1154" s="24" t="s">
        <v>220</v>
      </c>
      <c r="BM1154" s="24" t="s">
        <v>2826</v>
      </c>
    </row>
    <row r="1155" s="1" customFormat="1" ht="25.5" customHeight="1">
      <c r="B1155" s="46"/>
      <c r="C1155" s="224" t="s">
        <v>2827</v>
      </c>
      <c r="D1155" s="224" t="s">
        <v>127</v>
      </c>
      <c r="E1155" s="225" t="s">
        <v>2828</v>
      </c>
      <c r="F1155" s="226" t="s">
        <v>2829</v>
      </c>
      <c r="G1155" s="227" t="s">
        <v>284</v>
      </c>
      <c r="H1155" s="228">
        <v>20.100000000000001</v>
      </c>
      <c r="I1155" s="229"/>
      <c r="J1155" s="230">
        <f>ROUND(I1155*H1155,2)</f>
        <v>0</v>
      </c>
      <c r="K1155" s="226" t="s">
        <v>147</v>
      </c>
      <c r="L1155" s="72"/>
      <c r="M1155" s="231" t="s">
        <v>21</v>
      </c>
      <c r="N1155" s="232" t="s">
        <v>43</v>
      </c>
      <c r="O1155" s="47"/>
      <c r="P1155" s="233">
        <f>O1155*H1155</f>
        <v>0</v>
      </c>
      <c r="Q1155" s="233">
        <v>0.0021199999999999999</v>
      </c>
      <c r="R1155" s="233">
        <f>Q1155*H1155</f>
        <v>0.042612000000000004</v>
      </c>
      <c r="S1155" s="233">
        <v>0</v>
      </c>
      <c r="T1155" s="234">
        <f>S1155*H1155</f>
        <v>0</v>
      </c>
      <c r="AR1155" s="24" t="s">
        <v>220</v>
      </c>
      <c r="AT1155" s="24" t="s">
        <v>127</v>
      </c>
      <c r="AU1155" s="24" t="s">
        <v>81</v>
      </c>
      <c r="AY1155" s="24" t="s">
        <v>114</v>
      </c>
      <c r="BE1155" s="235">
        <f>IF(N1155="základní",J1155,0)</f>
        <v>0</v>
      </c>
      <c r="BF1155" s="235">
        <f>IF(N1155="snížená",J1155,0)</f>
        <v>0</v>
      </c>
      <c r="BG1155" s="235">
        <f>IF(N1155="zákl. přenesená",J1155,0)</f>
        <v>0</v>
      </c>
      <c r="BH1155" s="235">
        <f>IF(N1155="sníž. přenesená",J1155,0)</f>
        <v>0</v>
      </c>
      <c r="BI1155" s="235">
        <f>IF(N1155="nulová",J1155,0)</f>
        <v>0</v>
      </c>
      <c r="BJ1155" s="24" t="s">
        <v>81</v>
      </c>
      <c r="BK1155" s="235">
        <f>ROUND(I1155*H1155,2)</f>
        <v>0</v>
      </c>
      <c r="BL1155" s="24" t="s">
        <v>220</v>
      </c>
      <c r="BM1155" s="24" t="s">
        <v>2830</v>
      </c>
    </row>
    <row r="1156" s="11" customFormat="1">
      <c r="B1156" s="236"/>
      <c r="C1156" s="237"/>
      <c r="D1156" s="238" t="s">
        <v>133</v>
      </c>
      <c r="E1156" s="239" t="s">
        <v>21</v>
      </c>
      <c r="F1156" s="240" t="s">
        <v>2831</v>
      </c>
      <c r="G1156" s="237"/>
      <c r="H1156" s="239" t="s">
        <v>21</v>
      </c>
      <c r="I1156" s="241"/>
      <c r="J1156" s="237"/>
      <c r="K1156" s="237"/>
      <c r="L1156" s="242"/>
      <c r="M1156" s="243"/>
      <c r="N1156" s="244"/>
      <c r="O1156" s="244"/>
      <c r="P1156" s="244"/>
      <c r="Q1156" s="244"/>
      <c r="R1156" s="244"/>
      <c r="S1156" s="244"/>
      <c r="T1156" s="245"/>
      <c r="AT1156" s="246" t="s">
        <v>133</v>
      </c>
      <c r="AU1156" s="246" t="s">
        <v>81</v>
      </c>
      <c r="AV1156" s="11" t="s">
        <v>76</v>
      </c>
      <c r="AW1156" s="11" t="s">
        <v>35</v>
      </c>
      <c r="AX1156" s="11" t="s">
        <v>71</v>
      </c>
      <c r="AY1156" s="246" t="s">
        <v>114</v>
      </c>
    </row>
    <row r="1157" s="12" customFormat="1">
      <c r="B1157" s="247"/>
      <c r="C1157" s="248"/>
      <c r="D1157" s="238" t="s">
        <v>133</v>
      </c>
      <c r="E1157" s="249" t="s">
        <v>21</v>
      </c>
      <c r="F1157" s="250" t="s">
        <v>2832</v>
      </c>
      <c r="G1157" s="248"/>
      <c r="H1157" s="251">
        <v>20.100000000000001</v>
      </c>
      <c r="I1157" s="252"/>
      <c r="J1157" s="248"/>
      <c r="K1157" s="248"/>
      <c r="L1157" s="253"/>
      <c r="M1157" s="254"/>
      <c r="N1157" s="255"/>
      <c r="O1157" s="255"/>
      <c r="P1157" s="255"/>
      <c r="Q1157" s="255"/>
      <c r="R1157" s="255"/>
      <c r="S1157" s="255"/>
      <c r="T1157" s="256"/>
      <c r="AT1157" s="257" t="s">
        <v>133</v>
      </c>
      <c r="AU1157" s="257" t="s">
        <v>81</v>
      </c>
      <c r="AV1157" s="12" t="s">
        <v>81</v>
      </c>
      <c r="AW1157" s="12" t="s">
        <v>35</v>
      </c>
      <c r="AX1157" s="12" t="s">
        <v>76</v>
      </c>
      <c r="AY1157" s="257" t="s">
        <v>114</v>
      </c>
    </row>
    <row r="1158" s="1" customFormat="1" ht="38.25" customHeight="1">
      <c r="B1158" s="46"/>
      <c r="C1158" s="224" t="s">
        <v>2833</v>
      </c>
      <c r="D1158" s="224" t="s">
        <v>127</v>
      </c>
      <c r="E1158" s="225" t="s">
        <v>2834</v>
      </c>
      <c r="F1158" s="226" t="s">
        <v>2835</v>
      </c>
      <c r="G1158" s="227" t="s">
        <v>491</v>
      </c>
      <c r="H1158" s="228">
        <v>1</v>
      </c>
      <c r="I1158" s="229"/>
      <c r="J1158" s="230">
        <f>ROUND(I1158*H1158,2)</f>
        <v>0</v>
      </c>
      <c r="K1158" s="226" t="s">
        <v>147</v>
      </c>
      <c r="L1158" s="72"/>
      <c r="M1158" s="231" t="s">
        <v>21</v>
      </c>
      <c r="N1158" s="232" t="s">
        <v>43</v>
      </c>
      <c r="O1158" s="47"/>
      <c r="P1158" s="233">
        <f>O1158*H1158</f>
        <v>0</v>
      </c>
      <c r="Q1158" s="233">
        <v>0</v>
      </c>
      <c r="R1158" s="233">
        <f>Q1158*H1158</f>
        <v>0</v>
      </c>
      <c r="S1158" s="233">
        <v>0</v>
      </c>
      <c r="T1158" s="234">
        <f>S1158*H1158</f>
        <v>0</v>
      </c>
      <c r="AR1158" s="24" t="s">
        <v>220</v>
      </c>
      <c r="AT1158" s="24" t="s">
        <v>127</v>
      </c>
      <c r="AU1158" s="24" t="s">
        <v>81</v>
      </c>
      <c r="AY1158" s="24" t="s">
        <v>114</v>
      </c>
      <c r="BE1158" s="235">
        <f>IF(N1158="základní",J1158,0)</f>
        <v>0</v>
      </c>
      <c r="BF1158" s="235">
        <f>IF(N1158="snížená",J1158,0)</f>
        <v>0</v>
      </c>
      <c r="BG1158" s="235">
        <f>IF(N1158="zákl. přenesená",J1158,0)</f>
        <v>0</v>
      </c>
      <c r="BH1158" s="235">
        <f>IF(N1158="sníž. přenesená",J1158,0)</f>
        <v>0</v>
      </c>
      <c r="BI1158" s="235">
        <f>IF(N1158="nulová",J1158,0)</f>
        <v>0</v>
      </c>
      <c r="BJ1158" s="24" t="s">
        <v>81</v>
      </c>
      <c r="BK1158" s="235">
        <f>ROUND(I1158*H1158,2)</f>
        <v>0</v>
      </c>
      <c r="BL1158" s="24" t="s">
        <v>220</v>
      </c>
      <c r="BM1158" s="24" t="s">
        <v>2836</v>
      </c>
    </row>
    <row r="1159" s="10" customFormat="1" ht="29.88" customHeight="1">
      <c r="B1159" s="202"/>
      <c r="C1159" s="203"/>
      <c r="D1159" s="204" t="s">
        <v>70</v>
      </c>
      <c r="E1159" s="216" t="s">
        <v>2837</v>
      </c>
      <c r="F1159" s="216" t="s">
        <v>2838</v>
      </c>
      <c r="G1159" s="203"/>
      <c r="H1159" s="203"/>
      <c r="I1159" s="206"/>
      <c r="J1159" s="217">
        <f>BK1159</f>
        <v>0</v>
      </c>
      <c r="K1159" s="203"/>
      <c r="L1159" s="208"/>
      <c r="M1159" s="209"/>
      <c r="N1159" s="210"/>
      <c r="O1159" s="210"/>
      <c r="P1159" s="211">
        <f>SUM(P1160:P1191)</f>
        <v>0</v>
      </c>
      <c r="Q1159" s="210"/>
      <c r="R1159" s="211">
        <f>SUM(R1160:R1191)</f>
        <v>5.4753100000000003</v>
      </c>
      <c r="S1159" s="210"/>
      <c r="T1159" s="212">
        <f>SUM(T1160:T1191)</f>
        <v>8.9793849999999988</v>
      </c>
      <c r="AR1159" s="213" t="s">
        <v>81</v>
      </c>
      <c r="AT1159" s="214" t="s">
        <v>70</v>
      </c>
      <c r="AU1159" s="214" t="s">
        <v>76</v>
      </c>
      <c r="AY1159" s="213" t="s">
        <v>114</v>
      </c>
      <c r="BK1159" s="215">
        <f>SUM(BK1160:BK1191)</f>
        <v>0</v>
      </c>
    </row>
    <row r="1160" s="1" customFormat="1" ht="16.5" customHeight="1">
      <c r="B1160" s="46"/>
      <c r="C1160" s="224" t="s">
        <v>2839</v>
      </c>
      <c r="D1160" s="224" t="s">
        <v>127</v>
      </c>
      <c r="E1160" s="225" t="s">
        <v>2840</v>
      </c>
      <c r="F1160" s="226" t="s">
        <v>2841</v>
      </c>
      <c r="G1160" s="227" t="s">
        <v>197</v>
      </c>
      <c r="H1160" s="228">
        <v>196.5</v>
      </c>
      <c r="I1160" s="229"/>
      <c r="J1160" s="230">
        <f>ROUND(I1160*H1160,2)</f>
        <v>0</v>
      </c>
      <c r="K1160" s="226" t="s">
        <v>147</v>
      </c>
      <c r="L1160" s="72"/>
      <c r="M1160" s="231" t="s">
        <v>21</v>
      </c>
      <c r="N1160" s="232" t="s">
        <v>43</v>
      </c>
      <c r="O1160" s="47"/>
      <c r="P1160" s="233">
        <f>O1160*H1160</f>
        <v>0</v>
      </c>
      <c r="Q1160" s="233">
        <v>0</v>
      </c>
      <c r="R1160" s="233">
        <f>Q1160*H1160</f>
        <v>0</v>
      </c>
      <c r="S1160" s="233">
        <v>0.044499999999999998</v>
      </c>
      <c r="T1160" s="234">
        <f>S1160*H1160</f>
        <v>8.7442499999999992</v>
      </c>
      <c r="AR1160" s="24" t="s">
        <v>220</v>
      </c>
      <c r="AT1160" s="24" t="s">
        <v>127</v>
      </c>
      <c r="AU1160" s="24" t="s">
        <v>81</v>
      </c>
      <c r="AY1160" s="24" t="s">
        <v>114</v>
      </c>
      <c r="BE1160" s="235">
        <f>IF(N1160="základní",J1160,0)</f>
        <v>0</v>
      </c>
      <c r="BF1160" s="235">
        <f>IF(N1160="snížená",J1160,0)</f>
        <v>0</v>
      </c>
      <c r="BG1160" s="235">
        <f>IF(N1160="zákl. přenesená",J1160,0)</f>
        <v>0</v>
      </c>
      <c r="BH1160" s="235">
        <f>IF(N1160="sníž. přenesená",J1160,0)</f>
        <v>0</v>
      </c>
      <c r="BI1160" s="235">
        <f>IF(N1160="nulová",J1160,0)</f>
        <v>0</v>
      </c>
      <c r="BJ1160" s="24" t="s">
        <v>81</v>
      </c>
      <c r="BK1160" s="235">
        <f>ROUND(I1160*H1160,2)</f>
        <v>0</v>
      </c>
      <c r="BL1160" s="24" t="s">
        <v>220</v>
      </c>
      <c r="BM1160" s="24" t="s">
        <v>2842</v>
      </c>
    </row>
    <row r="1161" s="12" customFormat="1">
      <c r="B1161" s="247"/>
      <c r="C1161" s="248"/>
      <c r="D1161" s="238" t="s">
        <v>133</v>
      </c>
      <c r="E1161" s="249" t="s">
        <v>21</v>
      </c>
      <c r="F1161" s="250" t="s">
        <v>2843</v>
      </c>
      <c r="G1161" s="248"/>
      <c r="H1161" s="251">
        <v>26.25</v>
      </c>
      <c r="I1161" s="252"/>
      <c r="J1161" s="248"/>
      <c r="K1161" s="248"/>
      <c r="L1161" s="253"/>
      <c r="M1161" s="254"/>
      <c r="N1161" s="255"/>
      <c r="O1161" s="255"/>
      <c r="P1161" s="255"/>
      <c r="Q1161" s="255"/>
      <c r="R1161" s="255"/>
      <c r="S1161" s="255"/>
      <c r="T1161" s="256"/>
      <c r="AT1161" s="257" t="s">
        <v>133</v>
      </c>
      <c r="AU1161" s="257" t="s">
        <v>81</v>
      </c>
      <c r="AV1161" s="12" t="s">
        <v>81</v>
      </c>
      <c r="AW1161" s="12" t="s">
        <v>35</v>
      </c>
      <c r="AX1161" s="12" t="s">
        <v>71</v>
      </c>
      <c r="AY1161" s="257" t="s">
        <v>114</v>
      </c>
    </row>
    <row r="1162" s="12" customFormat="1">
      <c r="B1162" s="247"/>
      <c r="C1162" s="248"/>
      <c r="D1162" s="238" t="s">
        <v>133</v>
      </c>
      <c r="E1162" s="249" t="s">
        <v>21</v>
      </c>
      <c r="F1162" s="250" t="s">
        <v>2844</v>
      </c>
      <c r="G1162" s="248"/>
      <c r="H1162" s="251">
        <v>54</v>
      </c>
      <c r="I1162" s="252"/>
      <c r="J1162" s="248"/>
      <c r="K1162" s="248"/>
      <c r="L1162" s="253"/>
      <c r="M1162" s="254"/>
      <c r="N1162" s="255"/>
      <c r="O1162" s="255"/>
      <c r="P1162" s="255"/>
      <c r="Q1162" s="255"/>
      <c r="R1162" s="255"/>
      <c r="S1162" s="255"/>
      <c r="T1162" s="256"/>
      <c r="AT1162" s="257" t="s">
        <v>133</v>
      </c>
      <c r="AU1162" s="257" t="s">
        <v>81</v>
      </c>
      <c r="AV1162" s="12" t="s">
        <v>81</v>
      </c>
      <c r="AW1162" s="12" t="s">
        <v>35</v>
      </c>
      <c r="AX1162" s="12" t="s">
        <v>71</v>
      </c>
      <c r="AY1162" s="257" t="s">
        <v>114</v>
      </c>
    </row>
    <row r="1163" s="14" customFormat="1">
      <c r="B1163" s="285"/>
      <c r="C1163" s="286"/>
      <c r="D1163" s="238" t="s">
        <v>133</v>
      </c>
      <c r="E1163" s="287" t="s">
        <v>21</v>
      </c>
      <c r="F1163" s="288" t="s">
        <v>914</v>
      </c>
      <c r="G1163" s="286"/>
      <c r="H1163" s="289">
        <v>80.25</v>
      </c>
      <c r="I1163" s="290"/>
      <c r="J1163" s="286"/>
      <c r="K1163" s="286"/>
      <c r="L1163" s="291"/>
      <c r="M1163" s="292"/>
      <c r="N1163" s="293"/>
      <c r="O1163" s="293"/>
      <c r="P1163" s="293"/>
      <c r="Q1163" s="293"/>
      <c r="R1163" s="293"/>
      <c r="S1163" s="293"/>
      <c r="T1163" s="294"/>
      <c r="AT1163" s="295" t="s">
        <v>133</v>
      </c>
      <c r="AU1163" s="295" t="s">
        <v>81</v>
      </c>
      <c r="AV1163" s="14" t="s">
        <v>144</v>
      </c>
      <c r="AW1163" s="14" t="s">
        <v>35</v>
      </c>
      <c r="AX1163" s="14" t="s">
        <v>71</v>
      </c>
      <c r="AY1163" s="295" t="s">
        <v>114</v>
      </c>
    </row>
    <row r="1164" s="12" customFormat="1">
      <c r="B1164" s="247"/>
      <c r="C1164" s="248"/>
      <c r="D1164" s="238" t="s">
        <v>133</v>
      </c>
      <c r="E1164" s="249" t="s">
        <v>21</v>
      </c>
      <c r="F1164" s="250" t="s">
        <v>2845</v>
      </c>
      <c r="G1164" s="248"/>
      <c r="H1164" s="251">
        <v>60</v>
      </c>
      <c r="I1164" s="252"/>
      <c r="J1164" s="248"/>
      <c r="K1164" s="248"/>
      <c r="L1164" s="253"/>
      <c r="M1164" s="254"/>
      <c r="N1164" s="255"/>
      <c r="O1164" s="255"/>
      <c r="P1164" s="255"/>
      <c r="Q1164" s="255"/>
      <c r="R1164" s="255"/>
      <c r="S1164" s="255"/>
      <c r="T1164" s="256"/>
      <c r="AT1164" s="257" t="s">
        <v>133</v>
      </c>
      <c r="AU1164" s="257" t="s">
        <v>81</v>
      </c>
      <c r="AV1164" s="12" t="s">
        <v>81</v>
      </c>
      <c r="AW1164" s="12" t="s">
        <v>35</v>
      </c>
      <c r="AX1164" s="12" t="s">
        <v>71</v>
      </c>
      <c r="AY1164" s="257" t="s">
        <v>114</v>
      </c>
    </row>
    <row r="1165" s="12" customFormat="1">
      <c r="B1165" s="247"/>
      <c r="C1165" s="248"/>
      <c r="D1165" s="238" t="s">
        <v>133</v>
      </c>
      <c r="E1165" s="249" t="s">
        <v>21</v>
      </c>
      <c r="F1165" s="250" t="s">
        <v>2846</v>
      </c>
      <c r="G1165" s="248"/>
      <c r="H1165" s="251">
        <v>56.25</v>
      </c>
      <c r="I1165" s="252"/>
      <c r="J1165" s="248"/>
      <c r="K1165" s="248"/>
      <c r="L1165" s="253"/>
      <c r="M1165" s="254"/>
      <c r="N1165" s="255"/>
      <c r="O1165" s="255"/>
      <c r="P1165" s="255"/>
      <c r="Q1165" s="255"/>
      <c r="R1165" s="255"/>
      <c r="S1165" s="255"/>
      <c r="T1165" s="256"/>
      <c r="AT1165" s="257" t="s">
        <v>133</v>
      </c>
      <c r="AU1165" s="257" t="s">
        <v>81</v>
      </c>
      <c r="AV1165" s="12" t="s">
        <v>81</v>
      </c>
      <c r="AW1165" s="12" t="s">
        <v>35</v>
      </c>
      <c r="AX1165" s="12" t="s">
        <v>71</v>
      </c>
      <c r="AY1165" s="257" t="s">
        <v>114</v>
      </c>
    </row>
    <row r="1166" s="14" customFormat="1">
      <c r="B1166" s="285"/>
      <c r="C1166" s="286"/>
      <c r="D1166" s="238" t="s">
        <v>133</v>
      </c>
      <c r="E1166" s="287" t="s">
        <v>21</v>
      </c>
      <c r="F1166" s="288" t="s">
        <v>914</v>
      </c>
      <c r="G1166" s="286"/>
      <c r="H1166" s="289">
        <v>116.25</v>
      </c>
      <c r="I1166" s="290"/>
      <c r="J1166" s="286"/>
      <c r="K1166" s="286"/>
      <c r="L1166" s="291"/>
      <c r="M1166" s="292"/>
      <c r="N1166" s="293"/>
      <c r="O1166" s="293"/>
      <c r="P1166" s="293"/>
      <c r="Q1166" s="293"/>
      <c r="R1166" s="293"/>
      <c r="S1166" s="293"/>
      <c r="T1166" s="294"/>
      <c r="AT1166" s="295" t="s">
        <v>133</v>
      </c>
      <c r="AU1166" s="295" t="s">
        <v>81</v>
      </c>
      <c r="AV1166" s="14" t="s">
        <v>144</v>
      </c>
      <c r="AW1166" s="14" t="s">
        <v>35</v>
      </c>
      <c r="AX1166" s="14" t="s">
        <v>71</v>
      </c>
      <c r="AY1166" s="295" t="s">
        <v>114</v>
      </c>
    </row>
    <row r="1167" s="13" customFormat="1">
      <c r="B1167" s="258"/>
      <c r="C1167" s="259"/>
      <c r="D1167" s="238" t="s">
        <v>133</v>
      </c>
      <c r="E1167" s="260" t="s">
        <v>21</v>
      </c>
      <c r="F1167" s="261" t="s">
        <v>140</v>
      </c>
      <c r="G1167" s="259"/>
      <c r="H1167" s="262">
        <v>196.5</v>
      </c>
      <c r="I1167" s="263"/>
      <c r="J1167" s="259"/>
      <c r="K1167" s="259"/>
      <c r="L1167" s="264"/>
      <c r="M1167" s="265"/>
      <c r="N1167" s="266"/>
      <c r="O1167" s="266"/>
      <c r="P1167" s="266"/>
      <c r="Q1167" s="266"/>
      <c r="R1167" s="266"/>
      <c r="S1167" s="266"/>
      <c r="T1167" s="267"/>
      <c r="AT1167" s="268" t="s">
        <v>133</v>
      </c>
      <c r="AU1167" s="268" t="s">
        <v>81</v>
      </c>
      <c r="AV1167" s="13" t="s">
        <v>115</v>
      </c>
      <c r="AW1167" s="13" t="s">
        <v>35</v>
      </c>
      <c r="AX1167" s="13" t="s">
        <v>76</v>
      </c>
      <c r="AY1167" s="268" t="s">
        <v>114</v>
      </c>
    </row>
    <row r="1168" s="1" customFormat="1" ht="16.5" customHeight="1">
      <c r="B1168" s="46"/>
      <c r="C1168" s="224" t="s">
        <v>2847</v>
      </c>
      <c r="D1168" s="224" t="s">
        <v>127</v>
      </c>
      <c r="E1168" s="225" t="s">
        <v>2848</v>
      </c>
      <c r="F1168" s="226" t="s">
        <v>2849</v>
      </c>
      <c r="G1168" s="227" t="s">
        <v>197</v>
      </c>
      <c r="H1168" s="228">
        <v>116.25</v>
      </c>
      <c r="I1168" s="229"/>
      <c r="J1168" s="230">
        <f>ROUND(I1168*H1168,2)</f>
        <v>0</v>
      </c>
      <c r="K1168" s="226" t="s">
        <v>147</v>
      </c>
      <c r="L1168" s="72"/>
      <c r="M1168" s="231" t="s">
        <v>21</v>
      </c>
      <c r="N1168" s="232" t="s">
        <v>43</v>
      </c>
      <c r="O1168" s="47"/>
      <c r="P1168" s="233">
        <f>O1168*H1168</f>
        <v>0</v>
      </c>
      <c r="Q1168" s="233">
        <v>0</v>
      </c>
      <c r="R1168" s="233">
        <f>Q1168*H1168</f>
        <v>0</v>
      </c>
      <c r="S1168" s="233">
        <v>0</v>
      </c>
      <c r="T1168" s="234">
        <f>S1168*H1168</f>
        <v>0</v>
      </c>
      <c r="AR1168" s="24" t="s">
        <v>220</v>
      </c>
      <c r="AT1168" s="24" t="s">
        <v>127</v>
      </c>
      <c r="AU1168" s="24" t="s">
        <v>81</v>
      </c>
      <c r="AY1168" s="24" t="s">
        <v>114</v>
      </c>
      <c r="BE1168" s="235">
        <f>IF(N1168="základní",J1168,0)</f>
        <v>0</v>
      </c>
      <c r="BF1168" s="235">
        <f>IF(N1168="snížená",J1168,0)</f>
        <v>0</v>
      </c>
      <c r="BG1168" s="235">
        <f>IF(N1168="zákl. přenesená",J1168,0)</f>
        <v>0</v>
      </c>
      <c r="BH1168" s="235">
        <f>IF(N1168="sníž. přenesená",J1168,0)</f>
        <v>0</v>
      </c>
      <c r="BI1168" s="235">
        <f>IF(N1168="nulová",J1168,0)</f>
        <v>0</v>
      </c>
      <c r="BJ1168" s="24" t="s">
        <v>81</v>
      </c>
      <c r="BK1168" s="235">
        <f>ROUND(I1168*H1168,2)</f>
        <v>0</v>
      </c>
      <c r="BL1168" s="24" t="s">
        <v>220</v>
      </c>
      <c r="BM1168" s="24" t="s">
        <v>2850</v>
      </c>
    </row>
    <row r="1169" s="12" customFormat="1">
      <c r="B1169" s="247"/>
      <c r="C1169" s="248"/>
      <c r="D1169" s="238" t="s">
        <v>133</v>
      </c>
      <c r="E1169" s="249" t="s">
        <v>21</v>
      </c>
      <c r="F1169" s="250" t="s">
        <v>2845</v>
      </c>
      <c r="G1169" s="248"/>
      <c r="H1169" s="251">
        <v>60</v>
      </c>
      <c r="I1169" s="252"/>
      <c r="J1169" s="248"/>
      <c r="K1169" s="248"/>
      <c r="L1169" s="253"/>
      <c r="M1169" s="254"/>
      <c r="N1169" s="255"/>
      <c r="O1169" s="255"/>
      <c r="P1169" s="255"/>
      <c r="Q1169" s="255"/>
      <c r="R1169" s="255"/>
      <c r="S1169" s="255"/>
      <c r="T1169" s="256"/>
      <c r="AT1169" s="257" t="s">
        <v>133</v>
      </c>
      <c r="AU1169" s="257" t="s">
        <v>81</v>
      </c>
      <c r="AV1169" s="12" t="s">
        <v>81</v>
      </c>
      <c r="AW1169" s="12" t="s">
        <v>35</v>
      </c>
      <c r="AX1169" s="12" t="s">
        <v>71</v>
      </c>
      <c r="AY1169" s="257" t="s">
        <v>114</v>
      </c>
    </row>
    <row r="1170" s="12" customFormat="1">
      <c r="B1170" s="247"/>
      <c r="C1170" s="248"/>
      <c r="D1170" s="238" t="s">
        <v>133</v>
      </c>
      <c r="E1170" s="249" t="s">
        <v>21</v>
      </c>
      <c r="F1170" s="250" t="s">
        <v>2846</v>
      </c>
      <c r="G1170" s="248"/>
      <c r="H1170" s="251">
        <v>56.25</v>
      </c>
      <c r="I1170" s="252"/>
      <c r="J1170" s="248"/>
      <c r="K1170" s="248"/>
      <c r="L1170" s="253"/>
      <c r="M1170" s="254"/>
      <c r="N1170" s="255"/>
      <c r="O1170" s="255"/>
      <c r="P1170" s="255"/>
      <c r="Q1170" s="255"/>
      <c r="R1170" s="255"/>
      <c r="S1170" s="255"/>
      <c r="T1170" s="256"/>
      <c r="AT1170" s="257" t="s">
        <v>133</v>
      </c>
      <c r="AU1170" s="257" t="s">
        <v>81</v>
      </c>
      <c r="AV1170" s="12" t="s">
        <v>81</v>
      </c>
      <c r="AW1170" s="12" t="s">
        <v>35</v>
      </c>
      <c r="AX1170" s="12" t="s">
        <v>71</v>
      </c>
      <c r="AY1170" s="257" t="s">
        <v>114</v>
      </c>
    </row>
    <row r="1171" s="13" customFormat="1">
      <c r="B1171" s="258"/>
      <c r="C1171" s="259"/>
      <c r="D1171" s="238" t="s">
        <v>133</v>
      </c>
      <c r="E1171" s="260" t="s">
        <v>21</v>
      </c>
      <c r="F1171" s="261" t="s">
        <v>140</v>
      </c>
      <c r="G1171" s="259"/>
      <c r="H1171" s="262">
        <v>116.25</v>
      </c>
      <c r="I1171" s="263"/>
      <c r="J1171" s="259"/>
      <c r="K1171" s="259"/>
      <c r="L1171" s="264"/>
      <c r="M1171" s="265"/>
      <c r="N1171" s="266"/>
      <c r="O1171" s="266"/>
      <c r="P1171" s="266"/>
      <c r="Q1171" s="266"/>
      <c r="R1171" s="266"/>
      <c r="S1171" s="266"/>
      <c r="T1171" s="267"/>
      <c r="AT1171" s="268" t="s">
        <v>133</v>
      </c>
      <c r="AU1171" s="268" t="s">
        <v>81</v>
      </c>
      <c r="AV1171" s="13" t="s">
        <v>115</v>
      </c>
      <c r="AW1171" s="13" t="s">
        <v>35</v>
      </c>
      <c r="AX1171" s="13" t="s">
        <v>76</v>
      </c>
      <c r="AY1171" s="268" t="s">
        <v>114</v>
      </c>
    </row>
    <row r="1172" s="1" customFormat="1" ht="25.5" customHeight="1">
      <c r="B1172" s="46"/>
      <c r="C1172" s="224" t="s">
        <v>2851</v>
      </c>
      <c r="D1172" s="224" t="s">
        <v>127</v>
      </c>
      <c r="E1172" s="225" t="s">
        <v>2852</v>
      </c>
      <c r="F1172" s="226" t="s">
        <v>2853</v>
      </c>
      <c r="G1172" s="227" t="s">
        <v>284</v>
      </c>
      <c r="H1172" s="228">
        <v>20.5</v>
      </c>
      <c r="I1172" s="229"/>
      <c r="J1172" s="230">
        <f>ROUND(I1172*H1172,2)</f>
        <v>0</v>
      </c>
      <c r="K1172" s="226" t="s">
        <v>147</v>
      </c>
      <c r="L1172" s="72"/>
      <c r="M1172" s="231" t="s">
        <v>21</v>
      </c>
      <c r="N1172" s="232" t="s">
        <v>43</v>
      </c>
      <c r="O1172" s="47"/>
      <c r="P1172" s="233">
        <f>O1172*H1172</f>
        <v>0</v>
      </c>
      <c r="Q1172" s="233">
        <v>0</v>
      </c>
      <c r="R1172" s="233">
        <f>Q1172*H1172</f>
        <v>0</v>
      </c>
      <c r="S1172" s="233">
        <v>0.011469999999999999</v>
      </c>
      <c r="T1172" s="234">
        <f>S1172*H1172</f>
        <v>0.23513499999999998</v>
      </c>
      <c r="AR1172" s="24" t="s">
        <v>220</v>
      </c>
      <c r="AT1172" s="24" t="s">
        <v>127</v>
      </c>
      <c r="AU1172" s="24" t="s">
        <v>81</v>
      </c>
      <c r="AY1172" s="24" t="s">
        <v>114</v>
      </c>
      <c r="BE1172" s="235">
        <f>IF(N1172="základní",J1172,0)</f>
        <v>0</v>
      </c>
      <c r="BF1172" s="235">
        <f>IF(N1172="snížená",J1172,0)</f>
        <v>0</v>
      </c>
      <c r="BG1172" s="235">
        <f>IF(N1172="zákl. přenesená",J1172,0)</f>
        <v>0</v>
      </c>
      <c r="BH1172" s="235">
        <f>IF(N1172="sníž. přenesená",J1172,0)</f>
        <v>0</v>
      </c>
      <c r="BI1172" s="235">
        <f>IF(N1172="nulová",J1172,0)</f>
        <v>0</v>
      </c>
      <c r="BJ1172" s="24" t="s">
        <v>81</v>
      </c>
      <c r="BK1172" s="235">
        <f>ROUND(I1172*H1172,2)</f>
        <v>0</v>
      </c>
      <c r="BL1172" s="24" t="s">
        <v>220</v>
      </c>
      <c r="BM1172" s="24" t="s">
        <v>2854</v>
      </c>
    </row>
    <row r="1173" s="1" customFormat="1" ht="16.5" customHeight="1">
      <c r="B1173" s="46"/>
      <c r="C1173" s="224" t="s">
        <v>2855</v>
      </c>
      <c r="D1173" s="224" t="s">
        <v>127</v>
      </c>
      <c r="E1173" s="225" t="s">
        <v>2856</v>
      </c>
      <c r="F1173" s="226" t="s">
        <v>2849</v>
      </c>
      <c r="G1173" s="227" t="s">
        <v>284</v>
      </c>
      <c r="H1173" s="228">
        <v>20.5</v>
      </c>
      <c r="I1173" s="229"/>
      <c r="J1173" s="230">
        <f>ROUND(I1173*H1173,2)</f>
        <v>0</v>
      </c>
      <c r="K1173" s="226" t="s">
        <v>147</v>
      </c>
      <c r="L1173" s="72"/>
      <c r="M1173" s="231" t="s">
        <v>21</v>
      </c>
      <c r="N1173" s="232" t="s">
        <v>43</v>
      </c>
      <c r="O1173" s="47"/>
      <c r="P1173" s="233">
        <f>O1173*H1173</f>
        <v>0</v>
      </c>
      <c r="Q1173" s="233">
        <v>0</v>
      </c>
      <c r="R1173" s="233">
        <f>Q1173*H1173</f>
        <v>0</v>
      </c>
      <c r="S1173" s="233">
        <v>0</v>
      </c>
      <c r="T1173" s="234">
        <f>S1173*H1173</f>
        <v>0</v>
      </c>
      <c r="AR1173" s="24" t="s">
        <v>220</v>
      </c>
      <c r="AT1173" s="24" t="s">
        <v>127</v>
      </c>
      <c r="AU1173" s="24" t="s">
        <v>81</v>
      </c>
      <c r="AY1173" s="24" t="s">
        <v>114</v>
      </c>
      <c r="BE1173" s="235">
        <f>IF(N1173="základní",J1173,0)</f>
        <v>0</v>
      </c>
      <c r="BF1173" s="235">
        <f>IF(N1173="snížená",J1173,0)</f>
        <v>0</v>
      </c>
      <c r="BG1173" s="235">
        <f>IF(N1173="zákl. přenesená",J1173,0)</f>
        <v>0</v>
      </c>
      <c r="BH1173" s="235">
        <f>IF(N1173="sníž. přenesená",J1173,0)</f>
        <v>0</v>
      </c>
      <c r="BI1173" s="235">
        <f>IF(N1173="nulová",J1173,0)</f>
        <v>0</v>
      </c>
      <c r="BJ1173" s="24" t="s">
        <v>81</v>
      </c>
      <c r="BK1173" s="235">
        <f>ROUND(I1173*H1173,2)</f>
        <v>0</v>
      </c>
      <c r="BL1173" s="24" t="s">
        <v>220</v>
      </c>
      <c r="BM1173" s="24" t="s">
        <v>2857</v>
      </c>
    </row>
    <row r="1174" s="1" customFormat="1" ht="25.5" customHeight="1">
      <c r="B1174" s="46"/>
      <c r="C1174" s="224" t="s">
        <v>2858</v>
      </c>
      <c r="D1174" s="224" t="s">
        <v>127</v>
      </c>
      <c r="E1174" s="225" t="s">
        <v>2859</v>
      </c>
      <c r="F1174" s="226" t="s">
        <v>2860</v>
      </c>
      <c r="G1174" s="227" t="s">
        <v>197</v>
      </c>
      <c r="H1174" s="228">
        <v>115</v>
      </c>
      <c r="I1174" s="229"/>
      <c r="J1174" s="230">
        <f>ROUND(I1174*H1174,2)</f>
        <v>0</v>
      </c>
      <c r="K1174" s="226" t="s">
        <v>147</v>
      </c>
      <c r="L1174" s="72"/>
      <c r="M1174" s="231" t="s">
        <v>21</v>
      </c>
      <c r="N1174" s="232" t="s">
        <v>43</v>
      </c>
      <c r="O1174" s="47"/>
      <c r="P1174" s="233">
        <f>O1174*H1174</f>
        <v>0</v>
      </c>
      <c r="Q1174" s="233">
        <v>0.043490000000000001</v>
      </c>
      <c r="R1174" s="233">
        <f>Q1174*H1174</f>
        <v>5.0013500000000004</v>
      </c>
      <c r="S1174" s="233">
        <v>0</v>
      </c>
      <c r="T1174" s="234">
        <f>S1174*H1174</f>
        <v>0</v>
      </c>
      <c r="AR1174" s="24" t="s">
        <v>220</v>
      </c>
      <c r="AT1174" s="24" t="s">
        <v>127</v>
      </c>
      <c r="AU1174" s="24" t="s">
        <v>81</v>
      </c>
      <c r="AY1174" s="24" t="s">
        <v>114</v>
      </c>
      <c r="BE1174" s="235">
        <f>IF(N1174="základní",J1174,0)</f>
        <v>0</v>
      </c>
      <c r="BF1174" s="235">
        <f>IF(N1174="snížená",J1174,0)</f>
        <v>0</v>
      </c>
      <c r="BG1174" s="235">
        <f>IF(N1174="zákl. přenesená",J1174,0)</f>
        <v>0</v>
      </c>
      <c r="BH1174" s="235">
        <f>IF(N1174="sníž. přenesená",J1174,0)</f>
        <v>0</v>
      </c>
      <c r="BI1174" s="235">
        <f>IF(N1174="nulová",J1174,0)</f>
        <v>0</v>
      </c>
      <c r="BJ1174" s="24" t="s">
        <v>81</v>
      </c>
      <c r="BK1174" s="235">
        <f>ROUND(I1174*H1174,2)</f>
        <v>0</v>
      </c>
      <c r="BL1174" s="24" t="s">
        <v>220</v>
      </c>
      <c r="BM1174" s="24" t="s">
        <v>2861</v>
      </c>
    </row>
    <row r="1175" s="1" customFormat="1">
      <c r="B1175" s="46"/>
      <c r="C1175" s="74"/>
      <c r="D1175" s="238" t="s">
        <v>149</v>
      </c>
      <c r="E1175" s="74"/>
      <c r="F1175" s="269" t="s">
        <v>2862</v>
      </c>
      <c r="G1175" s="74"/>
      <c r="H1175" s="74"/>
      <c r="I1175" s="189"/>
      <c r="J1175" s="74"/>
      <c r="K1175" s="74"/>
      <c r="L1175" s="72"/>
      <c r="M1175" s="270"/>
      <c r="N1175" s="47"/>
      <c r="O1175" s="47"/>
      <c r="P1175" s="47"/>
      <c r="Q1175" s="47"/>
      <c r="R1175" s="47"/>
      <c r="S1175" s="47"/>
      <c r="T1175" s="95"/>
      <c r="AT1175" s="24" t="s">
        <v>149</v>
      </c>
      <c r="AU1175" s="24" t="s">
        <v>81</v>
      </c>
    </row>
    <row r="1176" s="11" customFormat="1">
      <c r="B1176" s="236"/>
      <c r="C1176" s="237"/>
      <c r="D1176" s="238" t="s">
        <v>133</v>
      </c>
      <c r="E1176" s="239" t="s">
        <v>21</v>
      </c>
      <c r="F1176" s="240" t="s">
        <v>1195</v>
      </c>
      <c r="G1176" s="237"/>
      <c r="H1176" s="239" t="s">
        <v>21</v>
      </c>
      <c r="I1176" s="241"/>
      <c r="J1176" s="237"/>
      <c r="K1176" s="237"/>
      <c r="L1176" s="242"/>
      <c r="M1176" s="243"/>
      <c r="N1176" s="244"/>
      <c r="O1176" s="244"/>
      <c r="P1176" s="244"/>
      <c r="Q1176" s="244"/>
      <c r="R1176" s="244"/>
      <c r="S1176" s="244"/>
      <c r="T1176" s="245"/>
      <c r="AT1176" s="246" t="s">
        <v>133</v>
      </c>
      <c r="AU1176" s="246" t="s">
        <v>81</v>
      </c>
      <c r="AV1176" s="11" t="s">
        <v>76</v>
      </c>
      <c r="AW1176" s="11" t="s">
        <v>35</v>
      </c>
      <c r="AX1176" s="11" t="s">
        <v>71</v>
      </c>
      <c r="AY1176" s="246" t="s">
        <v>114</v>
      </c>
    </row>
    <row r="1177" s="12" customFormat="1">
      <c r="B1177" s="247"/>
      <c r="C1177" s="248"/>
      <c r="D1177" s="238" t="s">
        <v>133</v>
      </c>
      <c r="E1177" s="249" t="s">
        <v>21</v>
      </c>
      <c r="F1177" s="250" t="s">
        <v>2863</v>
      </c>
      <c r="G1177" s="248"/>
      <c r="H1177" s="251">
        <v>57.600000000000001</v>
      </c>
      <c r="I1177" s="252"/>
      <c r="J1177" s="248"/>
      <c r="K1177" s="248"/>
      <c r="L1177" s="253"/>
      <c r="M1177" s="254"/>
      <c r="N1177" s="255"/>
      <c r="O1177" s="255"/>
      <c r="P1177" s="255"/>
      <c r="Q1177" s="255"/>
      <c r="R1177" s="255"/>
      <c r="S1177" s="255"/>
      <c r="T1177" s="256"/>
      <c r="AT1177" s="257" t="s">
        <v>133</v>
      </c>
      <c r="AU1177" s="257" t="s">
        <v>81</v>
      </c>
      <c r="AV1177" s="12" t="s">
        <v>81</v>
      </c>
      <c r="AW1177" s="12" t="s">
        <v>35</v>
      </c>
      <c r="AX1177" s="12" t="s">
        <v>71</v>
      </c>
      <c r="AY1177" s="257" t="s">
        <v>114</v>
      </c>
    </row>
    <row r="1178" s="12" customFormat="1">
      <c r="B1178" s="247"/>
      <c r="C1178" s="248"/>
      <c r="D1178" s="238" t="s">
        <v>133</v>
      </c>
      <c r="E1178" s="249" t="s">
        <v>21</v>
      </c>
      <c r="F1178" s="250" t="s">
        <v>2864</v>
      </c>
      <c r="G1178" s="248"/>
      <c r="H1178" s="251">
        <v>57.5</v>
      </c>
      <c r="I1178" s="252"/>
      <c r="J1178" s="248"/>
      <c r="K1178" s="248"/>
      <c r="L1178" s="253"/>
      <c r="M1178" s="254"/>
      <c r="N1178" s="255"/>
      <c r="O1178" s="255"/>
      <c r="P1178" s="255"/>
      <c r="Q1178" s="255"/>
      <c r="R1178" s="255"/>
      <c r="S1178" s="255"/>
      <c r="T1178" s="256"/>
      <c r="AT1178" s="257" t="s">
        <v>133</v>
      </c>
      <c r="AU1178" s="257" t="s">
        <v>81</v>
      </c>
      <c r="AV1178" s="12" t="s">
        <v>81</v>
      </c>
      <c r="AW1178" s="12" t="s">
        <v>35</v>
      </c>
      <c r="AX1178" s="12" t="s">
        <v>71</v>
      </c>
      <c r="AY1178" s="257" t="s">
        <v>114</v>
      </c>
    </row>
    <row r="1179" s="12" customFormat="1">
      <c r="B1179" s="247"/>
      <c r="C1179" s="248"/>
      <c r="D1179" s="238" t="s">
        <v>133</v>
      </c>
      <c r="E1179" s="249" t="s">
        <v>21</v>
      </c>
      <c r="F1179" s="250" t="s">
        <v>2865</v>
      </c>
      <c r="G1179" s="248"/>
      <c r="H1179" s="251">
        <v>-0.10000000000000001</v>
      </c>
      <c r="I1179" s="252"/>
      <c r="J1179" s="248"/>
      <c r="K1179" s="248"/>
      <c r="L1179" s="253"/>
      <c r="M1179" s="254"/>
      <c r="N1179" s="255"/>
      <c r="O1179" s="255"/>
      <c r="P1179" s="255"/>
      <c r="Q1179" s="255"/>
      <c r="R1179" s="255"/>
      <c r="S1179" s="255"/>
      <c r="T1179" s="256"/>
      <c r="AT1179" s="257" t="s">
        <v>133</v>
      </c>
      <c r="AU1179" s="257" t="s">
        <v>81</v>
      </c>
      <c r="AV1179" s="12" t="s">
        <v>81</v>
      </c>
      <c r="AW1179" s="12" t="s">
        <v>35</v>
      </c>
      <c r="AX1179" s="12" t="s">
        <v>71</v>
      </c>
      <c r="AY1179" s="257" t="s">
        <v>114</v>
      </c>
    </row>
    <row r="1180" s="13" customFormat="1">
      <c r="B1180" s="258"/>
      <c r="C1180" s="259"/>
      <c r="D1180" s="238" t="s">
        <v>133</v>
      </c>
      <c r="E1180" s="260" t="s">
        <v>21</v>
      </c>
      <c r="F1180" s="261" t="s">
        <v>140</v>
      </c>
      <c r="G1180" s="259"/>
      <c r="H1180" s="262">
        <v>115</v>
      </c>
      <c r="I1180" s="263"/>
      <c r="J1180" s="259"/>
      <c r="K1180" s="259"/>
      <c r="L1180" s="264"/>
      <c r="M1180" s="265"/>
      <c r="N1180" s="266"/>
      <c r="O1180" s="266"/>
      <c r="P1180" s="266"/>
      <c r="Q1180" s="266"/>
      <c r="R1180" s="266"/>
      <c r="S1180" s="266"/>
      <c r="T1180" s="267"/>
      <c r="AT1180" s="268" t="s">
        <v>133</v>
      </c>
      <c r="AU1180" s="268" t="s">
        <v>81</v>
      </c>
      <c r="AV1180" s="13" t="s">
        <v>115</v>
      </c>
      <c r="AW1180" s="13" t="s">
        <v>35</v>
      </c>
      <c r="AX1180" s="13" t="s">
        <v>76</v>
      </c>
      <c r="AY1180" s="268" t="s">
        <v>114</v>
      </c>
    </row>
    <row r="1181" s="1" customFormat="1" ht="25.5" customHeight="1">
      <c r="B1181" s="46"/>
      <c r="C1181" s="224" t="s">
        <v>2866</v>
      </c>
      <c r="D1181" s="224" t="s">
        <v>127</v>
      </c>
      <c r="E1181" s="225" t="s">
        <v>2867</v>
      </c>
      <c r="F1181" s="226" t="s">
        <v>2868</v>
      </c>
      <c r="G1181" s="227" t="s">
        <v>284</v>
      </c>
      <c r="H1181" s="228">
        <v>28</v>
      </c>
      <c r="I1181" s="229"/>
      <c r="J1181" s="230">
        <f>ROUND(I1181*H1181,2)</f>
        <v>0</v>
      </c>
      <c r="K1181" s="226" t="s">
        <v>147</v>
      </c>
      <c r="L1181" s="72"/>
      <c r="M1181" s="231" t="s">
        <v>21</v>
      </c>
      <c r="N1181" s="232" t="s">
        <v>43</v>
      </c>
      <c r="O1181" s="47"/>
      <c r="P1181" s="233">
        <f>O1181*H1181</f>
        <v>0</v>
      </c>
      <c r="Q1181" s="233">
        <v>0.00012999999999999999</v>
      </c>
      <c r="R1181" s="233">
        <f>Q1181*H1181</f>
        <v>0.0036399999999999996</v>
      </c>
      <c r="S1181" s="233">
        <v>0</v>
      </c>
      <c r="T1181" s="234">
        <f>S1181*H1181</f>
        <v>0</v>
      </c>
      <c r="AR1181" s="24" t="s">
        <v>220</v>
      </c>
      <c r="AT1181" s="24" t="s">
        <v>127</v>
      </c>
      <c r="AU1181" s="24" t="s">
        <v>81</v>
      </c>
      <c r="AY1181" s="24" t="s">
        <v>114</v>
      </c>
      <c r="BE1181" s="235">
        <f>IF(N1181="základní",J1181,0)</f>
        <v>0</v>
      </c>
      <c r="BF1181" s="235">
        <f>IF(N1181="snížená",J1181,0)</f>
        <v>0</v>
      </c>
      <c r="BG1181" s="235">
        <f>IF(N1181="zákl. přenesená",J1181,0)</f>
        <v>0</v>
      </c>
      <c r="BH1181" s="235">
        <f>IF(N1181="sníž. přenesená",J1181,0)</f>
        <v>0</v>
      </c>
      <c r="BI1181" s="235">
        <f>IF(N1181="nulová",J1181,0)</f>
        <v>0</v>
      </c>
      <c r="BJ1181" s="24" t="s">
        <v>81</v>
      </c>
      <c r="BK1181" s="235">
        <f>ROUND(I1181*H1181,2)</f>
        <v>0</v>
      </c>
      <c r="BL1181" s="24" t="s">
        <v>220</v>
      </c>
      <c r="BM1181" s="24" t="s">
        <v>2869</v>
      </c>
    </row>
    <row r="1182" s="1" customFormat="1">
      <c r="B1182" s="46"/>
      <c r="C1182" s="74"/>
      <c r="D1182" s="238" t="s">
        <v>149</v>
      </c>
      <c r="E1182" s="74"/>
      <c r="F1182" s="269" t="s">
        <v>2862</v>
      </c>
      <c r="G1182" s="74"/>
      <c r="H1182" s="74"/>
      <c r="I1182" s="189"/>
      <c r="J1182" s="74"/>
      <c r="K1182" s="74"/>
      <c r="L1182" s="72"/>
      <c r="M1182" s="270"/>
      <c r="N1182" s="47"/>
      <c r="O1182" s="47"/>
      <c r="P1182" s="47"/>
      <c r="Q1182" s="47"/>
      <c r="R1182" s="47"/>
      <c r="S1182" s="47"/>
      <c r="T1182" s="95"/>
      <c r="AT1182" s="24" t="s">
        <v>149</v>
      </c>
      <c r="AU1182" s="24" t="s">
        <v>81</v>
      </c>
    </row>
    <row r="1183" s="1" customFormat="1" ht="25.5" customHeight="1">
      <c r="B1183" s="46"/>
      <c r="C1183" s="224" t="s">
        <v>2870</v>
      </c>
      <c r="D1183" s="224" t="s">
        <v>127</v>
      </c>
      <c r="E1183" s="225" t="s">
        <v>2871</v>
      </c>
      <c r="F1183" s="226" t="s">
        <v>2872</v>
      </c>
      <c r="G1183" s="227" t="s">
        <v>284</v>
      </c>
      <c r="H1183" s="228">
        <v>25</v>
      </c>
      <c r="I1183" s="229"/>
      <c r="J1183" s="230">
        <f>ROUND(I1183*H1183,2)</f>
        <v>0</v>
      </c>
      <c r="K1183" s="226" t="s">
        <v>147</v>
      </c>
      <c r="L1183" s="72"/>
      <c r="M1183" s="231" t="s">
        <v>21</v>
      </c>
      <c r="N1183" s="232" t="s">
        <v>43</v>
      </c>
      <c r="O1183" s="47"/>
      <c r="P1183" s="233">
        <f>O1183*H1183</f>
        <v>0</v>
      </c>
      <c r="Q1183" s="233">
        <v>0.018079999999999999</v>
      </c>
      <c r="R1183" s="233">
        <f>Q1183*H1183</f>
        <v>0.45199999999999996</v>
      </c>
      <c r="S1183" s="233">
        <v>0</v>
      </c>
      <c r="T1183" s="234">
        <f>S1183*H1183</f>
        <v>0</v>
      </c>
      <c r="AR1183" s="24" t="s">
        <v>220</v>
      </c>
      <c r="AT1183" s="24" t="s">
        <v>127</v>
      </c>
      <c r="AU1183" s="24" t="s">
        <v>81</v>
      </c>
      <c r="AY1183" s="24" t="s">
        <v>114</v>
      </c>
      <c r="BE1183" s="235">
        <f>IF(N1183="základní",J1183,0)</f>
        <v>0</v>
      </c>
      <c r="BF1183" s="235">
        <f>IF(N1183="snížená",J1183,0)</f>
        <v>0</v>
      </c>
      <c r="BG1183" s="235">
        <f>IF(N1183="zákl. přenesená",J1183,0)</f>
        <v>0</v>
      </c>
      <c r="BH1183" s="235">
        <f>IF(N1183="sníž. přenesená",J1183,0)</f>
        <v>0</v>
      </c>
      <c r="BI1183" s="235">
        <f>IF(N1183="nulová",J1183,0)</f>
        <v>0</v>
      </c>
      <c r="BJ1183" s="24" t="s">
        <v>81</v>
      </c>
      <c r="BK1183" s="235">
        <f>ROUND(I1183*H1183,2)</f>
        <v>0</v>
      </c>
      <c r="BL1183" s="24" t="s">
        <v>220</v>
      </c>
      <c r="BM1183" s="24" t="s">
        <v>2873</v>
      </c>
    </row>
    <row r="1184" s="1" customFormat="1">
      <c r="B1184" s="46"/>
      <c r="C1184" s="74"/>
      <c r="D1184" s="238" t="s">
        <v>149</v>
      </c>
      <c r="E1184" s="74"/>
      <c r="F1184" s="269" t="s">
        <v>2862</v>
      </c>
      <c r="G1184" s="74"/>
      <c r="H1184" s="74"/>
      <c r="I1184" s="189"/>
      <c r="J1184" s="74"/>
      <c r="K1184" s="74"/>
      <c r="L1184" s="72"/>
      <c r="M1184" s="270"/>
      <c r="N1184" s="47"/>
      <c r="O1184" s="47"/>
      <c r="P1184" s="47"/>
      <c r="Q1184" s="47"/>
      <c r="R1184" s="47"/>
      <c r="S1184" s="47"/>
      <c r="T1184" s="95"/>
      <c r="AT1184" s="24" t="s">
        <v>149</v>
      </c>
      <c r="AU1184" s="24" t="s">
        <v>81</v>
      </c>
    </row>
    <row r="1185" s="1" customFormat="1" ht="25.5" customHeight="1">
      <c r="B1185" s="46"/>
      <c r="C1185" s="224" t="s">
        <v>2874</v>
      </c>
      <c r="D1185" s="224" t="s">
        <v>127</v>
      </c>
      <c r="E1185" s="225" t="s">
        <v>2875</v>
      </c>
      <c r="F1185" s="226" t="s">
        <v>2876</v>
      </c>
      <c r="G1185" s="227" t="s">
        <v>197</v>
      </c>
      <c r="H1185" s="228">
        <v>115</v>
      </c>
      <c r="I1185" s="229"/>
      <c r="J1185" s="230">
        <f>ROUND(I1185*H1185,2)</f>
        <v>0</v>
      </c>
      <c r="K1185" s="226" t="s">
        <v>147</v>
      </c>
      <c r="L1185" s="72"/>
      <c r="M1185" s="231" t="s">
        <v>21</v>
      </c>
      <c r="N1185" s="232" t="s">
        <v>43</v>
      </c>
      <c r="O1185" s="47"/>
      <c r="P1185" s="233">
        <f>O1185*H1185</f>
        <v>0</v>
      </c>
      <c r="Q1185" s="233">
        <v>4.0000000000000003E-05</v>
      </c>
      <c r="R1185" s="233">
        <f>Q1185*H1185</f>
        <v>0.0046000000000000008</v>
      </c>
      <c r="S1185" s="233">
        <v>0</v>
      </c>
      <c r="T1185" s="234">
        <f>S1185*H1185</f>
        <v>0</v>
      </c>
      <c r="AR1185" s="24" t="s">
        <v>220</v>
      </c>
      <c r="AT1185" s="24" t="s">
        <v>127</v>
      </c>
      <c r="AU1185" s="24" t="s">
        <v>81</v>
      </c>
      <c r="AY1185" s="24" t="s">
        <v>114</v>
      </c>
      <c r="BE1185" s="235">
        <f>IF(N1185="základní",J1185,0)</f>
        <v>0</v>
      </c>
      <c r="BF1185" s="235">
        <f>IF(N1185="snížená",J1185,0)</f>
        <v>0</v>
      </c>
      <c r="BG1185" s="235">
        <f>IF(N1185="zákl. přenesená",J1185,0)</f>
        <v>0</v>
      </c>
      <c r="BH1185" s="235">
        <f>IF(N1185="sníž. přenesená",J1185,0)</f>
        <v>0</v>
      </c>
      <c r="BI1185" s="235">
        <f>IF(N1185="nulová",J1185,0)</f>
        <v>0</v>
      </c>
      <c r="BJ1185" s="24" t="s">
        <v>81</v>
      </c>
      <c r="BK1185" s="235">
        <f>ROUND(I1185*H1185,2)</f>
        <v>0</v>
      </c>
      <c r="BL1185" s="24" t="s">
        <v>220</v>
      </c>
      <c r="BM1185" s="24" t="s">
        <v>2877</v>
      </c>
    </row>
    <row r="1186" s="1" customFormat="1" ht="25.5" customHeight="1">
      <c r="B1186" s="46"/>
      <c r="C1186" s="224" t="s">
        <v>2878</v>
      </c>
      <c r="D1186" s="224" t="s">
        <v>127</v>
      </c>
      <c r="E1186" s="225" t="s">
        <v>2879</v>
      </c>
      <c r="F1186" s="226" t="s">
        <v>2880</v>
      </c>
      <c r="G1186" s="227" t="s">
        <v>197</v>
      </c>
      <c r="H1186" s="228">
        <v>140</v>
      </c>
      <c r="I1186" s="229"/>
      <c r="J1186" s="230">
        <f>ROUND(I1186*H1186,2)</f>
        <v>0</v>
      </c>
      <c r="K1186" s="226" t="s">
        <v>147</v>
      </c>
      <c r="L1186" s="72"/>
      <c r="M1186" s="231" t="s">
        <v>21</v>
      </c>
      <c r="N1186" s="232" t="s">
        <v>43</v>
      </c>
      <c r="O1186" s="47"/>
      <c r="P1186" s="233">
        <f>O1186*H1186</f>
        <v>0</v>
      </c>
      <c r="Q1186" s="233">
        <v>1.0000000000000001E-05</v>
      </c>
      <c r="R1186" s="233">
        <f>Q1186*H1186</f>
        <v>0.0014000000000000002</v>
      </c>
      <c r="S1186" s="233">
        <v>0</v>
      </c>
      <c r="T1186" s="234">
        <f>S1186*H1186</f>
        <v>0</v>
      </c>
      <c r="AR1186" s="24" t="s">
        <v>220</v>
      </c>
      <c r="AT1186" s="24" t="s">
        <v>127</v>
      </c>
      <c r="AU1186" s="24" t="s">
        <v>81</v>
      </c>
      <c r="AY1186" s="24" t="s">
        <v>114</v>
      </c>
      <c r="BE1186" s="235">
        <f>IF(N1186="základní",J1186,0)</f>
        <v>0</v>
      </c>
      <c r="BF1186" s="235">
        <f>IF(N1186="snížená",J1186,0)</f>
        <v>0</v>
      </c>
      <c r="BG1186" s="235">
        <f>IF(N1186="zákl. přenesená",J1186,0)</f>
        <v>0</v>
      </c>
      <c r="BH1186" s="235">
        <f>IF(N1186="sníž. přenesená",J1186,0)</f>
        <v>0</v>
      </c>
      <c r="BI1186" s="235">
        <f>IF(N1186="nulová",J1186,0)</f>
        <v>0</v>
      </c>
      <c r="BJ1186" s="24" t="s">
        <v>81</v>
      </c>
      <c r="BK1186" s="235">
        <f>ROUND(I1186*H1186,2)</f>
        <v>0</v>
      </c>
      <c r="BL1186" s="24" t="s">
        <v>220</v>
      </c>
      <c r="BM1186" s="24" t="s">
        <v>2881</v>
      </c>
    </row>
    <row r="1187" s="11" customFormat="1">
      <c r="B1187" s="236"/>
      <c r="C1187" s="237"/>
      <c r="D1187" s="238" t="s">
        <v>133</v>
      </c>
      <c r="E1187" s="239" t="s">
        <v>21</v>
      </c>
      <c r="F1187" s="240" t="s">
        <v>2739</v>
      </c>
      <c r="G1187" s="237"/>
      <c r="H1187" s="239" t="s">
        <v>21</v>
      </c>
      <c r="I1187" s="241"/>
      <c r="J1187" s="237"/>
      <c r="K1187" s="237"/>
      <c r="L1187" s="242"/>
      <c r="M1187" s="243"/>
      <c r="N1187" s="244"/>
      <c r="O1187" s="244"/>
      <c r="P1187" s="244"/>
      <c r="Q1187" s="244"/>
      <c r="R1187" s="244"/>
      <c r="S1187" s="244"/>
      <c r="T1187" s="245"/>
      <c r="AT1187" s="246" t="s">
        <v>133</v>
      </c>
      <c r="AU1187" s="246" t="s">
        <v>81</v>
      </c>
      <c r="AV1187" s="11" t="s">
        <v>76</v>
      </c>
      <c r="AW1187" s="11" t="s">
        <v>35</v>
      </c>
      <c r="AX1187" s="11" t="s">
        <v>71</v>
      </c>
      <c r="AY1187" s="246" t="s">
        <v>114</v>
      </c>
    </row>
    <row r="1188" s="12" customFormat="1">
      <c r="B1188" s="247"/>
      <c r="C1188" s="248"/>
      <c r="D1188" s="238" t="s">
        <v>133</v>
      </c>
      <c r="E1188" s="249" t="s">
        <v>21</v>
      </c>
      <c r="F1188" s="250" t="s">
        <v>2882</v>
      </c>
      <c r="G1188" s="248"/>
      <c r="H1188" s="251">
        <v>140</v>
      </c>
      <c r="I1188" s="252"/>
      <c r="J1188" s="248"/>
      <c r="K1188" s="248"/>
      <c r="L1188" s="253"/>
      <c r="M1188" s="254"/>
      <c r="N1188" s="255"/>
      <c r="O1188" s="255"/>
      <c r="P1188" s="255"/>
      <c r="Q1188" s="255"/>
      <c r="R1188" s="255"/>
      <c r="S1188" s="255"/>
      <c r="T1188" s="256"/>
      <c r="AT1188" s="257" t="s">
        <v>133</v>
      </c>
      <c r="AU1188" s="257" t="s">
        <v>81</v>
      </c>
      <c r="AV1188" s="12" t="s">
        <v>81</v>
      </c>
      <c r="AW1188" s="12" t="s">
        <v>35</v>
      </c>
      <c r="AX1188" s="12" t="s">
        <v>76</v>
      </c>
      <c r="AY1188" s="257" t="s">
        <v>114</v>
      </c>
    </row>
    <row r="1189" s="1" customFormat="1" ht="16.5" customHeight="1">
      <c r="B1189" s="46"/>
      <c r="C1189" s="271" t="s">
        <v>2883</v>
      </c>
      <c r="D1189" s="271" t="s">
        <v>189</v>
      </c>
      <c r="E1189" s="272" t="s">
        <v>2884</v>
      </c>
      <c r="F1189" s="273" t="s">
        <v>2885</v>
      </c>
      <c r="G1189" s="274" t="s">
        <v>197</v>
      </c>
      <c r="H1189" s="275">
        <v>154</v>
      </c>
      <c r="I1189" s="276"/>
      <c r="J1189" s="277">
        <f>ROUND(I1189*H1189,2)</f>
        <v>0</v>
      </c>
      <c r="K1189" s="273" t="s">
        <v>147</v>
      </c>
      <c r="L1189" s="278"/>
      <c r="M1189" s="279" t="s">
        <v>21</v>
      </c>
      <c r="N1189" s="280" t="s">
        <v>43</v>
      </c>
      <c r="O1189" s="47"/>
      <c r="P1189" s="233">
        <f>O1189*H1189</f>
        <v>0</v>
      </c>
      <c r="Q1189" s="233">
        <v>8.0000000000000007E-05</v>
      </c>
      <c r="R1189" s="233">
        <f>Q1189*H1189</f>
        <v>0.012320000000000001</v>
      </c>
      <c r="S1189" s="233">
        <v>0</v>
      </c>
      <c r="T1189" s="234">
        <f>S1189*H1189</f>
        <v>0</v>
      </c>
      <c r="AR1189" s="24" t="s">
        <v>309</v>
      </c>
      <c r="AT1189" s="24" t="s">
        <v>189</v>
      </c>
      <c r="AU1189" s="24" t="s">
        <v>81</v>
      </c>
      <c r="AY1189" s="24" t="s">
        <v>114</v>
      </c>
      <c r="BE1189" s="235">
        <f>IF(N1189="základní",J1189,0)</f>
        <v>0</v>
      </c>
      <c r="BF1189" s="235">
        <f>IF(N1189="snížená",J1189,0)</f>
        <v>0</v>
      </c>
      <c r="BG1189" s="235">
        <f>IF(N1189="zákl. přenesená",J1189,0)</f>
        <v>0</v>
      </c>
      <c r="BH1189" s="235">
        <f>IF(N1189="sníž. přenesená",J1189,0)</f>
        <v>0</v>
      </c>
      <c r="BI1189" s="235">
        <f>IF(N1189="nulová",J1189,0)</f>
        <v>0</v>
      </c>
      <c r="BJ1189" s="24" t="s">
        <v>81</v>
      </c>
      <c r="BK1189" s="235">
        <f>ROUND(I1189*H1189,2)</f>
        <v>0</v>
      </c>
      <c r="BL1189" s="24" t="s">
        <v>220</v>
      </c>
      <c r="BM1189" s="24" t="s">
        <v>2886</v>
      </c>
    </row>
    <row r="1190" s="12" customFormat="1">
      <c r="B1190" s="247"/>
      <c r="C1190" s="248"/>
      <c r="D1190" s="238" t="s">
        <v>133</v>
      </c>
      <c r="E1190" s="248"/>
      <c r="F1190" s="250" t="s">
        <v>2887</v>
      </c>
      <c r="G1190" s="248"/>
      <c r="H1190" s="251">
        <v>154</v>
      </c>
      <c r="I1190" s="252"/>
      <c r="J1190" s="248"/>
      <c r="K1190" s="248"/>
      <c r="L1190" s="253"/>
      <c r="M1190" s="254"/>
      <c r="N1190" s="255"/>
      <c r="O1190" s="255"/>
      <c r="P1190" s="255"/>
      <c r="Q1190" s="255"/>
      <c r="R1190" s="255"/>
      <c r="S1190" s="255"/>
      <c r="T1190" s="256"/>
      <c r="AT1190" s="257" t="s">
        <v>133</v>
      </c>
      <c r="AU1190" s="257" t="s">
        <v>81</v>
      </c>
      <c r="AV1190" s="12" t="s">
        <v>81</v>
      </c>
      <c r="AW1190" s="12" t="s">
        <v>6</v>
      </c>
      <c r="AX1190" s="12" t="s">
        <v>76</v>
      </c>
      <c r="AY1190" s="257" t="s">
        <v>114</v>
      </c>
    </row>
    <row r="1191" s="1" customFormat="1" ht="38.25" customHeight="1">
      <c r="B1191" s="46"/>
      <c r="C1191" s="224" t="s">
        <v>2888</v>
      </c>
      <c r="D1191" s="224" t="s">
        <v>127</v>
      </c>
      <c r="E1191" s="225" t="s">
        <v>2889</v>
      </c>
      <c r="F1191" s="226" t="s">
        <v>2890</v>
      </c>
      <c r="G1191" s="227" t="s">
        <v>491</v>
      </c>
      <c r="H1191" s="228">
        <v>1</v>
      </c>
      <c r="I1191" s="229"/>
      <c r="J1191" s="230">
        <f>ROUND(I1191*H1191,2)</f>
        <v>0</v>
      </c>
      <c r="K1191" s="226" t="s">
        <v>147</v>
      </c>
      <c r="L1191" s="72"/>
      <c r="M1191" s="231" t="s">
        <v>21</v>
      </c>
      <c r="N1191" s="232" t="s">
        <v>43</v>
      </c>
      <c r="O1191" s="47"/>
      <c r="P1191" s="233">
        <f>O1191*H1191</f>
        <v>0</v>
      </c>
      <c r="Q1191" s="233">
        <v>0</v>
      </c>
      <c r="R1191" s="233">
        <f>Q1191*H1191</f>
        <v>0</v>
      </c>
      <c r="S1191" s="233">
        <v>0</v>
      </c>
      <c r="T1191" s="234">
        <f>S1191*H1191</f>
        <v>0</v>
      </c>
      <c r="AR1191" s="24" t="s">
        <v>220</v>
      </c>
      <c r="AT1191" s="24" t="s">
        <v>127</v>
      </c>
      <c r="AU1191" s="24" t="s">
        <v>81</v>
      </c>
      <c r="AY1191" s="24" t="s">
        <v>114</v>
      </c>
      <c r="BE1191" s="235">
        <f>IF(N1191="základní",J1191,0)</f>
        <v>0</v>
      </c>
      <c r="BF1191" s="235">
        <f>IF(N1191="snížená",J1191,0)</f>
        <v>0</v>
      </c>
      <c r="BG1191" s="235">
        <f>IF(N1191="zákl. přenesená",J1191,0)</f>
        <v>0</v>
      </c>
      <c r="BH1191" s="235">
        <f>IF(N1191="sníž. přenesená",J1191,0)</f>
        <v>0</v>
      </c>
      <c r="BI1191" s="235">
        <f>IF(N1191="nulová",J1191,0)</f>
        <v>0</v>
      </c>
      <c r="BJ1191" s="24" t="s">
        <v>81</v>
      </c>
      <c r="BK1191" s="235">
        <f>ROUND(I1191*H1191,2)</f>
        <v>0</v>
      </c>
      <c r="BL1191" s="24" t="s">
        <v>220</v>
      </c>
      <c r="BM1191" s="24" t="s">
        <v>2891</v>
      </c>
    </row>
    <row r="1192" s="10" customFormat="1" ht="29.88" customHeight="1">
      <c r="B1192" s="202"/>
      <c r="C1192" s="203"/>
      <c r="D1192" s="204" t="s">
        <v>70</v>
      </c>
      <c r="E1192" s="216" t="s">
        <v>2892</v>
      </c>
      <c r="F1192" s="216" t="s">
        <v>2893</v>
      </c>
      <c r="G1192" s="203"/>
      <c r="H1192" s="203"/>
      <c r="I1192" s="206"/>
      <c r="J1192" s="217">
        <f>BK1192</f>
        <v>0</v>
      </c>
      <c r="K1192" s="203"/>
      <c r="L1192" s="208"/>
      <c r="M1192" s="209"/>
      <c r="N1192" s="210"/>
      <c r="O1192" s="210"/>
      <c r="P1192" s="211">
        <f>SUM(P1193:P1290)</f>
        <v>0</v>
      </c>
      <c r="Q1192" s="210"/>
      <c r="R1192" s="211">
        <f>SUM(R1193:R1290)</f>
        <v>1.1533617000000001</v>
      </c>
      <c r="S1192" s="210"/>
      <c r="T1192" s="212">
        <f>SUM(T1193:T1290)</f>
        <v>0</v>
      </c>
      <c r="AR1192" s="213" t="s">
        <v>81</v>
      </c>
      <c r="AT1192" s="214" t="s">
        <v>70</v>
      </c>
      <c r="AU1192" s="214" t="s">
        <v>76</v>
      </c>
      <c r="AY1192" s="213" t="s">
        <v>114</v>
      </c>
      <c r="BK1192" s="215">
        <f>SUM(BK1193:BK1290)</f>
        <v>0</v>
      </c>
    </row>
    <row r="1193" s="1" customFormat="1" ht="16.5" customHeight="1">
      <c r="B1193" s="46"/>
      <c r="C1193" s="224" t="s">
        <v>2894</v>
      </c>
      <c r="D1193" s="224" t="s">
        <v>127</v>
      </c>
      <c r="E1193" s="225" t="s">
        <v>2895</v>
      </c>
      <c r="F1193" s="226" t="s">
        <v>2896</v>
      </c>
      <c r="G1193" s="227" t="s">
        <v>197</v>
      </c>
      <c r="H1193" s="228">
        <v>8.9700000000000006</v>
      </c>
      <c r="I1193" s="229"/>
      <c r="J1193" s="230">
        <f>ROUND(I1193*H1193,2)</f>
        <v>0</v>
      </c>
      <c r="K1193" s="226" t="s">
        <v>147</v>
      </c>
      <c r="L1193" s="72"/>
      <c r="M1193" s="231" t="s">
        <v>21</v>
      </c>
      <c r="N1193" s="232" t="s">
        <v>43</v>
      </c>
      <c r="O1193" s="47"/>
      <c r="P1193" s="233">
        <f>O1193*H1193</f>
        <v>0</v>
      </c>
      <c r="Q1193" s="233">
        <v>0</v>
      </c>
      <c r="R1193" s="233">
        <f>Q1193*H1193</f>
        <v>0</v>
      </c>
      <c r="S1193" s="233">
        <v>0</v>
      </c>
      <c r="T1193" s="234">
        <f>S1193*H1193</f>
        <v>0</v>
      </c>
      <c r="AR1193" s="24" t="s">
        <v>220</v>
      </c>
      <c r="AT1193" s="24" t="s">
        <v>127</v>
      </c>
      <c r="AU1193" s="24" t="s">
        <v>81</v>
      </c>
      <c r="AY1193" s="24" t="s">
        <v>114</v>
      </c>
      <c r="BE1193" s="235">
        <f>IF(N1193="základní",J1193,0)</f>
        <v>0</v>
      </c>
      <c r="BF1193" s="235">
        <f>IF(N1193="snížená",J1193,0)</f>
        <v>0</v>
      </c>
      <c r="BG1193" s="235">
        <f>IF(N1193="zákl. přenesená",J1193,0)</f>
        <v>0</v>
      </c>
      <c r="BH1193" s="235">
        <f>IF(N1193="sníž. přenesená",J1193,0)</f>
        <v>0</v>
      </c>
      <c r="BI1193" s="235">
        <f>IF(N1193="nulová",J1193,0)</f>
        <v>0</v>
      </c>
      <c r="BJ1193" s="24" t="s">
        <v>81</v>
      </c>
      <c r="BK1193" s="235">
        <f>ROUND(I1193*H1193,2)</f>
        <v>0</v>
      </c>
      <c r="BL1193" s="24" t="s">
        <v>220</v>
      </c>
      <c r="BM1193" s="24" t="s">
        <v>2897</v>
      </c>
    </row>
    <row r="1194" s="11" customFormat="1">
      <c r="B1194" s="236"/>
      <c r="C1194" s="237"/>
      <c r="D1194" s="238" t="s">
        <v>133</v>
      </c>
      <c r="E1194" s="239" t="s">
        <v>21</v>
      </c>
      <c r="F1194" s="240" t="s">
        <v>2898</v>
      </c>
      <c r="G1194" s="237"/>
      <c r="H1194" s="239" t="s">
        <v>21</v>
      </c>
      <c r="I1194" s="241"/>
      <c r="J1194" s="237"/>
      <c r="K1194" s="237"/>
      <c r="L1194" s="242"/>
      <c r="M1194" s="243"/>
      <c r="N1194" s="244"/>
      <c r="O1194" s="244"/>
      <c r="P1194" s="244"/>
      <c r="Q1194" s="244"/>
      <c r="R1194" s="244"/>
      <c r="S1194" s="244"/>
      <c r="T1194" s="245"/>
      <c r="AT1194" s="246" t="s">
        <v>133</v>
      </c>
      <c r="AU1194" s="246" t="s">
        <v>81</v>
      </c>
      <c r="AV1194" s="11" t="s">
        <v>76</v>
      </c>
      <c r="AW1194" s="11" t="s">
        <v>35</v>
      </c>
      <c r="AX1194" s="11" t="s">
        <v>71</v>
      </c>
      <c r="AY1194" s="246" t="s">
        <v>114</v>
      </c>
    </row>
    <row r="1195" s="12" customFormat="1">
      <c r="B1195" s="247"/>
      <c r="C1195" s="248"/>
      <c r="D1195" s="238" t="s">
        <v>133</v>
      </c>
      <c r="E1195" s="249" t="s">
        <v>21</v>
      </c>
      <c r="F1195" s="250" t="s">
        <v>2899</v>
      </c>
      <c r="G1195" s="248"/>
      <c r="H1195" s="251">
        <v>5.5199999999999996</v>
      </c>
      <c r="I1195" s="252"/>
      <c r="J1195" s="248"/>
      <c r="K1195" s="248"/>
      <c r="L1195" s="253"/>
      <c r="M1195" s="254"/>
      <c r="N1195" s="255"/>
      <c r="O1195" s="255"/>
      <c r="P1195" s="255"/>
      <c r="Q1195" s="255"/>
      <c r="R1195" s="255"/>
      <c r="S1195" s="255"/>
      <c r="T1195" s="256"/>
      <c r="AT1195" s="257" t="s">
        <v>133</v>
      </c>
      <c r="AU1195" s="257" t="s">
        <v>81</v>
      </c>
      <c r="AV1195" s="12" t="s">
        <v>81</v>
      </c>
      <c r="AW1195" s="12" t="s">
        <v>35</v>
      </c>
      <c r="AX1195" s="12" t="s">
        <v>71</v>
      </c>
      <c r="AY1195" s="257" t="s">
        <v>114</v>
      </c>
    </row>
    <row r="1196" s="11" customFormat="1">
      <c r="B1196" s="236"/>
      <c r="C1196" s="237"/>
      <c r="D1196" s="238" t="s">
        <v>133</v>
      </c>
      <c r="E1196" s="239" t="s">
        <v>21</v>
      </c>
      <c r="F1196" s="240" t="s">
        <v>2900</v>
      </c>
      <c r="G1196" s="237"/>
      <c r="H1196" s="239" t="s">
        <v>21</v>
      </c>
      <c r="I1196" s="241"/>
      <c r="J1196" s="237"/>
      <c r="K1196" s="237"/>
      <c r="L1196" s="242"/>
      <c r="M1196" s="243"/>
      <c r="N1196" s="244"/>
      <c r="O1196" s="244"/>
      <c r="P1196" s="244"/>
      <c r="Q1196" s="244"/>
      <c r="R1196" s="244"/>
      <c r="S1196" s="244"/>
      <c r="T1196" s="245"/>
      <c r="AT1196" s="246" t="s">
        <v>133</v>
      </c>
      <c r="AU1196" s="246" t="s">
        <v>81</v>
      </c>
      <c r="AV1196" s="11" t="s">
        <v>76</v>
      </c>
      <c r="AW1196" s="11" t="s">
        <v>35</v>
      </c>
      <c r="AX1196" s="11" t="s">
        <v>71</v>
      </c>
      <c r="AY1196" s="246" t="s">
        <v>114</v>
      </c>
    </row>
    <row r="1197" s="12" customFormat="1">
      <c r="B1197" s="247"/>
      <c r="C1197" s="248"/>
      <c r="D1197" s="238" t="s">
        <v>133</v>
      </c>
      <c r="E1197" s="249" t="s">
        <v>21</v>
      </c>
      <c r="F1197" s="250" t="s">
        <v>2901</v>
      </c>
      <c r="G1197" s="248"/>
      <c r="H1197" s="251">
        <v>3.4500000000000002</v>
      </c>
      <c r="I1197" s="252"/>
      <c r="J1197" s="248"/>
      <c r="K1197" s="248"/>
      <c r="L1197" s="253"/>
      <c r="M1197" s="254"/>
      <c r="N1197" s="255"/>
      <c r="O1197" s="255"/>
      <c r="P1197" s="255"/>
      <c r="Q1197" s="255"/>
      <c r="R1197" s="255"/>
      <c r="S1197" s="255"/>
      <c r="T1197" s="256"/>
      <c r="AT1197" s="257" t="s">
        <v>133</v>
      </c>
      <c r="AU1197" s="257" t="s">
        <v>81</v>
      </c>
      <c r="AV1197" s="12" t="s">
        <v>81</v>
      </c>
      <c r="AW1197" s="12" t="s">
        <v>35</v>
      </c>
      <c r="AX1197" s="12" t="s">
        <v>71</v>
      </c>
      <c r="AY1197" s="257" t="s">
        <v>114</v>
      </c>
    </row>
    <row r="1198" s="13" customFormat="1">
      <c r="B1198" s="258"/>
      <c r="C1198" s="259"/>
      <c r="D1198" s="238" t="s">
        <v>133</v>
      </c>
      <c r="E1198" s="260" t="s">
        <v>21</v>
      </c>
      <c r="F1198" s="261" t="s">
        <v>140</v>
      </c>
      <c r="G1198" s="259"/>
      <c r="H1198" s="262">
        <v>8.9700000000000006</v>
      </c>
      <c r="I1198" s="263"/>
      <c r="J1198" s="259"/>
      <c r="K1198" s="259"/>
      <c r="L1198" s="264"/>
      <c r="M1198" s="265"/>
      <c r="N1198" s="266"/>
      <c r="O1198" s="266"/>
      <c r="P1198" s="266"/>
      <c r="Q1198" s="266"/>
      <c r="R1198" s="266"/>
      <c r="S1198" s="266"/>
      <c r="T1198" s="267"/>
      <c r="AT1198" s="268" t="s">
        <v>133</v>
      </c>
      <c r="AU1198" s="268" t="s">
        <v>81</v>
      </c>
      <c r="AV1198" s="13" t="s">
        <v>115</v>
      </c>
      <c r="AW1198" s="13" t="s">
        <v>35</v>
      </c>
      <c r="AX1198" s="13" t="s">
        <v>76</v>
      </c>
      <c r="AY1198" s="268" t="s">
        <v>114</v>
      </c>
    </row>
    <row r="1199" s="1" customFormat="1" ht="16.5" customHeight="1">
      <c r="B1199" s="46"/>
      <c r="C1199" s="271" t="s">
        <v>2902</v>
      </c>
      <c r="D1199" s="271" t="s">
        <v>189</v>
      </c>
      <c r="E1199" s="272" t="s">
        <v>2903</v>
      </c>
      <c r="F1199" s="273" t="s">
        <v>2904</v>
      </c>
      <c r="G1199" s="274" t="s">
        <v>491</v>
      </c>
      <c r="H1199" s="275">
        <v>1</v>
      </c>
      <c r="I1199" s="276"/>
      <c r="J1199" s="277">
        <f>ROUND(I1199*H1199,2)</f>
        <v>0</v>
      </c>
      <c r="K1199" s="273" t="s">
        <v>21</v>
      </c>
      <c r="L1199" s="278"/>
      <c r="M1199" s="279" t="s">
        <v>21</v>
      </c>
      <c r="N1199" s="280" t="s">
        <v>43</v>
      </c>
      <c r="O1199" s="47"/>
      <c r="P1199" s="233">
        <f>O1199*H1199</f>
        <v>0</v>
      </c>
      <c r="Q1199" s="233">
        <v>0</v>
      </c>
      <c r="R1199" s="233">
        <f>Q1199*H1199</f>
        <v>0</v>
      </c>
      <c r="S1199" s="233">
        <v>0</v>
      </c>
      <c r="T1199" s="234">
        <f>S1199*H1199</f>
        <v>0</v>
      </c>
      <c r="AR1199" s="24" t="s">
        <v>309</v>
      </c>
      <c r="AT1199" s="24" t="s">
        <v>189</v>
      </c>
      <c r="AU1199" s="24" t="s">
        <v>81</v>
      </c>
      <c r="AY1199" s="24" t="s">
        <v>114</v>
      </c>
      <c r="BE1199" s="235">
        <f>IF(N1199="základní",J1199,0)</f>
        <v>0</v>
      </c>
      <c r="BF1199" s="235">
        <f>IF(N1199="snížená",J1199,0)</f>
        <v>0</v>
      </c>
      <c r="BG1199" s="235">
        <f>IF(N1199="zákl. přenesená",J1199,0)</f>
        <v>0</v>
      </c>
      <c r="BH1199" s="235">
        <f>IF(N1199="sníž. přenesená",J1199,0)</f>
        <v>0</v>
      </c>
      <c r="BI1199" s="235">
        <f>IF(N1199="nulová",J1199,0)</f>
        <v>0</v>
      </c>
      <c r="BJ1199" s="24" t="s">
        <v>81</v>
      </c>
      <c r="BK1199" s="235">
        <f>ROUND(I1199*H1199,2)</f>
        <v>0</v>
      </c>
      <c r="BL1199" s="24" t="s">
        <v>220</v>
      </c>
      <c r="BM1199" s="24" t="s">
        <v>2905</v>
      </c>
    </row>
    <row r="1200" s="1" customFormat="1" ht="16.5" customHeight="1">
      <c r="B1200" s="46"/>
      <c r="C1200" s="271" t="s">
        <v>2906</v>
      </c>
      <c r="D1200" s="271" t="s">
        <v>189</v>
      </c>
      <c r="E1200" s="272" t="s">
        <v>2907</v>
      </c>
      <c r="F1200" s="273" t="s">
        <v>2908</v>
      </c>
      <c r="G1200" s="274" t="s">
        <v>491</v>
      </c>
      <c r="H1200" s="275">
        <v>1</v>
      </c>
      <c r="I1200" s="276"/>
      <c r="J1200" s="277">
        <f>ROUND(I1200*H1200,2)</f>
        <v>0</v>
      </c>
      <c r="K1200" s="273" t="s">
        <v>21</v>
      </c>
      <c r="L1200" s="278"/>
      <c r="M1200" s="279" t="s">
        <v>21</v>
      </c>
      <c r="N1200" s="280" t="s">
        <v>43</v>
      </c>
      <c r="O1200" s="47"/>
      <c r="P1200" s="233">
        <f>O1200*H1200</f>
        <v>0</v>
      </c>
      <c r="Q1200" s="233">
        <v>0</v>
      </c>
      <c r="R1200" s="233">
        <f>Q1200*H1200</f>
        <v>0</v>
      </c>
      <c r="S1200" s="233">
        <v>0</v>
      </c>
      <c r="T1200" s="234">
        <f>S1200*H1200</f>
        <v>0</v>
      </c>
      <c r="AR1200" s="24" t="s">
        <v>309</v>
      </c>
      <c r="AT1200" s="24" t="s">
        <v>189</v>
      </c>
      <c r="AU1200" s="24" t="s">
        <v>81</v>
      </c>
      <c r="AY1200" s="24" t="s">
        <v>114</v>
      </c>
      <c r="BE1200" s="235">
        <f>IF(N1200="základní",J1200,0)</f>
        <v>0</v>
      </c>
      <c r="BF1200" s="235">
        <f>IF(N1200="snížená",J1200,0)</f>
        <v>0</v>
      </c>
      <c r="BG1200" s="235">
        <f>IF(N1200="zákl. přenesená",J1200,0)</f>
        <v>0</v>
      </c>
      <c r="BH1200" s="235">
        <f>IF(N1200="sníž. přenesená",J1200,0)</f>
        <v>0</v>
      </c>
      <c r="BI1200" s="235">
        <f>IF(N1200="nulová",J1200,0)</f>
        <v>0</v>
      </c>
      <c r="BJ1200" s="24" t="s">
        <v>81</v>
      </c>
      <c r="BK1200" s="235">
        <f>ROUND(I1200*H1200,2)</f>
        <v>0</v>
      </c>
      <c r="BL1200" s="24" t="s">
        <v>220</v>
      </c>
      <c r="BM1200" s="24" t="s">
        <v>2909</v>
      </c>
    </row>
    <row r="1201" s="1" customFormat="1" ht="25.5" customHeight="1">
      <c r="B1201" s="46"/>
      <c r="C1201" s="224" t="s">
        <v>2910</v>
      </c>
      <c r="D1201" s="224" t="s">
        <v>127</v>
      </c>
      <c r="E1201" s="225" t="s">
        <v>2911</v>
      </c>
      <c r="F1201" s="226" t="s">
        <v>2912</v>
      </c>
      <c r="G1201" s="227" t="s">
        <v>197</v>
      </c>
      <c r="H1201" s="228">
        <v>6.3099999999999996</v>
      </c>
      <c r="I1201" s="229"/>
      <c r="J1201" s="230">
        <f>ROUND(I1201*H1201,2)</f>
        <v>0</v>
      </c>
      <c r="K1201" s="226" t="s">
        <v>147</v>
      </c>
      <c r="L1201" s="72"/>
      <c r="M1201" s="231" t="s">
        <v>21</v>
      </c>
      <c r="N1201" s="232" t="s">
        <v>43</v>
      </c>
      <c r="O1201" s="47"/>
      <c r="P1201" s="233">
        <f>O1201*H1201</f>
        <v>0</v>
      </c>
      <c r="Q1201" s="233">
        <v>0.00027</v>
      </c>
      <c r="R1201" s="233">
        <f>Q1201*H1201</f>
        <v>0.0017036999999999998</v>
      </c>
      <c r="S1201" s="233">
        <v>0</v>
      </c>
      <c r="T1201" s="234">
        <f>S1201*H1201</f>
        <v>0</v>
      </c>
      <c r="AR1201" s="24" t="s">
        <v>220</v>
      </c>
      <c r="AT1201" s="24" t="s">
        <v>127</v>
      </c>
      <c r="AU1201" s="24" t="s">
        <v>81</v>
      </c>
      <c r="AY1201" s="24" t="s">
        <v>114</v>
      </c>
      <c r="BE1201" s="235">
        <f>IF(N1201="základní",J1201,0)</f>
        <v>0</v>
      </c>
      <c r="BF1201" s="235">
        <f>IF(N1201="snížená",J1201,0)</f>
        <v>0</v>
      </c>
      <c r="BG1201" s="235">
        <f>IF(N1201="zákl. přenesená",J1201,0)</f>
        <v>0</v>
      </c>
      <c r="BH1201" s="235">
        <f>IF(N1201="sníž. přenesená",J1201,0)</f>
        <v>0</v>
      </c>
      <c r="BI1201" s="235">
        <f>IF(N1201="nulová",J1201,0)</f>
        <v>0</v>
      </c>
      <c r="BJ1201" s="24" t="s">
        <v>81</v>
      </c>
      <c r="BK1201" s="235">
        <f>ROUND(I1201*H1201,2)</f>
        <v>0</v>
      </c>
      <c r="BL1201" s="24" t="s">
        <v>220</v>
      </c>
      <c r="BM1201" s="24" t="s">
        <v>2913</v>
      </c>
    </row>
    <row r="1202" s="11" customFormat="1">
      <c r="B1202" s="236"/>
      <c r="C1202" s="237"/>
      <c r="D1202" s="238" t="s">
        <v>133</v>
      </c>
      <c r="E1202" s="239" t="s">
        <v>21</v>
      </c>
      <c r="F1202" s="240" t="s">
        <v>2914</v>
      </c>
      <c r="G1202" s="237"/>
      <c r="H1202" s="239" t="s">
        <v>21</v>
      </c>
      <c r="I1202" s="241"/>
      <c r="J1202" s="237"/>
      <c r="K1202" s="237"/>
      <c r="L1202" s="242"/>
      <c r="M1202" s="243"/>
      <c r="N1202" s="244"/>
      <c r="O1202" s="244"/>
      <c r="P1202" s="244"/>
      <c r="Q1202" s="244"/>
      <c r="R1202" s="244"/>
      <c r="S1202" s="244"/>
      <c r="T1202" s="245"/>
      <c r="AT1202" s="246" t="s">
        <v>133</v>
      </c>
      <c r="AU1202" s="246" t="s">
        <v>81</v>
      </c>
      <c r="AV1202" s="11" t="s">
        <v>76</v>
      </c>
      <c r="AW1202" s="11" t="s">
        <v>35</v>
      </c>
      <c r="AX1202" s="11" t="s">
        <v>71</v>
      </c>
      <c r="AY1202" s="246" t="s">
        <v>114</v>
      </c>
    </row>
    <row r="1203" s="12" customFormat="1">
      <c r="B1203" s="247"/>
      <c r="C1203" s="248"/>
      <c r="D1203" s="238" t="s">
        <v>133</v>
      </c>
      <c r="E1203" s="249" t="s">
        <v>21</v>
      </c>
      <c r="F1203" s="250" t="s">
        <v>2915</v>
      </c>
      <c r="G1203" s="248"/>
      <c r="H1203" s="251">
        <v>1.45</v>
      </c>
      <c r="I1203" s="252"/>
      <c r="J1203" s="248"/>
      <c r="K1203" s="248"/>
      <c r="L1203" s="253"/>
      <c r="M1203" s="254"/>
      <c r="N1203" s="255"/>
      <c r="O1203" s="255"/>
      <c r="P1203" s="255"/>
      <c r="Q1203" s="255"/>
      <c r="R1203" s="255"/>
      <c r="S1203" s="255"/>
      <c r="T1203" s="256"/>
      <c r="AT1203" s="257" t="s">
        <v>133</v>
      </c>
      <c r="AU1203" s="257" t="s">
        <v>81</v>
      </c>
      <c r="AV1203" s="12" t="s">
        <v>81</v>
      </c>
      <c r="AW1203" s="12" t="s">
        <v>35</v>
      </c>
      <c r="AX1203" s="12" t="s">
        <v>71</v>
      </c>
      <c r="AY1203" s="257" t="s">
        <v>114</v>
      </c>
    </row>
    <row r="1204" s="11" customFormat="1">
      <c r="B1204" s="236"/>
      <c r="C1204" s="237"/>
      <c r="D1204" s="238" t="s">
        <v>133</v>
      </c>
      <c r="E1204" s="239" t="s">
        <v>21</v>
      </c>
      <c r="F1204" s="240" t="s">
        <v>2916</v>
      </c>
      <c r="G1204" s="237"/>
      <c r="H1204" s="239" t="s">
        <v>21</v>
      </c>
      <c r="I1204" s="241"/>
      <c r="J1204" s="237"/>
      <c r="K1204" s="237"/>
      <c r="L1204" s="242"/>
      <c r="M1204" s="243"/>
      <c r="N1204" s="244"/>
      <c r="O1204" s="244"/>
      <c r="P1204" s="244"/>
      <c r="Q1204" s="244"/>
      <c r="R1204" s="244"/>
      <c r="S1204" s="244"/>
      <c r="T1204" s="245"/>
      <c r="AT1204" s="246" t="s">
        <v>133</v>
      </c>
      <c r="AU1204" s="246" t="s">
        <v>81</v>
      </c>
      <c r="AV1204" s="11" t="s">
        <v>76</v>
      </c>
      <c r="AW1204" s="11" t="s">
        <v>35</v>
      </c>
      <c r="AX1204" s="11" t="s">
        <v>71</v>
      </c>
      <c r="AY1204" s="246" t="s">
        <v>114</v>
      </c>
    </row>
    <row r="1205" s="12" customFormat="1">
      <c r="B1205" s="247"/>
      <c r="C1205" s="248"/>
      <c r="D1205" s="238" t="s">
        <v>133</v>
      </c>
      <c r="E1205" s="249" t="s">
        <v>21</v>
      </c>
      <c r="F1205" s="250" t="s">
        <v>2917</v>
      </c>
      <c r="G1205" s="248"/>
      <c r="H1205" s="251">
        <v>2.25</v>
      </c>
      <c r="I1205" s="252"/>
      <c r="J1205" s="248"/>
      <c r="K1205" s="248"/>
      <c r="L1205" s="253"/>
      <c r="M1205" s="254"/>
      <c r="N1205" s="255"/>
      <c r="O1205" s="255"/>
      <c r="P1205" s="255"/>
      <c r="Q1205" s="255"/>
      <c r="R1205" s="255"/>
      <c r="S1205" s="255"/>
      <c r="T1205" s="256"/>
      <c r="AT1205" s="257" t="s">
        <v>133</v>
      </c>
      <c r="AU1205" s="257" t="s">
        <v>81</v>
      </c>
      <c r="AV1205" s="12" t="s">
        <v>81</v>
      </c>
      <c r="AW1205" s="12" t="s">
        <v>35</v>
      </c>
      <c r="AX1205" s="12" t="s">
        <v>71</v>
      </c>
      <c r="AY1205" s="257" t="s">
        <v>114</v>
      </c>
    </row>
    <row r="1206" s="11" customFormat="1">
      <c r="B1206" s="236"/>
      <c r="C1206" s="237"/>
      <c r="D1206" s="238" t="s">
        <v>133</v>
      </c>
      <c r="E1206" s="239" t="s">
        <v>21</v>
      </c>
      <c r="F1206" s="240" t="s">
        <v>2918</v>
      </c>
      <c r="G1206" s="237"/>
      <c r="H1206" s="239" t="s">
        <v>21</v>
      </c>
      <c r="I1206" s="241"/>
      <c r="J1206" s="237"/>
      <c r="K1206" s="237"/>
      <c r="L1206" s="242"/>
      <c r="M1206" s="243"/>
      <c r="N1206" s="244"/>
      <c r="O1206" s="244"/>
      <c r="P1206" s="244"/>
      <c r="Q1206" s="244"/>
      <c r="R1206" s="244"/>
      <c r="S1206" s="244"/>
      <c r="T1206" s="245"/>
      <c r="AT1206" s="246" t="s">
        <v>133</v>
      </c>
      <c r="AU1206" s="246" t="s">
        <v>81</v>
      </c>
      <c r="AV1206" s="11" t="s">
        <v>76</v>
      </c>
      <c r="AW1206" s="11" t="s">
        <v>35</v>
      </c>
      <c r="AX1206" s="11" t="s">
        <v>71</v>
      </c>
      <c r="AY1206" s="246" t="s">
        <v>114</v>
      </c>
    </row>
    <row r="1207" s="12" customFormat="1">
      <c r="B1207" s="247"/>
      <c r="C1207" s="248"/>
      <c r="D1207" s="238" t="s">
        <v>133</v>
      </c>
      <c r="E1207" s="249" t="s">
        <v>21</v>
      </c>
      <c r="F1207" s="250" t="s">
        <v>2919</v>
      </c>
      <c r="G1207" s="248"/>
      <c r="H1207" s="251">
        <v>2.6099999999999999</v>
      </c>
      <c r="I1207" s="252"/>
      <c r="J1207" s="248"/>
      <c r="K1207" s="248"/>
      <c r="L1207" s="253"/>
      <c r="M1207" s="254"/>
      <c r="N1207" s="255"/>
      <c r="O1207" s="255"/>
      <c r="P1207" s="255"/>
      <c r="Q1207" s="255"/>
      <c r="R1207" s="255"/>
      <c r="S1207" s="255"/>
      <c r="T1207" s="256"/>
      <c r="AT1207" s="257" t="s">
        <v>133</v>
      </c>
      <c r="AU1207" s="257" t="s">
        <v>81</v>
      </c>
      <c r="AV1207" s="12" t="s">
        <v>81</v>
      </c>
      <c r="AW1207" s="12" t="s">
        <v>35</v>
      </c>
      <c r="AX1207" s="12" t="s">
        <v>71</v>
      </c>
      <c r="AY1207" s="257" t="s">
        <v>114</v>
      </c>
    </row>
    <row r="1208" s="13" customFormat="1">
      <c r="B1208" s="258"/>
      <c r="C1208" s="259"/>
      <c r="D1208" s="238" t="s">
        <v>133</v>
      </c>
      <c r="E1208" s="260" t="s">
        <v>21</v>
      </c>
      <c r="F1208" s="261" t="s">
        <v>140</v>
      </c>
      <c r="G1208" s="259"/>
      <c r="H1208" s="262">
        <v>6.3099999999999996</v>
      </c>
      <c r="I1208" s="263"/>
      <c r="J1208" s="259"/>
      <c r="K1208" s="259"/>
      <c r="L1208" s="264"/>
      <c r="M1208" s="265"/>
      <c r="N1208" s="266"/>
      <c r="O1208" s="266"/>
      <c r="P1208" s="266"/>
      <c r="Q1208" s="266"/>
      <c r="R1208" s="266"/>
      <c r="S1208" s="266"/>
      <c r="T1208" s="267"/>
      <c r="AT1208" s="268" t="s">
        <v>133</v>
      </c>
      <c r="AU1208" s="268" t="s">
        <v>81</v>
      </c>
      <c r="AV1208" s="13" t="s">
        <v>115</v>
      </c>
      <c r="AW1208" s="13" t="s">
        <v>35</v>
      </c>
      <c r="AX1208" s="13" t="s">
        <v>76</v>
      </c>
      <c r="AY1208" s="268" t="s">
        <v>114</v>
      </c>
    </row>
    <row r="1209" s="1" customFormat="1" ht="38.25" customHeight="1">
      <c r="B1209" s="46"/>
      <c r="C1209" s="224" t="s">
        <v>2920</v>
      </c>
      <c r="D1209" s="224" t="s">
        <v>127</v>
      </c>
      <c r="E1209" s="225" t="s">
        <v>2921</v>
      </c>
      <c r="F1209" s="226" t="s">
        <v>2922</v>
      </c>
      <c r="G1209" s="227" t="s">
        <v>197</v>
      </c>
      <c r="H1209" s="228">
        <v>12.800000000000001</v>
      </c>
      <c r="I1209" s="229"/>
      <c r="J1209" s="230">
        <f>ROUND(I1209*H1209,2)</f>
        <v>0</v>
      </c>
      <c r="K1209" s="226" t="s">
        <v>147</v>
      </c>
      <c r="L1209" s="72"/>
      <c r="M1209" s="231" t="s">
        <v>21</v>
      </c>
      <c r="N1209" s="232" t="s">
        <v>43</v>
      </c>
      <c r="O1209" s="47"/>
      <c r="P1209" s="233">
        <f>O1209*H1209</f>
        <v>0</v>
      </c>
      <c r="Q1209" s="233">
        <v>0.00025999999999999998</v>
      </c>
      <c r="R1209" s="233">
        <f>Q1209*H1209</f>
        <v>0.0033279999999999998</v>
      </c>
      <c r="S1209" s="233">
        <v>0</v>
      </c>
      <c r="T1209" s="234">
        <f>S1209*H1209</f>
        <v>0</v>
      </c>
      <c r="AR1209" s="24" t="s">
        <v>220</v>
      </c>
      <c r="AT1209" s="24" t="s">
        <v>127</v>
      </c>
      <c r="AU1209" s="24" t="s">
        <v>81</v>
      </c>
      <c r="AY1209" s="24" t="s">
        <v>114</v>
      </c>
      <c r="BE1209" s="235">
        <f>IF(N1209="základní",J1209,0)</f>
        <v>0</v>
      </c>
      <c r="BF1209" s="235">
        <f>IF(N1209="snížená",J1209,0)</f>
        <v>0</v>
      </c>
      <c r="BG1209" s="235">
        <f>IF(N1209="zákl. přenesená",J1209,0)</f>
        <v>0</v>
      </c>
      <c r="BH1209" s="235">
        <f>IF(N1209="sníž. přenesená",J1209,0)</f>
        <v>0</v>
      </c>
      <c r="BI1209" s="235">
        <f>IF(N1209="nulová",J1209,0)</f>
        <v>0</v>
      </c>
      <c r="BJ1209" s="24" t="s">
        <v>81</v>
      </c>
      <c r="BK1209" s="235">
        <f>ROUND(I1209*H1209,2)</f>
        <v>0</v>
      </c>
      <c r="BL1209" s="24" t="s">
        <v>220</v>
      </c>
      <c r="BM1209" s="24" t="s">
        <v>2923</v>
      </c>
    </row>
    <row r="1210" s="1" customFormat="1">
      <c r="B1210" s="46"/>
      <c r="C1210" s="74"/>
      <c r="D1210" s="238" t="s">
        <v>149</v>
      </c>
      <c r="E1210" s="74"/>
      <c r="F1210" s="269" t="s">
        <v>2924</v>
      </c>
      <c r="G1210" s="74"/>
      <c r="H1210" s="74"/>
      <c r="I1210" s="189"/>
      <c r="J1210" s="74"/>
      <c r="K1210" s="74"/>
      <c r="L1210" s="72"/>
      <c r="M1210" s="270"/>
      <c r="N1210" s="47"/>
      <c r="O1210" s="47"/>
      <c r="P1210" s="47"/>
      <c r="Q1210" s="47"/>
      <c r="R1210" s="47"/>
      <c r="S1210" s="47"/>
      <c r="T1210" s="95"/>
      <c r="AT1210" s="24" t="s">
        <v>149</v>
      </c>
      <c r="AU1210" s="24" t="s">
        <v>81</v>
      </c>
    </row>
    <row r="1211" s="11" customFormat="1">
      <c r="B1211" s="236"/>
      <c r="C1211" s="237"/>
      <c r="D1211" s="238" t="s">
        <v>133</v>
      </c>
      <c r="E1211" s="239" t="s">
        <v>21</v>
      </c>
      <c r="F1211" s="240" t="s">
        <v>2925</v>
      </c>
      <c r="G1211" s="237"/>
      <c r="H1211" s="239" t="s">
        <v>21</v>
      </c>
      <c r="I1211" s="241"/>
      <c r="J1211" s="237"/>
      <c r="K1211" s="237"/>
      <c r="L1211" s="242"/>
      <c r="M1211" s="243"/>
      <c r="N1211" s="244"/>
      <c r="O1211" s="244"/>
      <c r="P1211" s="244"/>
      <c r="Q1211" s="244"/>
      <c r="R1211" s="244"/>
      <c r="S1211" s="244"/>
      <c r="T1211" s="245"/>
      <c r="AT1211" s="246" t="s">
        <v>133</v>
      </c>
      <c r="AU1211" s="246" t="s">
        <v>81</v>
      </c>
      <c r="AV1211" s="11" t="s">
        <v>76</v>
      </c>
      <c r="AW1211" s="11" t="s">
        <v>35</v>
      </c>
      <c r="AX1211" s="11" t="s">
        <v>71</v>
      </c>
      <c r="AY1211" s="246" t="s">
        <v>114</v>
      </c>
    </row>
    <row r="1212" s="12" customFormat="1">
      <c r="B1212" s="247"/>
      <c r="C1212" s="248"/>
      <c r="D1212" s="238" t="s">
        <v>133</v>
      </c>
      <c r="E1212" s="249" t="s">
        <v>21</v>
      </c>
      <c r="F1212" s="250" t="s">
        <v>2926</v>
      </c>
      <c r="G1212" s="248"/>
      <c r="H1212" s="251">
        <v>3.2000000000000002</v>
      </c>
      <c r="I1212" s="252"/>
      <c r="J1212" s="248"/>
      <c r="K1212" s="248"/>
      <c r="L1212" s="253"/>
      <c r="M1212" s="254"/>
      <c r="N1212" s="255"/>
      <c r="O1212" s="255"/>
      <c r="P1212" s="255"/>
      <c r="Q1212" s="255"/>
      <c r="R1212" s="255"/>
      <c r="S1212" s="255"/>
      <c r="T1212" s="256"/>
      <c r="AT1212" s="257" t="s">
        <v>133</v>
      </c>
      <c r="AU1212" s="257" t="s">
        <v>81</v>
      </c>
      <c r="AV1212" s="12" t="s">
        <v>81</v>
      </c>
      <c r="AW1212" s="12" t="s">
        <v>35</v>
      </c>
      <c r="AX1212" s="12" t="s">
        <v>71</v>
      </c>
      <c r="AY1212" s="257" t="s">
        <v>114</v>
      </c>
    </row>
    <row r="1213" s="11" customFormat="1">
      <c r="B1213" s="236"/>
      <c r="C1213" s="237"/>
      <c r="D1213" s="238" t="s">
        <v>133</v>
      </c>
      <c r="E1213" s="239" t="s">
        <v>21</v>
      </c>
      <c r="F1213" s="240" t="s">
        <v>2927</v>
      </c>
      <c r="G1213" s="237"/>
      <c r="H1213" s="239" t="s">
        <v>21</v>
      </c>
      <c r="I1213" s="241"/>
      <c r="J1213" s="237"/>
      <c r="K1213" s="237"/>
      <c r="L1213" s="242"/>
      <c r="M1213" s="243"/>
      <c r="N1213" s="244"/>
      <c r="O1213" s="244"/>
      <c r="P1213" s="244"/>
      <c r="Q1213" s="244"/>
      <c r="R1213" s="244"/>
      <c r="S1213" s="244"/>
      <c r="T1213" s="245"/>
      <c r="AT1213" s="246" t="s">
        <v>133</v>
      </c>
      <c r="AU1213" s="246" t="s">
        <v>81</v>
      </c>
      <c r="AV1213" s="11" t="s">
        <v>76</v>
      </c>
      <c r="AW1213" s="11" t="s">
        <v>35</v>
      </c>
      <c r="AX1213" s="11" t="s">
        <v>71</v>
      </c>
      <c r="AY1213" s="246" t="s">
        <v>114</v>
      </c>
    </row>
    <row r="1214" s="12" customFormat="1">
      <c r="B1214" s="247"/>
      <c r="C1214" s="248"/>
      <c r="D1214" s="238" t="s">
        <v>133</v>
      </c>
      <c r="E1214" s="249" t="s">
        <v>21</v>
      </c>
      <c r="F1214" s="250" t="s">
        <v>2928</v>
      </c>
      <c r="G1214" s="248"/>
      <c r="H1214" s="251">
        <v>9.5999999999999996</v>
      </c>
      <c r="I1214" s="252"/>
      <c r="J1214" s="248"/>
      <c r="K1214" s="248"/>
      <c r="L1214" s="253"/>
      <c r="M1214" s="254"/>
      <c r="N1214" s="255"/>
      <c r="O1214" s="255"/>
      <c r="P1214" s="255"/>
      <c r="Q1214" s="255"/>
      <c r="R1214" s="255"/>
      <c r="S1214" s="255"/>
      <c r="T1214" s="256"/>
      <c r="AT1214" s="257" t="s">
        <v>133</v>
      </c>
      <c r="AU1214" s="257" t="s">
        <v>81</v>
      </c>
      <c r="AV1214" s="12" t="s">
        <v>81</v>
      </c>
      <c r="AW1214" s="12" t="s">
        <v>35</v>
      </c>
      <c r="AX1214" s="12" t="s">
        <v>71</v>
      </c>
      <c r="AY1214" s="257" t="s">
        <v>114</v>
      </c>
    </row>
    <row r="1215" s="13" customFormat="1">
      <c r="B1215" s="258"/>
      <c r="C1215" s="259"/>
      <c r="D1215" s="238" t="s">
        <v>133</v>
      </c>
      <c r="E1215" s="260" t="s">
        <v>21</v>
      </c>
      <c r="F1215" s="261" t="s">
        <v>140</v>
      </c>
      <c r="G1215" s="259"/>
      <c r="H1215" s="262">
        <v>12.800000000000001</v>
      </c>
      <c r="I1215" s="263"/>
      <c r="J1215" s="259"/>
      <c r="K1215" s="259"/>
      <c r="L1215" s="264"/>
      <c r="M1215" s="265"/>
      <c r="N1215" s="266"/>
      <c r="O1215" s="266"/>
      <c r="P1215" s="266"/>
      <c r="Q1215" s="266"/>
      <c r="R1215" s="266"/>
      <c r="S1215" s="266"/>
      <c r="T1215" s="267"/>
      <c r="AT1215" s="268" t="s">
        <v>133</v>
      </c>
      <c r="AU1215" s="268" t="s">
        <v>81</v>
      </c>
      <c r="AV1215" s="13" t="s">
        <v>115</v>
      </c>
      <c r="AW1215" s="13" t="s">
        <v>35</v>
      </c>
      <c r="AX1215" s="13" t="s">
        <v>76</v>
      </c>
      <c r="AY1215" s="268" t="s">
        <v>114</v>
      </c>
    </row>
    <row r="1216" s="1" customFormat="1" ht="25.5" customHeight="1">
      <c r="B1216" s="46"/>
      <c r="C1216" s="224" t="s">
        <v>2929</v>
      </c>
      <c r="D1216" s="224" t="s">
        <v>127</v>
      </c>
      <c r="E1216" s="225" t="s">
        <v>2930</v>
      </c>
      <c r="F1216" s="226" t="s">
        <v>2931</v>
      </c>
      <c r="G1216" s="227" t="s">
        <v>491</v>
      </c>
      <c r="H1216" s="228">
        <v>10</v>
      </c>
      <c r="I1216" s="229"/>
      <c r="J1216" s="230">
        <f>ROUND(I1216*H1216,2)</f>
        <v>0</v>
      </c>
      <c r="K1216" s="226" t="s">
        <v>147</v>
      </c>
      <c r="L1216" s="72"/>
      <c r="M1216" s="231" t="s">
        <v>21</v>
      </c>
      <c r="N1216" s="232" t="s">
        <v>43</v>
      </c>
      <c r="O1216" s="47"/>
      <c r="P1216" s="233">
        <f>O1216*H1216</f>
        <v>0</v>
      </c>
      <c r="Q1216" s="233">
        <v>0.00027</v>
      </c>
      <c r="R1216" s="233">
        <f>Q1216*H1216</f>
        <v>0.0027000000000000001</v>
      </c>
      <c r="S1216" s="233">
        <v>0</v>
      </c>
      <c r="T1216" s="234">
        <f>S1216*H1216</f>
        <v>0</v>
      </c>
      <c r="AR1216" s="24" t="s">
        <v>220</v>
      </c>
      <c r="AT1216" s="24" t="s">
        <v>127</v>
      </c>
      <c r="AU1216" s="24" t="s">
        <v>81</v>
      </c>
      <c r="AY1216" s="24" t="s">
        <v>114</v>
      </c>
      <c r="BE1216" s="235">
        <f>IF(N1216="základní",J1216,0)</f>
        <v>0</v>
      </c>
      <c r="BF1216" s="235">
        <f>IF(N1216="snížená",J1216,0)</f>
        <v>0</v>
      </c>
      <c r="BG1216" s="235">
        <f>IF(N1216="zákl. přenesená",J1216,0)</f>
        <v>0</v>
      </c>
      <c r="BH1216" s="235">
        <f>IF(N1216="sníž. přenesená",J1216,0)</f>
        <v>0</v>
      </c>
      <c r="BI1216" s="235">
        <f>IF(N1216="nulová",J1216,0)</f>
        <v>0</v>
      </c>
      <c r="BJ1216" s="24" t="s">
        <v>81</v>
      </c>
      <c r="BK1216" s="235">
        <f>ROUND(I1216*H1216,2)</f>
        <v>0</v>
      </c>
      <c r="BL1216" s="24" t="s">
        <v>220</v>
      </c>
      <c r="BM1216" s="24" t="s">
        <v>2932</v>
      </c>
    </row>
    <row r="1217" s="1" customFormat="1">
      <c r="B1217" s="46"/>
      <c r="C1217" s="74"/>
      <c r="D1217" s="238" t="s">
        <v>149</v>
      </c>
      <c r="E1217" s="74"/>
      <c r="F1217" s="269" t="s">
        <v>2924</v>
      </c>
      <c r="G1217" s="74"/>
      <c r="H1217" s="74"/>
      <c r="I1217" s="189"/>
      <c r="J1217" s="74"/>
      <c r="K1217" s="74"/>
      <c r="L1217" s="72"/>
      <c r="M1217" s="270"/>
      <c r="N1217" s="47"/>
      <c r="O1217" s="47"/>
      <c r="P1217" s="47"/>
      <c r="Q1217" s="47"/>
      <c r="R1217" s="47"/>
      <c r="S1217" s="47"/>
      <c r="T1217" s="95"/>
      <c r="AT1217" s="24" t="s">
        <v>149</v>
      </c>
      <c r="AU1217" s="24" t="s">
        <v>81</v>
      </c>
    </row>
    <row r="1218" s="11" customFormat="1">
      <c r="B1218" s="236"/>
      <c r="C1218" s="237"/>
      <c r="D1218" s="238" t="s">
        <v>133</v>
      </c>
      <c r="E1218" s="239" t="s">
        <v>21</v>
      </c>
      <c r="F1218" s="240" t="s">
        <v>2933</v>
      </c>
      <c r="G1218" s="237"/>
      <c r="H1218" s="239" t="s">
        <v>21</v>
      </c>
      <c r="I1218" s="241"/>
      <c r="J1218" s="237"/>
      <c r="K1218" s="237"/>
      <c r="L1218" s="242"/>
      <c r="M1218" s="243"/>
      <c r="N1218" s="244"/>
      <c r="O1218" s="244"/>
      <c r="P1218" s="244"/>
      <c r="Q1218" s="244"/>
      <c r="R1218" s="244"/>
      <c r="S1218" s="244"/>
      <c r="T1218" s="245"/>
      <c r="AT1218" s="246" t="s">
        <v>133</v>
      </c>
      <c r="AU1218" s="246" t="s">
        <v>81</v>
      </c>
      <c r="AV1218" s="11" t="s">
        <v>76</v>
      </c>
      <c r="AW1218" s="11" t="s">
        <v>35</v>
      </c>
      <c r="AX1218" s="11" t="s">
        <v>71</v>
      </c>
      <c r="AY1218" s="246" t="s">
        <v>114</v>
      </c>
    </row>
    <row r="1219" s="12" customFormat="1">
      <c r="B1219" s="247"/>
      <c r="C1219" s="248"/>
      <c r="D1219" s="238" t="s">
        <v>133</v>
      </c>
      <c r="E1219" s="249" t="s">
        <v>21</v>
      </c>
      <c r="F1219" s="250" t="s">
        <v>76</v>
      </c>
      <c r="G1219" s="248"/>
      <c r="H1219" s="251">
        <v>1</v>
      </c>
      <c r="I1219" s="252"/>
      <c r="J1219" s="248"/>
      <c r="K1219" s="248"/>
      <c r="L1219" s="253"/>
      <c r="M1219" s="254"/>
      <c r="N1219" s="255"/>
      <c r="O1219" s="255"/>
      <c r="P1219" s="255"/>
      <c r="Q1219" s="255"/>
      <c r="R1219" s="255"/>
      <c r="S1219" s="255"/>
      <c r="T1219" s="256"/>
      <c r="AT1219" s="257" t="s">
        <v>133</v>
      </c>
      <c r="AU1219" s="257" t="s">
        <v>81</v>
      </c>
      <c r="AV1219" s="12" t="s">
        <v>81</v>
      </c>
      <c r="AW1219" s="12" t="s">
        <v>35</v>
      </c>
      <c r="AX1219" s="12" t="s">
        <v>71</v>
      </c>
      <c r="AY1219" s="257" t="s">
        <v>114</v>
      </c>
    </row>
    <row r="1220" s="11" customFormat="1">
      <c r="B1220" s="236"/>
      <c r="C1220" s="237"/>
      <c r="D1220" s="238" t="s">
        <v>133</v>
      </c>
      <c r="E1220" s="239" t="s">
        <v>21</v>
      </c>
      <c r="F1220" s="240" t="s">
        <v>2934</v>
      </c>
      <c r="G1220" s="237"/>
      <c r="H1220" s="239" t="s">
        <v>21</v>
      </c>
      <c r="I1220" s="241"/>
      <c r="J1220" s="237"/>
      <c r="K1220" s="237"/>
      <c r="L1220" s="242"/>
      <c r="M1220" s="243"/>
      <c r="N1220" s="244"/>
      <c r="O1220" s="244"/>
      <c r="P1220" s="244"/>
      <c r="Q1220" s="244"/>
      <c r="R1220" s="244"/>
      <c r="S1220" s="244"/>
      <c r="T1220" s="245"/>
      <c r="AT1220" s="246" t="s">
        <v>133</v>
      </c>
      <c r="AU1220" s="246" t="s">
        <v>81</v>
      </c>
      <c r="AV1220" s="11" t="s">
        <v>76</v>
      </c>
      <c r="AW1220" s="11" t="s">
        <v>35</v>
      </c>
      <c r="AX1220" s="11" t="s">
        <v>71</v>
      </c>
      <c r="AY1220" s="246" t="s">
        <v>114</v>
      </c>
    </row>
    <row r="1221" s="12" customFormat="1">
      <c r="B1221" s="247"/>
      <c r="C1221" s="248"/>
      <c r="D1221" s="238" t="s">
        <v>133</v>
      </c>
      <c r="E1221" s="249" t="s">
        <v>21</v>
      </c>
      <c r="F1221" s="250" t="s">
        <v>76</v>
      </c>
      <c r="G1221" s="248"/>
      <c r="H1221" s="251">
        <v>1</v>
      </c>
      <c r="I1221" s="252"/>
      <c r="J1221" s="248"/>
      <c r="K1221" s="248"/>
      <c r="L1221" s="253"/>
      <c r="M1221" s="254"/>
      <c r="N1221" s="255"/>
      <c r="O1221" s="255"/>
      <c r="P1221" s="255"/>
      <c r="Q1221" s="255"/>
      <c r="R1221" s="255"/>
      <c r="S1221" s="255"/>
      <c r="T1221" s="256"/>
      <c r="AT1221" s="257" t="s">
        <v>133</v>
      </c>
      <c r="AU1221" s="257" t="s">
        <v>81</v>
      </c>
      <c r="AV1221" s="12" t="s">
        <v>81</v>
      </c>
      <c r="AW1221" s="12" t="s">
        <v>35</v>
      </c>
      <c r="AX1221" s="12" t="s">
        <v>71</v>
      </c>
      <c r="AY1221" s="257" t="s">
        <v>114</v>
      </c>
    </row>
    <row r="1222" s="11" customFormat="1">
      <c r="B1222" s="236"/>
      <c r="C1222" s="237"/>
      <c r="D1222" s="238" t="s">
        <v>133</v>
      </c>
      <c r="E1222" s="239" t="s">
        <v>21</v>
      </c>
      <c r="F1222" s="240" t="s">
        <v>2935</v>
      </c>
      <c r="G1222" s="237"/>
      <c r="H1222" s="239" t="s">
        <v>21</v>
      </c>
      <c r="I1222" s="241"/>
      <c r="J1222" s="237"/>
      <c r="K1222" s="237"/>
      <c r="L1222" s="242"/>
      <c r="M1222" s="243"/>
      <c r="N1222" s="244"/>
      <c r="O1222" s="244"/>
      <c r="P1222" s="244"/>
      <c r="Q1222" s="244"/>
      <c r="R1222" s="244"/>
      <c r="S1222" s="244"/>
      <c r="T1222" s="245"/>
      <c r="AT1222" s="246" t="s">
        <v>133</v>
      </c>
      <c r="AU1222" s="246" t="s">
        <v>81</v>
      </c>
      <c r="AV1222" s="11" t="s">
        <v>76</v>
      </c>
      <c r="AW1222" s="11" t="s">
        <v>35</v>
      </c>
      <c r="AX1222" s="11" t="s">
        <v>71</v>
      </c>
      <c r="AY1222" s="246" t="s">
        <v>114</v>
      </c>
    </row>
    <row r="1223" s="12" customFormat="1">
      <c r="B1223" s="247"/>
      <c r="C1223" s="248"/>
      <c r="D1223" s="238" t="s">
        <v>133</v>
      </c>
      <c r="E1223" s="249" t="s">
        <v>21</v>
      </c>
      <c r="F1223" s="250" t="s">
        <v>76</v>
      </c>
      <c r="G1223" s="248"/>
      <c r="H1223" s="251">
        <v>1</v>
      </c>
      <c r="I1223" s="252"/>
      <c r="J1223" s="248"/>
      <c r="K1223" s="248"/>
      <c r="L1223" s="253"/>
      <c r="M1223" s="254"/>
      <c r="N1223" s="255"/>
      <c r="O1223" s="255"/>
      <c r="P1223" s="255"/>
      <c r="Q1223" s="255"/>
      <c r="R1223" s="255"/>
      <c r="S1223" s="255"/>
      <c r="T1223" s="256"/>
      <c r="AT1223" s="257" t="s">
        <v>133</v>
      </c>
      <c r="AU1223" s="257" t="s">
        <v>81</v>
      </c>
      <c r="AV1223" s="12" t="s">
        <v>81</v>
      </c>
      <c r="AW1223" s="12" t="s">
        <v>35</v>
      </c>
      <c r="AX1223" s="12" t="s">
        <v>71</v>
      </c>
      <c r="AY1223" s="257" t="s">
        <v>114</v>
      </c>
    </row>
    <row r="1224" s="11" customFormat="1">
      <c r="B1224" s="236"/>
      <c r="C1224" s="237"/>
      <c r="D1224" s="238" t="s">
        <v>133</v>
      </c>
      <c r="E1224" s="239" t="s">
        <v>21</v>
      </c>
      <c r="F1224" s="240" t="s">
        <v>2936</v>
      </c>
      <c r="G1224" s="237"/>
      <c r="H1224" s="239" t="s">
        <v>21</v>
      </c>
      <c r="I1224" s="241"/>
      <c r="J1224" s="237"/>
      <c r="K1224" s="237"/>
      <c r="L1224" s="242"/>
      <c r="M1224" s="243"/>
      <c r="N1224" s="244"/>
      <c r="O1224" s="244"/>
      <c r="P1224" s="244"/>
      <c r="Q1224" s="244"/>
      <c r="R1224" s="244"/>
      <c r="S1224" s="244"/>
      <c r="T1224" s="245"/>
      <c r="AT1224" s="246" t="s">
        <v>133</v>
      </c>
      <c r="AU1224" s="246" t="s">
        <v>81</v>
      </c>
      <c r="AV1224" s="11" t="s">
        <v>76</v>
      </c>
      <c r="AW1224" s="11" t="s">
        <v>35</v>
      </c>
      <c r="AX1224" s="11" t="s">
        <v>71</v>
      </c>
      <c r="AY1224" s="246" t="s">
        <v>114</v>
      </c>
    </row>
    <row r="1225" s="12" customFormat="1">
      <c r="B1225" s="247"/>
      <c r="C1225" s="248"/>
      <c r="D1225" s="238" t="s">
        <v>133</v>
      </c>
      <c r="E1225" s="249" t="s">
        <v>21</v>
      </c>
      <c r="F1225" s="250" t="s">
        <v>115</v>
      </c>
      <c r="G1225" s="248"/>
      <c r="H1225" s="251">
        <v>4</v>
      </c>
      <c r="I1225" s="252"/>
      <c r="J1225" s="248"/>
      <c r="K1225" s="248"/>
      <c r="L1225" s="253"/>
      <c r="M1225" s="254"/>
      <c r="N1225" s="255"/>
      <c r="O1225" s="255"/>
      <c r="P1225" s="255"/>
      <c r="Q1225" s="255"/>
      <c r="R1225" s="255"/>
      <c r="S1225" s="255"/>
      <c r="T1225" s="256"/>
      <c r="AT1225" s="257" t="s">
        <v>133</v>
      </c>
      <c r="AU1225" s="257" t="s">
        <v>81</v>
      </c>
      <c r="AV1225" s="12" t="s">
        <v>81</v>
      </c>
      <c r="AW1225" s="12" t="s">
        <v>35</v>
      </c>
      <c r="AX1225" s="12" t="s">
        <v>71</v>
      </c>
      <c r="AY1225" s="257" t="s">
        <v>114</v>
      </c>
    </row>
    <row r="1226" s="11" customFormat="1">
      <c r="B1226" s="236"/>
      <c r="C1226" s="237"/>
      <c r="D1226" s="238" t="s">
        <v>133</v>
      </c>
      <c r="E1226" s="239" t="s">
        <v>21</v>
      </c>
      <c r="F1226" s="240" t="s">
        <v>2937</v>
      </c>
      <c r="G1226" s="237"/>
      <c r="H1226" s="239" t="s">
        <v>21</v>
      </c>
      <c r="I1226" s="241"/>
      <c r="J1226" s="237"/>
      <c r="K1226" s="237"/>
      <c r="L1226" s="242"/>
      <c r="M1226" s="243"/>
      <c r="N1226" s="244"/>
      <c r="O1226" s="244"/>
      <c r="P1226" s="244"/>
      <c r="Q1226" s="244"/>
      <c r="R1226" s="244"/>
      <c r="S1226" s="244"/>
      <c r="T1226" s="245"/>
      <c r="AT1226" s="246" t="s">
        <v>133</v>
      </c>
      <c r="AU1226" s="246" t="s">
        <v>81</v>
      </c>
      <c r="AV1226" s="11" t="s">
        <v>76</v>
      </c>
      <c r="AW1226" s="11" t="s">
        <v>35</v>
      </c>
      <c r="AX1226" s="11" t="s">
        <v>71</v>
      </c>
      <c r="AY1226" s="246" t="s">
        <v>114</v>
      </c>
    </row>
    <row r="1227" s="12" customFormat="1">
      <c r="B1227" s="247"/>
      <c r="C1227" s="248"/>
      <c r="D1227" s="238" t="s">
        <v>133</v>
      </c>
      <c r="E1227" s="249" t="s">
        <v>21</v>
      </c>
      <c r="F1227" s="250" t="s">
        <v>81</v>
      </c>
      <c r="G1227" s="248"/>
      <c r="H1227" s="251">
        <v>2</v>
      </c>
      <c r="I1227" s="252"/>
      <c r="J1227" s="248"/>
      <c r="K1227" s="248"/>
      <c r="L1227" s="253"/>
      <c r="M1227" s="254"/>
      <c r="N1227" s="255"/>
      <c r="O1227" s="255"/>
      <c r="P1227" s="255"/>
      <c r="Q1227" s="255"/>
      <c r="R1227" s="255"/>
      <c r="S1227" s="255"/>
      <c r="T1227" s="256"/>
      <c r="AT1227" s="257" t="s">
        <v>133</v>
      </c>
      <c r="AU1227" s="257" t="s">
        <v>81</v>
      </c>
      <c r="AV1227" s="12" t="s">
        <v>81</v>
      </c>
      <c r="AW1227" s="12" t="s">
        <v>35</v>
      </c>
      <c r="AX1227" s="12" t="s">
        <v>71</v>
      </c>
      <c r="AY1227" s="257" t="s">
        <v>114</v>
      </c>
    </row>
    <row r="1228" s="11" customFormat="1">
      <c r="B1228" s="236"/>
      <c r="C1228" s="237"/>
      <c r="D1228" s="238" t="s">
        <v>133</v>
      </c>
      <c r="E1228" s="239" t="s">
        <v>21</v>
      </c>
      <c r="F1228" s="240" t="s">
        <v>2938</v>
      </c>
      <c r="G1228" s="237"/>
      <c r="H1228" s="239" t="s">
        <v>21</v>
      </c>
      <c r="I1228" s="241"/>
      <c r="J1228" s="237"/>
      <c r="K1228" s="237"/>
      <c r="L1228" s="242"/>
      <c r="M1228" s="243"/>
      <c r="N1228" s="244"/>
      <c r="O1228" s="244"/>
      <c r="P1228" s="244"/>
      <c r="Q1228" s="244"/>
      <c r="R1228" s="244"/>
      <c r="S1228" s="244"/>
      <c r="T1228" s="245"/>
      <c r="AT1228" s="246" t="s">
        <v>133</v>
      </c>
      <c r="AU1228" s="246" t="s">
        <v>81</v>
      </c>
      <c r="AV1228" s="11" t="s">
        <v>76</v>
      </c>
      <c r="AW1228" s="11" t="s">
        <v>35</v>
      </c>
      <c r="AX1228" s="11" t="s">
        <v>71</v>
      </c>
      <c r="AY1228" s="246" t="s">
        <v>114</v>
      </c>
    </row>
    <row r="1229" s="12" customFormat="1">
      <c r="B1229" s="247"/>
      <c r="C1229" s="248"/>
      <c r="D1229" s="238" t="s">
        <v>133</v>
      </c>
      <c r="E1229" s="249" t="s">
        <v>21</v>
      </c>
      <c r="F1229" s="250" t="s">
        <v>76</v>
      </c>
      <c r="G1229" s="248"/>
      <c r="H1229" s="251">
        <v>1</v>
      </c>
      <c r="I1229" s="252"/>
      <c r="J1229" s="248"/>
      <c r="K1229" s="248"/>
      <c r="L1229" s="253"/>
      <c r="M1229" s="254"/>
      <c r="N1229" s="255"/>
      <c r="O1229" s="255"/>
      <c r="P1229" s="255"/>
      <c r="Q1229" s="255"/>
      <c r="R1229" s="255"/>
      <c r="S1229" s="255"/>
      <c r="T1229" s="256"/>
      <c r="AT1229" s="257" t="s">
        <v>133</v>
      </c>
      <c r="AU1229" s="257" t="s">
        <v>81</v>
      </c>
      <c r="AV1229" s="12" t="s">
        <v>81</v>
      </c>
      <c r="AW1229" s="12" t="s">
        <v>35</v>
      </c>
      <c r="AX1229" s="12" t="s">
        <v>71</v>
      </c>
      <c r="AY1229" s="257" t="s">
        <v>114</v>
      </c>
    </row>
    <row r="1230" s="13" customFormat="1">
      <c r="B1230" s="258"/>
      <c r="C1230" s="259"/>
      <c r="D1230" s="238" t="s">
        <v>133</v>
      </c>
      <c r="E1230" s="260" t="s">
        <v>21</v>
      </c>
      <c r="F1230" s="261" t="s">
        <v>140</v>
      </c>
      <c r="G1230" s="259"/>
      <c r="H1230" s="262">
        <v>10</v>
      </c>
      <c r="I1230" s="263"/>
      <c r="J1230" s="259"/>
      <c r="K1230" s="259"/>
      <c r="L1230" s="264"/>
      <c r="M1230" s="265"/>
      <c r="N1230" s="266"/>
      <c r="O1230" s="266"/>
      <c r="P1230" s="266"/>
      <c r="Q1230" s="266"/>
      <c r="R1230" s="266"/>
      <c r="S1230" s="266"/>
      <c r="T1230" s="267"/>
      <c r="AT1230" s="268" t="s">
        <v>133</v>
      </c>
      <c r="AU1230" s="268" t="s">
        <v>81</v>
      </c>
      <c r="AV1230" s="13" t="s">
        <v>115</v>
      </c>
      <c r="AW1230" s="13" t="s">
        <v>35</v>
      </c>
      <c r="AX1230" s="13" t="s">
        <v>76</v>
      </c>
      <c r="AY1230" s="268" t="s">
        <v>114</v>
      </c>
    </row>
    <row r="1231" s="1" customFormat="1" ht="16.5" customHeight="1">
      <c r="B1231" s="46"/>
      <c r="C1231" s="271" t="s">
        <v>2939</v>
      </c>
      <c r="D1231" s="271" t="s">
        <v>189</v>
      </c>
      <c r="E1231" s="272" t="s">
        <v>2940</v>
      </c>
      <c r="F1231" s="273" t="s">
        <v>2941</v>
      </c>
      <c r="G1231" s="274" t="s">
        <v>491</v>
      </c>
      <c r="H1231" s="275">
        <v>1</v>
      </c>
      <c r="I1231" s="276"/>
      <c r="J1231" s="277">
        <f>ROUND(I1231*H1231,2)</f>
        <v>0</v>
      </c>
      <c r="K1231" s="273" t="s">
        <v>21</v>
      </c>
      <c r="L1231" s="278"/>
      <c r="M1231" s="279" t="s">
        <v>21</v>
      </c>
      <c r="N1231" s="280" t="s">
        <v>43</v>
      </c>
      <c r="O1231" s="47"/>
      <c r="P1231" s="233">
        <f>O1231*H1231</f>
        <v>0</v>
      </c>
      <c r="Q1231" s="233">
        <v>0</v>
      </c>
      <c r="R1231" s="233">
        <f>Q1231*H1231</f>
        <v>0</v>
      </c>
      <c r="S1231" s="233">
        <v>0</v>
      </c>
      <c r="T1231" s="234">
        <f>S1231*H1231</f>
        <v>0</v>
      </c>
      <c r="AR1231" s="24" t="s">
        <v>309</v>
      </c>
      <c r="AT1231" s="24" t="s">
        <v>189</v>
      </c>
      <c r="AU1231" s="24" t="s">
        <v>81</v>
      </c>
      <c r="AY1231" s="24" t="s">
        <v>114</v>
      </c>
      <c r="BE1231" s="235">
        <f>IF(N1231="základní",J1231,0)</f>
        <v>0</v>
      </c>
      <c r="BF1231" s="235">
        <f>IF(N1231="snížená",J1231,0)</f>
        <v>0</v>
      </c>
      <c r="BG1231" s="235">
        <f>IF(N1231="zákl. přenesená",J1231,0)</f>
        <v>0</v>
      </c>
      <c r="BH1231" s="235">
        <f>IF(N1231="sníž. přenesená",J1231,0)</f>
        <v>0</v>
      </c>
      <c r="BI1231" s="235">
        <f>IF(N1231="nulová",J1231,0)</f>
        <v>0</v>
      </c>
      <c r="BJ1231" s="24" t="s">
        <v>81</v>
      </c>
      <c r="BK1231" s="235">
        <f>ROUND(I1231*H1231,2)</f>
        <v>0</v>
      </c>
      <c r="BL1231" s="24" t="s">
        <v>220</v>
      </c>
      <c r="BM1231" s="24" t="s">
        <v>2942</v>
      </c>
    </row>
    <row r="1232" s="1" customFormat="1" ht="16.5" customHeight="1">
      <c r="B1232" s="46"/>
      <c r="C1232" s="271" t="s">
        <v>2943</v>
      </c>
      <c r="D1232" s="271" t="s">
        <v>189</v>
      </c>
      <c r="E1232" s="272" t="s">
        <v>2944</v>
      </c>
      <c r="F1232" s="273" t="s">
        <v>2945</v>
      </c>
      <c r="G1232" s="274" t="s">
        <v>289</v>
      </c>
      <c r="H1232" s="275">
        <v>1</v>
      </c>
      <c r="I1232" s="276"/>
      <c r="J1232" s="277">
        <f>ROUND(I1232*H1232,2)</f>
        <v>0</v>
      </c>
      <c r="K1232" s="273" t="s">
        <v>21</v>
      </c>
      <c r="L1232" s="278"/>
      <c r="M1232" s="279" t="s">
        <v>21</v>
      </c>
      <c r="N1232" s="280" t="s">
        <v>43</v>
      </c>
      <c r="O1232" s="47"/>
      <c r="P1232" s="233">
        <f>O1232*H1232</f>
        <v>0</v>
      </c>
      <c r="Q1232" s="233">
        <v>0</v>
      </c>
      <c r="R1232" s="233">
        <f>Q1232*H1232</f>
        <v>0</v>
      </c>
      <c r="S1232" s="233">
        <v>0</v>
      </c>
      <c r="T1232" s="234">
        <f>S1232*H1232</f>
        <v>0</v>
      </c>
      <c r="AR1232" s="24" t="s">
        <v>309</v>
      </c>
      <c r="AT1232" s="24" t="s">
        <v>189</v>
      </c>
      <c r="AU1232" s="24" t="s">
        <v>81</v>
      </c>
      <c r="AY1232" s="24" t="s">
        <v>114</v>
      </c>
      <c r="BE1232" s="235">
        <f>IF(N1232="základní",J1232,0)</f>
        <v>0</v>
      </c>
      <c r="BF1232" s="235">
        <f>IF(N1232="snížená",J1232,0)</f>
        <v>0</v>
      </c>
      <c r="BG1232" s="235">
        <f>IF(N1232="zákl. přenesená",J1232,0)</f>
        <v>0</v>
      </c>
      <c r="BH1232" s="235">
        <f>IF(N1232="sníž. přenesená",J1232,0)</f>
        <v>0</v>
      </c>
      <c r="BI1232" s="235">
        <f>IF(N1232="nulová",J1232,0)</f>
        <v>0</v>
      </c>
      <c r="BJ1232" s="24" t="s">
        <v>81</v>
      </c>
      <c r="BK1232" s="235">
        <f>ROUND(I1232*H1232,2)</f>
        <v>0</v>
      </c>
      <c r="BL1232" s="24" t="s">
        <v>220</v>
      </c>
      <c r="BM1232" s="24" t="s">
        <v>2946</v>
      </c>
    </row>
    <row r="1233" s="1" customFormat="1" ht="16.5" customHeight="1">
      <c r="B1233" s="46"/>
      <c r="C1233" s="271" t="s">
        <v>2947</v>
      </c>
      <c r="D1233" s="271" t="s">
        <v>189</v>
      </c>
      <c r="E1233" s="272" t="s">
        <v>2948</v>
      </c>
      <c r="F1233" s="273" t="s">
        <v>2949</v>
      </c>
      <c r="G1233" s="274" t="s">
        <v>491</v>
      </c>
      <c r="H1233" s="275">
        <v>1</v>
      </c>
      <c r="I1233" s="276"/>
      <c r="J1233" s="277">
        <f>ROUND(I1233*H1233,2)</f>
        <v>0</v>
      </c>
      <c r="K1233" s="273" t="s">
        <v>21</v>
      </c>
      <c r="L1233" s="278"/>
      <c r="M1233" s="279" t="s">
        <v>21</v>
      </c>
      <c r="N1233" s="280" t="s">
        <v>43</v>
      </c>
      <c r="O1233" s="47"/>
      <c r="P1233" s="233">
        <f>O1233*H1233</f>
        <v>0</v>
      </c>
      <c r="Q1233" s="233">
        <v>0</v>
      </c>
      <c r="R1233" s="233">
        <f>Q1233*H1233</f>
        <v>0</v>
      </c>
      <c r="S1233" s="233">
        <v>0</v>
      </c>
      <c r="T1233" s="234">
        <f>S1233*H1233</f>
        <v>0</v>
      </c>
      <c r="AR1233" s="24" t="s">
        <v>309</v>
      </c>
      <c r="AT1233" s="24" t="s">
        <v>189</v>
      </c>
      <c r="AU1233" s="24" t="s">
        <v>81</v>
      </c>
      <c r="AY1233" s="24" t="s">
        <v>114</v>
      </c>
      <c r="BE1233" s="235">
        <f>IF(N1233="základní",J1233,0)</f>
        <v>0</v>
      </c>
      <c r="BF1233" s="235">
        <f>IF(N1233="snížená",J1233,0)</f>
        <v>0</v>
      </c>
      <c r="BG1233" s="235">
        <f>IF(N1233="zákl. přenesená",J1233,0)</f>
        <v>0</v>
      </c>
      <c r="BH1233" s="235">
        <f>IF(N1233="sníž. přenesená",J1233,0)</f>
        <v>0</v>
      </c>
      <c r="BI1233" s="235">
        <f>IF(N1233="nulová",J1233,0)</f>
        <v>0</v>
      </c>
      <c r="BJ1233" s="24" t="s">
        <v>81</v>
      </c>
      <c r="BK1233" s="235">
        <f>ROUND(I1233*H1233,2)</f>
        <v>0</v>
      </c>
      <c r="BL1233" s="24" t="s">
        <v>220</v>
      </c>
      <c r="BM1233" s="24" t="s">
        <v>2950</v>
      </c>
    </row>
    <row r="1234" s="1" customFormat="1" ht="16.5" customHeight="1">
      <c r="B1234" s="46"/>
      <c r="C1234" s="271" t="s">
        <v>2951</v>
      </c>
      <c r="D1234" s="271" t="s">
        <v>189</v>
      </c>
      <c r="E1234" s="272" t="s">
        <v>2952</v>
      </c>
      <c r="F1234" s="273" t="s">
        <v>2953</v>
      </c>
      <c r="G1234" s="274" t="s">
        <v>491</v>
      </c>
      <c r="H1234" s="275">
        <v>4</v>
      </c>
      <c r="I1234" s="276"/>
      <c r="J1234" s="277">
        <f>ROUND(I1234*H1234,2)</f>
        <v>0</v>
      </c>
      <c r="K1234" s="273" t="s">
        <v>21</v>
      </c>
      <c r="L1234" s="278"/>
      <c r="M1234" s="279" t="s">
        <v>21</v>
      </c>
      <c r="N1234" s="280" t="s">
        <v>43</v>
      </c>
      <c r="O1234" s="47"/>
      <c r="P1234" s="233">
        <f>O1234*H1234</f>
        <v>0</v>
      </c>
      <c r="Q1234" s="233">
        <v>0</v>
      </c>
      <c r="R1234" s="233">
        <f>Q1234*H1234</f>
        <v>0</v>
      </c>
      <c r="S1234" s="233">
        <v>0</v>
      </c>
      <c r="T1234" s="234">
        <f>S1234*H1234</f>
        <v>0</v>
      </c>
      <c r="AR1234" s="24" t="s">
        <v>309</v>
      </c>
      <c r="AT1234" s="24" t="s">
        <v>189</v>
      </c>
      <c r="AU1234" s="24" t="s">
        <v>81</v>
      </c>
      <c r="AY1234" s="24" t="s">
        <v>114</v>
      </c>
      <c r="BE1234" s="235">
        <f>IF(N1234="základní",J1234,0)</f>
        <v>0</v>
      </c>
      <c r="BF1234" s="235">
        <f>IF(N1234="snížená",J1234,0)</f>
        <v>0</v>
      </c>
      <c r="BG1234" s="235">
        <f>IF(N1234="zákl. přenesená",J1234,0)</f>
        <v>0</v>
      </c>
      <c r="BH1234" s="235">
        <f>IF(N1234="sníž. přenesená",J1234,0)</f>
        <v>0</v>
      </c>
      <c r="BI1234" s="235">
        <f>IF(N1234="nulová",J1234,0)</f>
        <v>0</v>
      </c>
      <c r="BJ1234" s="24" t="s">
        <v>81</v>
      </c>
      <c r="BK1234" s="235">
        <f>ROUND(I1234*H1234,2)</f>
        <v>0</v>
      </c>
      <c r="BL1234" s="24" t="s">
        <v>220</v>
      </c>
      <c r="BM1234" s="24" t="s">
        <v>2954</v>
      </c>
    </row>
    <row r="1235" s="1" customFormat="1" ht="16.5" customHeight="1">
      <c r="B1235" s="46"/>
      <c r="C1235" s="271" t="s">
        <v>2955</v>
      </c>
      <c r="D1235" s="271" t="s">
        <v>189</v>
      </c>
      <c r="E1235" s="272" t="s">
        <v>2956</v>
      </c>
      <c r="F1235" s="273" t="s">
        <v>2957</v>
      </c>
      <c r="G1235" s="274" t="s">
        <v>491</v>
      </c>
      <c r="H1235" s="275">
        <v>2</v>
      </c>
      <c r="I1235" s="276"/>
      <c r="J1235" s="277">
        <f>ROUND(I1235*H1235,2)</f>
        <v>0</v>
      </c>
      <c r="K1235" s="273" t="s">
        <v>21</v>
      </c>
      <c r="L1235" s="278"/>
      <c r="M1235" s="279" t="s">
        <v>21</v>
      </c>
      <c r="N1235" s="280" t="s">
        <v>43</v>
      </c>
      <c r="O1235" s="47"/>
      <c r="P1235" s="233">
        <f>O1235*H1235</f>
        <v>0</v>
      </c>
      <c r="Q1235" s="233">
        <v>0</v>
      </c>
      <c r="R1235" s="233">
        <f>Q1235*H1235</f>
        <v>0</v>
      </c>
      <c r="S1235" s="233">
        <v>0</v>
      </c>
      <c r="T1235" s="234">
        <f>S1235*H1235</f>
        <v>0</v>
      </c>
      <c r="AR1235" s="24" t="s">
        <v>309</v>
      </c>
      <c r="AT1235" s="24" t="s">
        <v>189</v>
      </c>
      <c r="AU1235" s="24" t="s">
        <v>81</v>
      </c>
      <c r="AY1235" s="24" t="s">
        <v>114</v>
      </c>
      <c r="BE1235" s="235">
        <f>IF(N1235="základní",J1235,0)</f>
        <v>0</v>
      </c>
      <c r="BF1235" s="235">
        <f>IF(N1235="snížená",J1235,0)</f>
        <v>0</v>
      </c>
      <c r="BG1235" s="235">
        <f>IF(N1235="zákl. přenesená",J1235,0)</f>
        <v>0</v>
      </c>
      <c r="BH1235" s="235">
        <f>IF(N1235="sníž. přenesená",J1235,0)</f>
        <v>0</v>
      </c>
      <c r="BI1235" s="235">
        <f>IF(N1235="nulová",J1235,0)</f>
        <v>0</v>
      </c>
      <c r="BJ1235" s="24" t="s">
        <v>81</v>
      </c>
      <c r="BK1235" s="235">
        <f>ROUND(I1235*H1235,2)</f>
        <v>0</v>
      </c>
      <c r="BL1235" s="24" t="s">
        <v>220</v>
      </c>
      <c r="BM1235" s="24" t="s">
        <v>2958</v>
      </c>
    </row>
    <row r="1236" s="1" customFormat="1" ht="16.5" customHeight="1">
      <c r="B1236" s="46"/>
      <c r="C1236" s="271" t="s">
        <v>2959</v>
      </c>
      <c r="D1236" s="271" t="s">
        <v>189</v>
      </c>
      <c r="E1236" s="272" t="s">
        <v>2960</v>
      </c>
      <c r="F1236" s="273" t="s">
        <v>2961</v>
      </c>
      <c r="G1236" s="274" t="s">
        <v>491</v>
      </c>
      <c r="H1236" s="275">
        <v>1</v>
      </c>
      <c r="I1236" s="276"/>
      <c r="J1236" s="277">
        <f>ROUND(I1236*H1236,2)</f>
        <v>0</v>
      </c>
      <c r="K1236" s="273" t="s">
        <v>21</v>
      </c>
      <c r="L1236" s="278"/>
      <c r="M1236" s="279" t="s">
        <v>21</v>
      </c>
      <c r="N1236" s="280" t="s">
        <v>43</v>
      </c>
      <c r="O1236" s="47"/>
      <c r="P1236" s="233">
        <f>O1236*H1236</f>
        <v>0</v>
      </c>
      <c r="Q1236" s="233">
        <v>0</v>
      </c>
      <c r="R1236" s="233">
        <f>Q1236*H1236</f>
        <v>0</v>
      </c>
      <c r="S1236" s="233">
        <v>0</v>
      </c>
      <c r="T1236" s="234">
        <f>S1236*H1236</f>
        <v>0</v>
      </c>
      <c r="AR1236" s="24" t="s">
        <v>309</v>
      </c>
      <c r="AT1236" s="24" t="s">
        <v>189</v>
      </c>
      <c r="AU1236" s="24" t="s">
        <v>81</v>
      </c>
      <c r="AY1236" s="24" t="s">
        <v>114</v>
      </c>
      <c r="BE1236" s="235">
        <f>IF(N1236="základní",J1236,0)</f>
        <v>0</v>
      </c>
      <c r="BF1236" s="235">
        <f>IF(N1236="snížená",J1236,0)</f>
        <v>0</v>
      </c>
      <c r="BG1236" s="235">
        <f>IF(N1236="zákl. přenesená",J1236,0)</f>
        <v>0</v>
      </c>
      <c r="BH1236" s="235">
        <f>IF(N1236="sníž. přenesená",J1236,0)</f>
        <v>0</v>
      </c>
      <c r="BI1236" s="235">
        <f>IF(N1236="nulová",J1236,0)</f>
        <v>0</v>
      </c>
      <c r="BJ1236" s="24" t="s">
        <v>81</v>
      </c>
      <c r="BK1236" s="235">
        <f>ROUND(I1236*H1236,2)</f>
        <v>0</v>
      </c>
      <c r="BL1236" s="24" t="s">
        <v>220</v>
      </c>
      <c r="BM1236" s="24" t="s">
        <v>2962</v>
      </c>
    </row>
    <row r="1237" s="1" customFormat="1" ht="25.5" customHeight="1">
      <c r="B1237" s="46"/>
      <c r="C1237" s="271" t="s">
        <v>2963</v>
      </c>
      <c r="D1237" s="271" t="s">
        <v>189</v>
      </c>
      <c r="E1237" s="272" t="s">
        <v>2964</v>
      </c>
      <c r="F1237" s="273" t="s">
        <v>2965</v>
      </c>
      <c r="G1237" s="274" t="s">
        <v>491</v>
      </c>
      <c r="H1237" s="275">
        <v>1</v>
      </c>
      <c r="I1237" s="276"/>
      <c r="J1237" s="277">
        <f>ROUND(I1237*H1237,2)</f>
        <v>0</v>
      </c>
      <c r="K1237" s="273" t="s">
        <v>21</v>
      </c>
      <c r="L1237" s="278"/>
      <c r="M1237" s="279" t="s">
        <v>21</v>
      </c>
      <c r="N1237" s="280" t="s">
        <v>43</v>
      </c>
      <c r="O1237" s="47"/>
      <c r="P1237" s="233">
        <f>O1237*H1237</f>
        <v>0</v>
      </c>
      <c r="Q1237" s="233">
        <v>0</v>
      </c>
      <c r="R1237" s="233">
        <f>Q1237*H1237</f>
        <v>0</v>
      </c>
      <c r="S1237" s="233">
        <v>0</v>
      </c>
      <c r="T1237" s="234">
        <f>S1237*H1237</f>
        <v>0</v>
      </c>
      <c r="AR1237" s="24" t="s">
        <v>309</v>
      </c>
      <c r="AT1237" s="24" t="s">
        <v>189</v>
      </c>
      <c r="AU1237" s="24" t="s">
        <v>81</v>
      </c>
      <c r="AY1237" s="24" t="s">
        <v>114</v>
      </c>
      <c r="BE1237" s="235">
        <f>IF(N1237="základní",J1237,0)</f>
        <v>0</v>
      </c>
      <c r="BF1237" s="235">
        <f>IF(N1237="snížená",J1237,0)</f>
        <v>0</v>
      </c>
      <c r="BG1237" s="235">
        <f>IF(N1237="zákl. přenesená",J1237,0)</f>
        <v>0</v>
      </c>
      <c r="BH1237" s="235">
        <f>IF(N1237="sníž. přenesená",J1237,0)</f>
        <v>0</v>
      </c>
      <c r="BI1237" s="235">
        <f>IF(N1237="nulová",J1237,0)</f>
        <v>0</v>
      </c>
      <c r="BJ1237" s="24" t="s">
        <v>81</v>
      </c>
      <c r="BK1237" s="235">
        <f>ROUND(I1237*H1237,2)</f>
        <v>0</v>
      </c>
      <c r="BL1237" s="24" t="s">
        <v>220</v>
      </c>
      <c r="BM1237" s="24" t="s">
        <v>2966</v>
      </c>
    </row>
    <row r="1238" s="1" customFormat="1" ht="25.5" customHeight="1">
      <c r="B1238" s="46"/>
      <c r="C1238" s="271" t="s">
        <v>2967</v>
      </c>
      <c r="D1238" s="271" t="s">
        <v>189</v>
      </c>
      <c r="E1238" s="272" t="s">
        <v>2968</v>
      </c>
      <c r="F1238" s="273" t="s">
        <v>2969</v>
      </c>
      <c r="G1238" s="274" t="s">
        <v>491</v>
      </c>
      <c r="H1238" s="275">
        <v>1</v>
      </c>
      <c r="I1238" s="276"/>
      <c r="J1238" s="277">
        <f>ROUND(I1238*H1238,2)</f>
        <v>0</v>
      </c>
      <c r="K1238" s="273" t="s">
        <v>21</v>
      </c>
      <c r="L1238" s="278"/>
      <c r="M1238" s="279" t="s">
        <v>21</v>
      </c>
      <c r="N1238" s="280" t="s">
        <v>43</v>
      </c>
      <c r="O1238" s="47"/>
      <c r="P1238" s="233">
        <f>O1238*H1238</f>
        <v>0</v>
      </c>
      <c r="Q1238" s="233">
        <v>0</v>
      </c>
      <c r="R1238" s="233">
        <f>Q1238*H1238</f>
        <v>0</v>
      </c>
      <c r="S1238" s="233">
        <v>0</v>
      </c>
      <c r="T1238" s="234">
        <f>S1238*H1238</f>
        <v>0</v>
      </c>
      <c r="AR1238" s="24" t="s">
        <v>309</v>
      </c>
      <c r="AT1238" s="24" t="s">
        <v>189</v>
      </c>
      <c r="AU1238" s="24" t="s">
        <v>81</v>
      </c>
      <c r="AY1238" s="24" t="s">
        <v>114</v>
      </c>
      <c r="BE1238" s="235">
        <f>IF(N1238="základní",J1238,0)</f>
        <v>0</v>
      </c>
      <c r="BF1238" s="235">
        <f>IF(N1238="snížená",J1238,0)</f>
        <v>0</v>
      </c>
      <c r="BG1238" s="235">
        <f>IF(N1238="zákl. přenesená",J1238,0)</f>
        <v>0</v>
      </c>
      <c r="BH1238" s="235">
        <f>IF(N1238="sníž. přenesená",J1238,0)</f>
        <v>0</v>
      </c>
      <c r="BI1238" s="235">
        <f>IF(N1238="nulová",J1238,0)</f>
        <v>0</v>
      </c>
      <c r="BJ1238" s="24" t="s">
        <v>81</v>
      </c>
      <c r="BK1238" s="235">
        <f>ROUND(I1238*H1238,2)</f>
        <v>0</v>
      </c>
      <c r="BL1238" s="24" t="s">
        <v>220</v>
      </c>
      <c r="BM1238" s="24" t="s">
        <v>2970</v>
      </c>
    </row>
    <row r="1239" s="1" customFormat="1" ht="16.5" customHeight="1">
      <c r="B1239" s="46"/>
      <c r="C1239" s="271" t="s">
        <v>2971</v>
      </c>
      <c r="D1239" s="271" t="s">
        <v>189</v>
      </c>
      <c r="E1239" s="272" t="s">
        <v>2972</v>
      </c>
      <c r="F1239" s="273" t="s">
        <v>2973</v>
      </c>
      <c r="G1239" s="274" t="s">
        <v>491</v>
      </c>
      <c r="H1239" s="275">
        <v>3</v>
      </c>
      <c r="I1239" s="276"/>
      <c r="J1239" s="277">
        <f>ROUND(I1239*H1239,2)</f>
        <v>0</v>
      </c>
      <c r="K1239" s="273" t="s">
        <v>21</v>
      </c>
      <c r="L1239" s="278"/>
      <c r="M1239" s="279" t="s">
        <v>21</v>
      </c>
      <c r="N1239" s="280" t="s">
        <v>43</v>
      </c>
      <c r="O1239" s="47"/>
      <c r="P1239" s="233">
        <f>O1239*H1239</f>
        <v>0</v>
      </c>
      <c r="Q1239" s="233">
        <v>0</v>
      </c>
      <c r="R1239" s="233">
        <f>Q1239*H1239</f>
        <v>0</v>
      </c>
      <c r="S1239" s="233">
        <v>0</v>
      </c>
      <c r="T1239" s="234">
        <f>S1239*H1239</f>
        <v>0</v>
      </c>
      <c r="AR1239" s="24" t="s">
        <v>309</v>
      </c>
      <c r="AT1239" s="24" t="s">
        <v>189</v>
      </c>
      <c r="AU1239" s="24" t="s">
        <v>81</v>
      </c>
      <c r="AY1239" s="24" t="s">
        <v>114</v>
      </c>
      <c r="BE1239" s="235">
        <f>IF(N1239="základní",J1239,0)</f>
        <v>0</v>
      </c>
      <c r="BF1239" s="235">
        <f>IF(N1239="snížená",J1239,0)</f>
        <v>0</v>
      </c>
      <c r="BG1239" s="235">
        <f>IF(N1239="zákl. přenesená",J1239,0)</f>
        <v>0</v>
      </c>
      <c r="BH1239" s="235">
        <f>IF(N1239="sníž. přenesená",J1239,0)</f>
        <v>0</v>
      </c>
      <c r="BI1239" s="235">
        <f>IF(N1239="nulová",J1239,0)</f>
        <v>0</v>
      </c>
      <c r="BJ1239" s="24" t="s">
        <v>81</v>
      </c>
      <c r="BK1239" s="235">
        <f>ROUND(I1239*H1239,2)</f>
        <v>0</v>
      </c>
      <c r="BL1239" s="24" t="s">
        <v>220</v>
      </c>
      <c r="BM1239" s="24" t="s">
        <v>2974</v>
      </c>
    </row>
    <row r="1240" s="1" customFormat="1" ht="25.5" customHeight="1">
      <c r="B1240" s="46"/>
      <c r="C1240" s="271" t="s">
        <v>2975</v>
      </c>
      <c r="D1240" s="271" t="s">
        <v>189</v>
      </c>
      <c r="E1240" s="272" t="s">
        <v>2976</v>
      </c>
      <c r="F1240" s="273" t="s">
        <v>2977</v>
      </c>
      <c r="G1240" s="274" t="s">
        <v>491</v>
      </c>
      <c r="H1240" s="275">
        <v>1</v>
      </c>
      <c r="I1240" s="276"/>
      <c r="J1240" s="277">
        <f>ROUND(I1240*H1240,2)</f>
        <v>0</v>
      </c>
      <c r="K1240" s="273" t="s">
        <v>21</v>
      </c>
      <c r="L1240" s="278"/>
      <c r="M1240" s="279" t="s">
        <v>21</v>
      </c>
      <c r="N1240" s="280" t="s">
        <v>43</v>
      </c>
      <c r="O1240" s="47"/>
      <c r="P1240" s="233">
        <f>O1240*H1240</f>
        <v>0</v>
      </c>
      <c r="Q1240" s="233">
        <v>0</v>
      </c>
      <c r="R1240" s="233">
        <f>Q1240*H1240</f>
        <v>0</v>
      </c>
      <c r="S1240" s="233">
        <v>0</v>
      </c>
      <c r="T1240" s="234">
        <f>S1240*H1240</f>
        <v>0</v>
      </c>
      <c r="AR1240" s="24" t="s">
        <v>309</v>
      </c>
      <c r="AT1240" s="24" t="s">
        <v>189</v>
      </c>
      <c r="AU1240" s="24" t="s">
        <v>81</v>
      </c>
      <c r="AY1240" s="24" t="s">
        <v>114</v>
      </c>
      <c r="BE1240" s="235">
        <f>IF(N1240="základní",J1240,0)</f>
        <v>0</v>
      </c>
      <c r="BF1240" s="235">
        <f>IF(N1240="snížená",J1240,0)</f>
        <v>0</v>
      </c>
      <c r="BG1240" s="235">
        <f>IF(N1240="zákl. přenesená",J1240,0)</f>
        <v>0</v>
      </c>
      <c r="BH1240" s="235">
        <f>IF(N1240="sníž. přenesená",J1240,0)</f>
        <v>0</v>
      </c>
      <c r="BI1240" s="235">
        <f>IF(N1240="nulová",J1240,0)</f>
        <v>0</v>
      </c>
      <c r="BJ1240" s="24" t="s">
        <v>81</v>
      </c>
      <c r="BK1240" s="235">
        <f>ROUND(I1240*H1240,2)</f>
        <v>0</v>
      </c>
      <c r="BL1240" s="24" t="s">
        <v>220</v>
      </c>
      <c r="BM1240" s="24" t="s">
        <v>2978</v>
      </c>
    </row>
    <row r="1241" s="1" customFormat="1" ht="25.5" customHeight="1">
      <c r="B1241" s="46"/>
      <c r="C1241" s="271" t="s">
        <v>2979</v>
      </c>
      <c r="D1241" s="271" t="s">
        <v>189</v>
      </c>
      <c r="E1241" s="272" t="s">
        <v>2980</v>
      </c>
      <c r="F1241" s="273" t="s">
        <v>2981</v>
      </c>
      <c r="G1241" s="274" t="s">
        <v>491</v>
      </c>
      <c r="H1241" s="275">
        <v>1</v>
      </c>
      <c r="I1241" s="276"/>
      <c r="J1241" s="277">
        <f>ROUND(I1241*H1241,2)</f>
        <v>0</v>
      </c>
      <c r="K1241" s="273" t="s">
        <v>21</v>
      </c>
      <c r="L1241" s="278"/>
      <c r="M1241" s="279" t="s">
        <v>21</v>
      </c>
      <c r="N1241" s="280" t="s">
        <v>43</v>
      </c>
      <c r="O1241" s="47"/>
      <c r="P1241" s="233">
        <f>O1241*H1241</f>
        <v>0</v>
      </c>
      <c r="Q1241" s="233">
        <v>0</v>
      </c>
      <c r="R1241" s="233">
        <f>Q1241*H1241</f>
        <v>0</v>
      </c>
      <c r="S1241" s="233">
        <v>0</v>
      </c>
      <c r="T1241" s="234">
        <f>S1241*H1241</f>
        <v>0</v>
      </c>
      <c r="AR1241" s="24" t="s">
        <v>309</v>
      </c>
      <c r="AT1241" s="24" t="s">
        <v>189</v>
      </c>
      <c r="AU1241" s="24" t="s">
        <v>81</v>
      </c>
      <c r="AY1241" s="24" t="s">
        <v>114</v>
      </c>
      <c r="BE1241" s="235">
        <f>IF(N1241="základní",J1241,0)</f>
        <v>0</v>
      </c>
      <c r="BF1241" s="235">
        <f>IF(N1241="snížená",J1241,0)</f>
        <v>0</v>
      </c>
      <c r="BG1241" s="235">
        <f>IF(N1241="zákl. přenesená",J1241,0)</f>
        <v>0</v>
      </c>
      <c r="BH1241" s="235">
        <f>IF(N1241="sníž. přenesená",J1241,0)</f>
        <v>0</v>
      </c>
      <c r="BI1241" s="235">
        <f>IF(N1241="nulová",J1241,0)</f>
        <v>0</v>
      </c>
      <c r="BJ1241" s="24" t="s">
        <v>81</v>
      </c>
      <c r="BK1241" s="235">
        <f>ROUND(I1241*H1241,2)</f>
        <v>0</v>
      </c>
      <c r="BL1241" s="24" t="s">
        <v>220</v>
      </c>
      <c r="BM1241" s="24" t="s">
        <v>2982</v>
      </c>
    </row>
    <row r="1242" s="1" customFormat="1" ht="25.5" customHeight="1">
      <c r="B1242" s="46"/>
      <c r="C1242" s="224" t="s">
        <v>2983</v>
      </c>
      <c r="D1242" s="224" t="s">
        <v>127</v>
      </c>
      <c r="E1242" s="225" t="s">
        <v>2984</v>
      </c>
      <c r="F1242" s="226" t="s">
        <v>2985</v>
      </c>
      <c r="G1242" s="227" t="s">
        <v>491</v>
      </c>
      <c r="H1242" s="228">
        <v>2</v>
      </c>
      <c r="I1242" s="229"/>
      <c r="J1242" s="230">
        <f>ROUND(I1242*H1242,2)</f>
        <v>0</v>
      </c>
      <c r="K1242" s="226" t="s">
        <v>147</v>
      </c>
      <c r="L1242" s="72"/>
      <c r="M1242" s="231" t="s">
        <v>21</v>
      </c>
      <c r="N1242" s="232" t="s">
        <v>43</v>
      </c>
      <c r="O1242" s="47"/>
      <c r="P1242" s="233">
        <f>O1242*H1242</f>
        <v>0</v>
      </c>
      <c r="Q1242" s="233">
        <v>0</v>
      </c>
      <c r="R1242" s="233">
        <f>Q1242*H1242</f>
        <v>0</v>
      </c>
      <c r="S1242" s="233">
        <v>0</v>
      </c>
      <c r="T1242" s="234">
        <f>S1242*H1242</f>
        <v>0</v>
      </c>
      <c r="AR1242" s="24" t="s">
        <v>220</v>
      </c>
      <c r="AT1242" s="24" t="s">
        <v>127</v>
      </c>
      <c r="AU1242" s="24" t="s">
        <v>81</v>
      </c>
      <c r="AY1242" s="24" t="s">
        <v>114</v>
      </c>
      <c r="BE1242" s="235">
        <f>IF(N1242="základní",J1242,0)</f>
        <v>0</v>
      </c>
      <c r="BF1242" s="235">
        <f>IF(N1242="snížená",J1242,0)</f>
        <v>0</v>
      </c>
      <c r="BG1242" s="235">
        <f>IF(N1242="zákl. přenesená",J1242,0)</f>
        <v>0</v>
      </c>
      <c r="BH1242" s="235">
        <f>IF(N1242="sníž. přenesená",J1242,0)</f>
        <v>0</v>
      </c>
      <c r="BI1242" s="235">
        <f>IF(N1242="nulová",J1242,0)</f>
        <v>0</v>
      </c>
      <c r="BJ1242" s="24" t="s">
        <v>81</v>
      </c>
      <c r="BK1242" s="235">
        <f>ROUND(I1242*H1242,2)</f>
        <v>0</v>
      </c>
      <c r="BL1242" s="24" t="s">
        <v>220</v>
      </c>
      <c r="BM1242" s="24" t="s">
        <v>2986</v>
      </c>
    </row>
    <row r="1243" s="1" customFormat="1">
      <c r="B1243" s="46"/>
      <c r="C1243" s="74"/>
      <c r="D1243" s="238" t="s">
        <v>149</v>
      </c>
      <c r="E1243" s="74"/>
      <c r="F1243" s="269" t="s">
        <v>2987</v>
      </c>
      <c r="G1243" s="74"/>
      <c r="H1243" s="74"/>
      <c r="I1243" s="189"/>
      <c r="J1243" s="74"/>
      <c r="K1243" s="74"/>
      <c r="L1243" s="72"/>
      <c r="M1243" s="270"/>
      <c r="N1243" s="47"/>
      <c r="O1243" s="47"/>
      <c r="P1243" s="47"/>
      <c r="Q1243" s="47"/>
      <c r="R1243" s="47"/>
      <c r="S1243" s="47"/>
      <c r="T1243" s="95"/>
      <c r="AT1243" s="24" t="s">
        <v>149</v>
      </c>
      <c r="AU1243" s="24" t="s">
        <v>81</v>
      </c>
    </row>
    <row r="1244" s="11" customFormat="1">
      <c r="B1244" s="236"/>
      <c r="C1244" s="237"/>
      <c r="D1244" s="238" t="s">
        <v>133</v>
      </c>
      <c r="E1244" s="239" t="s">
        <v>21</v>
      </c>
      <c r="F1244" s="240" t="s">
        <v>2988</v>
      </c>
      <c r="G1244" s="237"/>
      <c r="H1244" s="239" t="s">
        <v>21</v>
      </c>
      <c r="I1244" s="241"/>
      <c r="J1244" s="237"/>
      <c r="K1244" s="237"/>
      <c r="L1244" s="242"/>
      <c r="M1244" s="243"/>
      <c r="N1244" s="244"/>
      <c r="O1244" s="244"/>
      <c r="P1244" s="244"/>
      <c r="Q1244" s="244"/>
      <c r="R1244" s="244"/>
      <c r="S1244" s="244"/>
      <c r="T1244" s="245"/>
      <c r="AT1244" s="246" t="s">
        <v>133</v>
      </c>
      <c r="AU1244" s="246" t="s">
        <v>81</v>
      </c>
      <c r="AV1244" s="11" t="s">
        <v>76</v>
      </c>
      <c r="AW1244" s="11" t="s">
        <v>35</v>
      </c>
      <c r="AX1244" s="11" t="s">
        <v>71</v>
      </c>
      <c r="AY1244" s="246" t="s">
        <v>114</v>
      </c>
    </row>
    <row r="1245" s="12" customFormat="1">
      <c r="B1245" s="247"/>
      <c r="C1245" s="248"/>
      <c r="D1245" s="238" t="s">
        <v>133</v>
      </c>
      <c r="E1245" s="249" t="s">
        <v>21</v>
      </c>
      <c r="F1245" s="250" t="s">
        <v>81</v>
      </c>
      <c r="G1245" s="248"/>
      <c r="H1245" s="251">
        <v>2</v>
      </c>
      <c r="I1245" s="252"/>
      <c r="J1245" s="248"/>
      <c r="K1245" s="248"/>
      <c r="L1245" s="253"/>
      <c r="M1245" s="254"/>
      <c r="N1245" s="255"/>
      <c r="O1245" s="255"/>
      <c r="P1245" s="255"/>
      <c r="Q1245" s="255"/>
      <c r="R1245" s="255"/>
      <c r="S1245" s="255"/>
      <c r="T1245" s="256"/>
      <c r="AT1245" s="257" t="s">
        <v>133</v>
      </c>
      <c r="AU1245" s="257" t="s">
        <v>81</v>
      </c>
      <c r="AV1245" s="12" t="s">
        <v>81</v>
      </c>
      <c r="AW1245" s="12" t="s">
        <v>35</v>
      </c>
      <c r="AX1245" s="12" t="s">
        <v>76</v>
      </c>
      <c r="AY1245" s="257" t="s">
        <v>114</v>
      </c>
    </row>
    <row r="1246" s="1" customFormat="1" ht="16.5" customHeight="1">
      <c r="B1246" s="46"/>
      <c r="C1246" s="271" t="s">
        <v>2989</v>
      </c>
      <c r="D1246" s="271" t="s">
        <v>189</v>
      </c>
      <c r="E1246" s="272" t="s">
        <v>2990</v>
      </c>
      <c r="F1246" s="273" t="s">
        <v>2991</v>
      </c>
      <c r="G1246" s="274" t="s">
        <v>491</v>
      </c>
      <c r="H1246" s="275">
        <v>2</v>
      </c>
      <c r="I1246" s="276"/>
      <c r="J1246" s="277">
        <f>ROUND(I1246*H1246,2)</f>
        <v>0</v>
      </c>
      <c r="K1246" s="273" t="s">
        <v>147</v>
      </c>
      <c r="L1246" s="278"/>
      <c r="M1246" s="279" t="s">
        <v>21</v>
      </c>
      <c r="N1246" s="280" t="s">
        <v>43</v>
      </c>
      <c r="O1246" s="47"/>
      <c r="P1246" s="233">
        <f>O1246*H1246</f>
        <v>0</v>
      </c>
      <c r="Q1246" s="233">
        <v>0.021499999999999998</v>
      </c>
      <c r="R1246" s="233">
        <f>Q1246*H1246</f>
        <v>0.042999999999999997</v>
      </c>
      <c r="S1246" s="233">
        <v>0</v>
      </c>
      <c r="T1246" s="234">
        <f>S1246*H1246</f>
        <v>0</v>
      </c>
      <c r="AR1246" s="24" t="s">
        <v>309</v>
      </c>
      <c r="AT1246" s="24" t="s">
        <v>189</v>
      </c>
      <c r="AU1246" s="24" t="s">
        <v>81</v>
      </c>
      <c r="AY1246" s="24" t="s">
        <v>114</v>
      </c>
      <c r="BE1246" s="235">
        <f>IF(N1246="základní",J1246,0)</f>
        <v>0</v>
      </c>
      <c r="BF1246" s="235">
        <f>IF(N1246="snížená",J1246,0)</f>
        <v>0</v>
      </c>
      <c r="BG1246" s="235">
        <f>IF(N1246="zákl. přenesená",J1246,0)</f>
        <v>0</v>
      </c>
      <c r="BH1246" s="235">
        <f>IF(N1246="sníž. přenesená",J1246,0)</f>
        <v>0</v>
      </c>
      <c r="BI1246" s="235">
        <f>IF(N1246="nulová",J1246,0)</f>
        <v>0</v>
      </c>
      <c r="BJ1246" s="24" t="s">
        <v>81</v>
      </c>
      <c r="BK1246" s="235">
        <f>ROUND(I1246*H1246,2)</f>
        <v>0</v>
      </c>
      <c r="BL1246" s="24" t="s">
        <v>220</v>
      </c>
      <c r="BM1246" s="24" t="s">
        <v>2992</v>
      </c>
    </row>
    <row r="1247" s="1" customFormat="1" ht="25.5" customHeight="1">
      <c r="B1247" s="46"/>
      <c r="C1247" s="224" t="s">
        <v>2993</v>
      </c>
      <c r="D1247" s="224" t="s">
        <v>127</v>
      </c>
      <c r="E1247" s="225" t="s">
        <v>2994</v>
      </c>
      <c r="F1247" s="226" t="s">
        <v>2995</v>
      </c>
      <c r="G1247" s="227" t="s">
        <v>491</v>
      </c>
      <c r="H1247" s="228">
        <v>24</v>
      </c>
      <c r="I1247" s="229"/>
      <c r="J1247" s="230">
        <f>ROUND(I1247*H1247,2)</f>
        <v>0</v>
      </c>
      <c r="K1247" s="226" t="s">
        <v>147</v>
      </c>
      <c r="L1247" s="72"/>
      <c r="M1247" s="231" t="s">
        <v>21</v>
      </c>
      <c r="N1247" s="232" t="s">
        <v>43</v>
      </c>
      <c r="O1247" s="47"/>
      <c r="P1247" s="233">
        <f>O1247*H1247</f>
        <v>0</v>
      </c>
      <c r="Q1247" s="233">
        <v>0</v>
      </c>
      <c r="R1247" s="233">
        <f>Q1247*H1247</f>
        <v>0</v>
      </c>
      <c r="S1247" s="233">
        <v>0</v>
      </c>
      <c r="T1247" s="234">
        <f>S1247*H1247</f>
        <v>0</v>
      </c>
      <c r="AR1247" s="24" t="s">
        <v>220</v>
      </c>
      <c r="AT1247" s="24" t="s">
        <v>127</v>
      </c>
      <c r="AU1247" s="24" t="s">
        <v>81</v>
      </c>
      <c r="AY1247" s="24" t="s">
        <v>114</v>
      </c>
      <c r="BE1247" s="235">
        <f>IF(N1247="základní",J1247,0)</f>
        <v>0</v>
      </c>
      <c r="BF1247" s="235">
        <f>IF(N1247="snížená",J1247,0)</f>
        <v>0</v>
      </c>
      <c r="BG1247" s="235">
        <f>IF(N1247="zákl. přenesená",J1247,0)</f>
        <v>0</v>
      </c>
      <c r="BH1247" s="235">
        <f>IF(N1247="sníž. přenesená",J1247,0)</f>
        <v>0</v>
      </c>
      <c r="BI1247" s="235">
        <f>IF(N1247="nulová",J1247,0)</f>
        <v>0</v>
      </c>
      <c r="BJ1247" s="24" t="s">
        <v>81</v>
      </c>
      <c r="BK1247" s="235">
        <f>ROUND(I1247*H1247,2)</f>
        <v>0</v>
      </c>
      <c r="BL1247" s="24" t="s">
        <v>220</v>
      </c>
      <c r="BM1247" s="24" t="s">
        <v>2996</v>
      </c>
    </row>
    <row r="1248" s="11" customFormat="1">
      <c r="B1248" s="236"/>
      <c r="C1248" s="237"/>
      <c r="D1248" s="238" t="s">
        <v>133</v>
      </c>
      <c r="E1248" s="239" t="s">
        <v>21</v>
      </c>
      <c r="F1248" s="240" t="s">
        <v>2997</v>
      </c>
      <c r="G1248" s="237"/>
      <c r="H1248" s="239" t="s">
        <v>21</v>
      </c>
      <c r="I1248" s="241"/>
      <c r="J1248" s="237"/>
      <c r="K1248" s="237"/>
      <c r="L1248" s="242"/>
      <c r="M1248" s="243"/>
      <c r="N1248" s="244"/>
      <c r="O1248" s="244"/>
      <c r="P1248" s="244"/>
      <c r="Q1248" s="244"/>
      <c r="R1248" s="244"/>
      <c r="S1248" s="244"/>
      <c r="T1248" s="245"/>
      <c r="AT1248" s="246" t="s">
        <v>133</v>
      </c>
      <c r="AU1248" s="246" t="s">
        <v>81</v>
      </c>
      <c r="AV1248" s="11" t="s">
        <v>76</v>
      </c>
      <c r="AW1248" s="11" t="s">
        <v>35</v>
      </c>
      <c r="AX1248" s="11" t="s">
        <v>71</v>
      </c>
      <c r="AY1248" s="246" t="s">
        <v>114</v>
      </c>
    </row>
    <row r="1249" s="12" customFormat="1">
      <c r="B1249" s="247"/>
      <c r="C1249" s="248"/>
      <c r="D1249" s="238" t="s">
        <v>133</v>
      </c>
      <c r="E1249" s="249" t="s">
        <v>21</v>
      </c>
      <c r="F1249" s="250" t="s">
        <v>76</v>
      </c>
      <c r="G1249" s="248"/>
      <c r="H1249" s="251">
        <v>1</v>
      </c>
      <c r="I1249" s="252"/>
      <c r="J1249" s="248"/>
      <c r="K1249" s="248"/>
      <c r="L1249" s="253"/>
      <c r="M1249" s="254"/>
      <c r="N1249" s="255"/>
      <c r="O1249" s="255"/>
      <c r="P1249" s="255"/>
      <c r="Q1249" s="255"/>
      <c r="R1249" s="255"/>
      <c r="S1249" s="255"/>
      <c r="T1249" s="256"/>
      <c r="AT1249" s="257" t="s">
        <v>133</v>
      </c>
      <c r="AU1249" s="257" t="s">
        <v>81</v>
      </c>
      <c r="AV1249" s="12" t="s">
        <v>81</v>
      </c>
      <c r="AW1249" s="12" t="s">
        <v>35</v>
      </c>
      <c r="AX1249" s="12" t="s">
        <v>71</v>
      </c>
      <c r="AY1249" s="257" t="s">
        <v>114</v>
      </c>
    </row>
    <row r="1250" s="11" customFormat="1">
      <c r="B1250" s="236"/>
      <c r="C1250" s="237"/>
      <c r="D1250" s="238" t="s">
        <v>133</v>
      </c>
      <c r="E1250" s="239" t="s">
        <v>21</v>
      </c>
      <c r="F1250" s="240" t="s">
        <v>2998</v>
      </c>
      <c r="G1250" s="237"/>
      <c r="H1250" s="239" t="s">
        <v>21</v>
      </c>
      <c r="I1250" s="241"/>
      <c r="J1250" s="237"/>
      <c r="K1250" s="237"/>
      <c r="L1250" s="242"/>
      <c r="M1250" s="243"/>
      <c r="N1250" s="244"/>
      <c r="O1250" s="244"/>
      <c r="P1250" s="244"/>
      <c r="Q1250" s="244"/>
      <c r="R1250" s="244"/>
      <c r="S1250" s="244"/>
      <c r="T1250" s="245"/>
      <c r="AT1250" s="246" t="s">
        <v>133</v>
      </c>
      <c r="AU1250" s="246" t="s">
        <v>81</v>
      </c>
      <c r="AV1250" s="11" t="s">
        <v>76</v>
      </c>
      <c r="AW1250" s="11" t="s">
        <v>35</v>
      </c>
      <c r="AX1250" s="11" t="s">
        <v>71</v>
      </c>
      <c r="AY1250" s="246" t="s">
        <v>114</v>
      </c>
    </row>
    <row r="1251" s="12" customFormat="1">
      <c r="B1251" s="247"/>
      <c r="C1251" s="248"/>
      <c r="D1251" s="238" t="s">
        <v>133</v>
      </c>
      <c r="E1251" s="249" t="s">
        <v>21</v>
      </c>
      <c r="F1251" s="250" t="s">
        <v>144</v>
      </c>
      <c r="G1251" s="248"/>
      <c r="H1251" s="251">
        <v>3</v>
      </c>
      <c r="I1251" s="252"/>
      <c r="J1251" s="248"/>
      <c r="K1251" s="248"/>
      <c r="L1251" s="253"/>
      <c r="M1251" s="254"/>
      <c r="N1251" s="255"/>
      <c r="O1251" s="255"/>
      <c r="P1251" s="255"/>
      <c r="Q1251" s="255"/>
      <c r="R1251" s="255"/>
      <c r="S1251" s="255"/>
      <c r="T1251" s="256"/>
      <c r="AT1251" s="257" t="s">
        <v>133</v>
      </c>
      <c r="AU1251" s="257" t="s">
        <v>81</v>
      </c>
      <c r="AV1251" s="12" t="s">
        <v>81</v>
      </c>
      <c r="AW1251" s="12" t="s">
        <v>35</v>
      </c>
      <c r="AX1251" s="12" t="s">
        <v>71</v>
      </c>
      <c r="AY1251" s="257" t="s">
        <v>114</v>
      </c>
    </row>
    <row r="1252" s="11" customFormat="1">
      <c r="B1252" s="236"/>
      <c r="C1252" s="237"/>
      <c r="D1252" s="238" t="s">
        <v>133</v>
      </c>
      <c r="E1252" s="239" t="s">
        <v>21</v>
      </c>
      <c r="F1252" s="240" t="s">
        <v>2999</v>
      </c>
      <c r="G1252" s="237"/>
      <c r="H1252" s="239" t="s">
        <v>21</v>
      </c>
      <c r="I1252" s="241"/>
      <c r="J1252" s="237"/>
      <c r="K1252" s="237"/>
      <c r="L1252" s="242"/>
      <c r="M1252" s="243"/>
      <c r="N1252" s="244"/>
      <c r="O1252" s="244"/>
      <c r="P1252" s="244"/>
      <c r="Q1252" s="244"/>
      <c r="R1252" s="244"/>
      <c r="S1252" s="244"/>
      <c r="T1252" s="245"/>
      <c r="AT1252" s="246" t="s">
        <v>133</v>
      </c>
      <c r="AU1252" s="246" t="s">
        <v>81</v>
      </c>
      <c r="AV1252" s="11" t="s">
        <v>76</v>
      </c>
      <c r="AW1252" s="11" t="s">
        <v>35</v>
      </c>
      <c r="AX1252" s="11" t="s">
        <v>71</v>
      </c>
      <c r="AY1252" s="246" t="s">
        <v>114</v>
      </c>
    </row>
    <row r="1253" s="12" customFormat="1">
      <c r="B1253" s="247"/>
      <c r="C1253" s="248"/>
      <c r="D1253" s="238" t="s">
        <v>133</v>
      </c>
      <c r="E1253" s="249" t="s">
        <v>21</v>
      </c>
      <c r="F1253" s="250" t="s">
        <v>115</v>
      </c>
      <c r="G1253" s="248"/>
      <c r="H1253" s="251">
        <v>4</v>
      </c>
      <c r="I1253" s="252"/>
      <c r="J1253" s="248"/>
      <c r="K1253" s="248"/>
      <c r="L1253" s="253"/>
      <c r="M1253" s="254"/>
      <c r="N1253" s="255"/>
      <c r="O1253" s="255"/>
      <c r="P1253" s="255"/>
      <c r="Q1253" s="255"/>
      <c r="R1253" s="255"/>
      <c r="S1253" s="255"/>
      <c r="T1253" s="256"/>
      <c r="AT1253" s="257" t="s">
        <v>133</v>
      </c>
      <c r="AU1253" s="257" t="s">
        <v>81</v>
      </c>
      <c r="AV1253" s="12" t="s">
        <v>81</v>
      </c>
      <c r="AW1253" s="12" t="s">
        <v>35</v>
      </c>
      <c r="AX1253" s="12" t="s">
        <v>71</v>
      </c>
      <c r="AY1253" s="257" t="s">
        <v>114</v>
      </c>
    </row>
    <row r="1254" s="11" customFormat="1">
      <c r="B1254" s="236"/>
      <c r="C1254" s="237"/>
      <c r="D1254" s="238" t="s">
        <v>133</v>
      </c>
      <c r="E1254" s="239" t="s">
        <v>21</v>
      </c>
      <c r="F1254" s="240" t="s">
        <v>3000</v>
      </c>
      <c r="G1254" s="237"/>
      <c r="H1254" s="239" t="s">
        <v>21</v>
      </c>
      <c r="I1254" s="241"/>
      <c r="J1254" s="237"/>
      <c r="K1254" s="237"/>
      <c r="L1254" s="242"/>
      <c r="M1254" s="243"/>
      <c r="N1254" s="244"/>
      <c r="O1254" s="244"/>
      <c r="P1254" s="244"/>
      <c r="Q1254" s="244"/>
      <c r="R1254" s="244"/>
      <c r="S1254" s="244"/>
      <c r="T1254" s="245"/>
      <c r="AT1254" s="246" t="s">
        <v>133</v>
      </c>
      <c r="AU1254" s="246" t="s">
        <v>81</v>
      </c>
      <c r="AV1254" s="11" t="s">
        <v>76</v>
      </c>
      <c r="AW1254" s="11" t="s">
        <v>35</v>
      </c>
      <c r="AX1254" s="11" t="s">
        <v>71</v>
      </c>
      <c r="AY1254" s="246" t="s">
        <v>114</v>
      </c>
    </row>
    <row r="1255" s="12" customFormat="1">
      <c r="B1255" s="247"/>
      <c r="C1255" s="248"/>
      <c r="D1255" s="238" t="s">
        <v>133</v>
      </c>
      <c r="E1255" s="249" t="s">
        <v>21</v>
      </c>
      <c r="F1255" s="250" t="s">
        <v>220</v>
      </c>
      <c r="G1255" s="248"/>
      <c r="H1255" s="251">
        <v>16</v>
      </c>
      <c r="I1255" s="252"/>
      <c r="J1255" s="248"/>
      <c r="K1255" s="248"/>
      <c r="L1255" s="253"/>
      <c r="M1255" s="254"/>
      <c r="N1255" s="255"/>
      <c r="O1255" s="255"/>
      <c r="P1255" s="255"/>
      <c r="Q1255" s="255"/>
      <c r="R1255" s="255"/>
      <c r="S1255" s="255"/>
      <c r="T1255" s="256"/>
      <c r="AT1255" s="257" t="s">
        <v>133</v>
      </c>
      <c r="AU1255" s="257" t="s">
        <v>81</v>
      </c>
      <c r="AV1255" s="12" t="s">
        <v>81</v>
      </c>
      <c r="AW1255" s="12" t="s">
        <v>35</v>
      </c>
      <c r="AX1255" s="12" t="s">
        <v>71</v>
      </c>
      <c r="AY1255" s="257" t="s">
        <v>114</v>
      </c>
    </row>
    <row r="1256" s="13" customFormat="1">
      <c r="B1256" s="258"/>
      <c r="C1256" s="259"/>
      <c r="D1256" s="238" t="s">
        <v>133</v>
      </c>
      <c r="E1256" s="260" t="s">
        <v>21</v>
      </c>
      <c r="F1256" s="261" t="s">
        <v>140</v>
      </c>
      <c r="G1256" s="259"/>
      <c r="H1256" s="262">
        <v>24</v>
      </c>
      <c r="I1256" s="263"/>
      <c r="J1256" s="259"/>
      <c r="K1256" s="259"/>
      <c r="L1256" s="264"/>
      <c r="M1256" s="265"/>
      <c r="N1256" s="266"/>
      <c r="O1256" s="266"/>
      <c r="P1256" s="266"/>
      <c r="Q1256" s="266"/>
      <c r="R1256" s="266"/>
      <c r="S1256" s="266"/>
      <c r="T1256" s="267"/>
      <c r="AT1256" s="268" t="s">
        <v>133</v>
      </c>
      <c r="AU1256" s="268" t="s">
        <v>81</v>
      </c>
      <c r="AV1256" s="13" t="s">
        <v>115</v>
      </c>
      <c r="AW1256" s="13" t="s">
        <v>35</v>
      </c>
      <c r="AX1256" s="13" t="s">
        <v>76</v>
      </c>
      <c r="AY1256" s="268" t="s">
        <v>114</v>
      </c>
    </row>
    <row r="1257" s="1" customFormat="1" ht="16.5" customHeight="1">
      <c r="B1257" s="46"/>
      <c r="C1257" s="271" t="s">
        <v>3001</v>
      </c>
      <c r="D1257" s="271" t="s">
        <v>189</v>
      </c>
      <c r="E1257" s="272" t="s">
        <v>3002</v>
      </c>
      <c r="F1257" s="273" t="s">
        <v>3003</v>
      </c>
      <c r="G1257" s="274" t="s">
        <v>491</v>
      </c>
      <c r="H1257" s="275">
        <v>24</v>
      </c>
      <c r="I1257" s="276"/>
      <c r="J1257" s="277">
        <f>ROUND(I1257*H1257,2)</f>
        <v>0</v>
      </c>
      <c r="K1257" s="273" t="s">
        <v>147</v>
      </c>
      <c r="L1257" s="278"/>
      <c r="M1257" s="279" t="s">
        <v>21</v>
      </c>
      <c r="N1257" s="280" t="s">
        <v>43</v>
      </c>
      <c r="O1257" s="47"/>
      <c r="P1257" s="233">
        <f>O1257*H1257</f>
        <v>0</v>
      </c>
      <c r="Q1257" s="233">
        <v>0.016500000000000001</v>
      </c>
      <c r="R1257" s="233">
        <f>Q1257*H1257</f>
        <v>0.39600000000000002</v>
      </c>
      <c r="S1257" s="233">
        <v>0</v>
      </c>
      <c r="T1257" s="234">
        <f>S1257*H1257</f>
        <v>0</v>
      </c>
      <c r="AR1257" s="24" t="s">
        <v>309</v>
      </c>
      <c r="AT1257" s="24" t="s">
        <v>189</v>
      </c>
      <c r="AU1257" s="24" t="s">
        <v>81</v>
      </c>
      <c r="AY1257" s="24" t="s">
        <v>114</v>
      </c>
      <c r="BE1257" s="235">
        <f>IF(N1257="základní",J1257,0)</f>
        <v>0</v>
      </c>
      <c r="BF1257" s="235">
        <f>IF(N1257="snížená",J1257,0)</f>
        <v>0</v>
      </c>
      <c r="BG1257" s="235">
        <f>IF(N1257="zákl. přenesená",J1257,0)</f>
        <v>0</v>
      </c>
      <c r="BH1257" s="235">
        <f>IF(N1257="sníž. přenesená",J1257,0)</f>
        <v>0</v>
      </c>
      <c r="BI1257" s="235">
        <f>IF(N1257="nulová",J1257,0)</f>
        <v>0</v>
      </c>
      <c r="BJ1257" s="24" t="s">
        <v>81</v>
      </c>
      <c r="BK1257" s="235">
        <f>ROUND(I1257*H1257,2)</f>
        <v>0</v>
      </c>
      <c r="BL1257" s="24" t="s">
        <v>220</v>
      </c>
      <c r="BM1257" s="24" t="s">
        <v>3004</v>
      </c>
    </row>
    <row r="1258" s="1" customFormat="1" ht="25.5" customHeight="1">
      <c r="B1258" s="46"/>
      <c r="C1258" s="224" t="s">
        <v>3005</v>
      </c>
      <c r="D1258" s="224" t="s">
        <v>127</v>
      </c>
      <c r="E1258" s="225" t="s">
        <v>3006</v>
      </c>
      <c r="F1258" s="226" t="s">
        <v>3007</v>
      </c>
      <c r="G1258" s="227" t="s">
        <v>491</v>
      </c>
      <c r="H1258" s="228">
        <v>11</v>
      </c>
      <c r="I1258" s="229"/>
      <c r="J1258" s="230">
        <f>ROUND(I1258*H1258,2)</f>
        <v>0</v>
      </c>
      <c r="K1258" s="226" t="s">
        <v>147</v>
      </c>
      <c r="L1258" s="72"/>
      <c r="M1258" s="231" t="s">
        <v>21</v>
      </c>
      <c r="N1258" s="232" t="s">
        <v>43</v>
      </c>
      <c r="O1258" s="47"/>
      <c r="P1258" s="233">
        <f>O1258*H1258</f>
        <v>0</v>
      </c>
      <c r="Q1258" s="233">
        <v>0</v>
      </c>
      <c r="R1258" s="233">
        <f>Q1258*H1258</f>
        <v>0</v>
      </c>
      <c r="S1258" s="233">
        <v>0</v>
      </c>
      <c r="T1258" s="234">
        <f>S1258*H1258</f>
        <v>0</v>
      </c>
      <c r="AR1258" s="24" t="s">
        <v>220</v>
      </c>
      <c r="AT1258" s="24" t="s">
        <v>127</v>
      </c>
      <c r="AU1258" s="24" t="s">
        <v>81</v>
      </c>
      <c r="AY1258" s="24" t="s">
        <v>114</v>
      </c>
      <c r="BE1258" s="235">
        <f>IF(N1258="základní",J1258,0)</f>
        <v>0</v>
      </c>
      <c r="BF1258" s="235">
        <f>IF(N1258="snížená",J1258,0)</f>
        <v>0</v>
      </c>
      <c r="BG1258" s="235">
        <f>IF(N1258="zákl. přenesená",J1258,0)</f>
        <v>0</v>
      </c>
      <c r="BH1258" s="235">
        <f>IF(N1258="sníž. přenesená",J1258,0)</f>
        <v>0</v>
      </c>
      <c r="BI1258" s="235">
        <f>IF(N1258="nulová",J1258,0)</f>
        <v>0</v>
      </c>
      <c r="BJ1258" s="24" t="s">
        <v>81</v>
      </c>
      <c r="BK1258" s="235">
        <f>ROUND(I1258*H1258,2)</f>
        <v>0</v>
      </c>
      <c r="BL1258" s="24" t="s">
        <v>220</v>
      </c>
      <c r="BM1258" s="24" t="s">
        <v>3008</v>
      </c>
    </row>
    <row r="1259" s="1" customFormat="1">
      <c r="B1259" s="46"/>
      <c r="C1259" s="74"/>
      <c r="D1259" s="238" t="s">
        <v>149</v>
      </c>
      <c r="E1259" s="74"/>
      <c r="F1259" s="269" t="s">
        <v>2987</v>
      </c>
      <c r="G1259" s="74"/>
      <c r="H1259" s="74"/>
      <c r="I1259" s="189"/>
      <c r="J1259" s="74"/>
      <c r="K1259" s="74"/>
      <c r="L1259" s="72"/>
      <c r="M1259" s="270"/>
      <c r="N1259" s="47"/>
      <c r="O1259" s="47"/>
      <c r="P1259" s="47"/>
      <c r="Q1259" s="47"/>
      <c r="R1259" s="47"/>
      <c r="S1259" s="47"/>
      <c r="T1259" s="95"/>
      <c r="AT1259" s="24" t="s">
        <v>149</v>
      </c>
      <c r="AU1259" s="24" t="s">
        <v>81</v>
      </c>
    </row>
    <row r="1260" s="11" customFormat="1">
      <c r="B1260" s="236"/>
      <c r="C1260" s="237"/>
      <c r="D1260" s="238" t="s">
        <v>133</v>
      </c>
      <c r="E1260" s="239" t="s">
        <v>21</v>
      </c>
      <c r="F1260" s="240" t="s">
        <v>3009</v>
      </c>
      <c r="G1260" s="237"/>
      <c r="H1260" s="239" t="s">
        <v>21</v>
      </c>
      <c r="I1260" s="241"/>
      <c r="J1260" s="237"/>
      <c r="K1260" s="237"/>
      <c r="L1260" s="242"/>
      <c r="M1260" s="243"/>
      <c r="N1260" s="244"/>
      <c r="O1260" s="244"/>
      <c r="P1260" s="244"/>
      <c r="Q1260" s="244"/>
      <c r="R1260" s="244"/>
      <c r="S1260" s="244"/>
      <c r="T1260" s="245"/>
      <c r="AT1260" s="246" t="s">
        <v>133</v>
      </c>
      <c r="AU1260" s="246" t="s">
        <v>81</v>
      </c>
      <c r="AV1260" s="11" t="s">
        <v>76</v>
      </c>
      <c r="AW1260" s="11" t="s">
        <v>35</v>
      </c>
      <c r="AX1260" s="11" t="s">
        <v>71</v>
      </c>
      <c r="AY1260" s="246" t="s">
        <v>114</v>
      </c>
    </row>
    <row r="1261" s="12" customFormat="1">
      <c r="B1261" s="247"/>
      <c r="C1261" s="248"/>
      <c r="D1261" s="238" t="s">
        <v>133</v>
      </c>
      <c r="E1261" s="249" t="s">
        <v>21</v>
      </c>
      <c r="F1261" s="250" t="s">
        <v>81</v>
      </c>
      <c r="G1261" s="248"/>
      <c r="H1261" s="251">
        <v>2</v>
      </c>
      <c r="I1261" s="252"/>
      <c r="J1261" s="248"/>
      <c r="K1261" s="248"/>
      <c r="L1261" s="253"/>
      <c r="M1261" s="254"/>
      <c r="N1261" s="255"/>
      <c r="O1261" s="255"/>
      <c r="P1261" s="255"/>
      <c r="Q1261" s="255"/>
      <c r="R1261" s="255"/>
      <c r="S1261" s="255"/>
      <c r="T1261" s="256"/>
      <c r="AT1261" s="257" t="s">
        <v>133</v>
      </c>
      <c r="AU1261" s="257" t="s">
        <v>81</v>
      </c>
      <c r="AV1261" s="12" t="s">
        <v>81</v>
      </c>
      <c r="AW1261" s="12" t="s">
        <v>35</v>
      </c>
      <c r="AX1261" s="12" t="s">
        <v>71</v>
      </c>
      <c r="AY1261" s="257" t="s">
        <v>114</v>
      </c>
    </row>
    <row r="1262" s="11" customFormat="1">
      <c r="B1262" s="236"/>
      <c r="C1262" s="237"/>
      <c r="D1262" s="238" t="s">
        <v>133</v>
      </c>
      <c r="E1262" s="239" t="s">
        <v>21</v>
      </c>
      <c r="F1262" s="240" t="s">
        <v>3010</v>
      </c>
      <c r="G1262" s="237"/>
      <c r="H1262" s="239" t="s">
        <v>21</v>
      </c>
      <c r="I1262" s="241"/>
      <c r="J1262" s="237"/>
      <c r="K1262" s="237"/>
      <c r="L1262" s="242"/>
      <c r="M1262" s="243"/>
      <c r="N1262" s="244"/>
      <c r="O1262" s="244"/>
      <c r="P1262" s="244"/>
      <c r="Q1262" s="244"/>
      <c r="R1262" s="244"/>
      <c r="S1262" s="244"/>
      <c r="T1262" s="245"/>
      <c r="AT1262" s="246" t="s">
        <v>133</v>
      </c>
      <c r="AU1262" s="246" t="s">
        <v>81</v>
      </c>
      <c r="AV1262" s="11" t="s">
        <v>76</v>
      </c>
      <c r="AW1262" s="11" t="s">
        <v>35</v>
      </c>
      <c r="AX1262" s="11" t="s">
        <v>71</v>
      </c>
      <c r="AY1262" s="246" t="s">
        <v>114</v>
      </c>
    </row>
    <row r="1263" s="12" customFormat="1">
      <c r="B1263" s="247"/>
      <c r="C1263" s="248"/>
      <c r="D1263" s="238" t="s">
        <v>133</v>
      </c>
      <c r="E1263" s="249" t="s">
        <v>21</v>
      </c>
      <c r="F1263" s="250" t="s">
        <v>174</v>
      </c>
      <c r="G1263" s="248"/>
      <c r="H1263" s="251">
        <v>8</v>
      </c>
      <c r="I1263" s="252"/>
      <c r="J1263" s="248"/>
      <c r="K1263" s="248"/>
      <c r="L1263" s="253"/>
      <c r="M1263" s="254"/>
      <c r="N1263" s="255"/>
      <c r="O1263" s="255"/>
      <c r="P1263" s="255"/>
      <c r="Q1263" s="255"/>
      <c r="R1263" s="255"/>
      <c r="S1263" s="255"/>
      <c r="T1263" s="256"/>
      <c r="AT1263" s="257" t="s">
        <v>133</v>
      </c>
      <c r="AU1263" s="257" t="s">
        <v>81</v>
      </c>
      <c r="AV1263" s="12" t="s">
        <v>81</v>
      </c>
      <c r="AW1263" s="12" t="s">
        <v>35</v>
      </c>
      <c r="AX1263" s="12" t="s">
        <v>71</v>
      </c>
      <c r="AY1263" s="257" t="s">
        <v>114</v>
      </c>
    </row>
    <row r="1264" s="11" customFormat="1">
      <c r="B1264" s="236"/>
      <c r="C1264" s="237"/>
      <c r="D1264" s="238" t="s">
        <v>133</v>
      </c>
      <c r="E1264" s="239" t="s">
        <v>21</v>
      </c>
      <c r="F1264" s="240" t="s">
        <v>3011</v>
      </c>
      <c r="G1264" s="237"/>
      <c r="H1264" s="239" t="s">
        <v>21</v>
      </c>
      <c r="I1264" s="241"/>
      <c r="J1264" s="237"/>
      <c r="K1264" s="237"/>
      <c r="L1264" s="242"/>
      <c r="M1264" s="243"/>
      <c r="N1264" s="244"/>
      <c r="O1264" s="244"/>
      <c r="P1264" s="244"/>
      <c r="Q1264" s="244"/>
      <c r="R1264" s="244"/>
      <c r="S1264" s="244"/>
      <c r="T1264" s="245"/>
      <c r="AT1264" s="246" t="s">
        <v>133</v>
      </c>
      <c r="AU1264" s="246" t="s">
        <v>81</v>
      </c>
      <c r="AV1264" s="11" t="s">
        <v>76</v>
      </c>
      <c r="AW1264" s="11" t="s">
        <v>35</v>
      </c>
      <c r="AX1264" s="11" t="s">
        <v>71</v>
      </c>
      <c r="AY1264" s="246" t="s">
        <v>114</v>
      </c>
    </row>
    <row r="1265" s="12" customFormat="1">
      <c r="B1265" s="247"/>
      <c r="C1265" s="248"/>
      <c r="D1265" s="238" t="s">
        <v>133</v>
      </c>
      <c r="E1265" s="249" t="s">
        <v>21</v>
      </c>
      <c r="F1265" s="250" t="s">
        <v>76</v>
      </c>
      <c r="G1265" s="248"/>
      <c r="H1265" s="251">
        <v>1</v>
      </c>
      <c r="I1265" s="252"/>
      <c r="J1265" s="248"/>
      <c r="K1265" s="248"/>
      <c r="L1265" s="253"/>
      <c r="M1265" s="254"/>
      <c r="N1265" s="255"/>
      <c r="O1265" s="255"/>
      <c r="P1265" s="255"/>
      <c r="Q1265" s="255"/>
      <c r="R1265" s="255"/>
      <c r="S1265" s="255"/>
      <c r="T1265" s="256"/>
      <c r="AT1265" s="257" t="s">
        <v>133</v>
      </c>
      <c r="AU1265" s="257" t="s">
        <v>81</v>
      </c>
      <c r="AV1265" s="12" t="s">
        <v>81</v>
      </c>
      <c r="AW1265" s="12" t="s">
        <v>35</v>
      </c>
      <c r="AX1265" s="12" t="s">
        <v>71</v>
      </c>
      <c r="AY1265" s="257" t="s">
        <v>114</v>
      </c>
    </row>
    <row r="1266" s="13" customFormat="1">
      <c r="B1266" s="258"/>
      <c r="C1266" s="259"/>
      <c r="D1266" s="238" t="s">
        <v>133</v>
      </c>
      <c r="E1266" s="260" t="s">
        <v>21</v>
      </c>
      <c r="F1266" s="261" t="s">
        <v>140</v>
      </c>
      <c r="G1266" s="259"/>
      <c r="H1266" s="262">
        <v>11</v>
      </c>
      <c r="I1266" s="263"/>
      <c r="J1266" s="259"/>
      <c r="K1266" s="259"/>
      <c r="L1266" s="264"/>
      <c r="M1266" s="265"/>
      <c r="N1266" s="266"/>
      <c r="O1266" s="266"/>
      <c r="P1266" s="266"/>
      <c r="Q1266" s="266"/>
      <c r="R1266" s="266"/>
      <c r="S1266" s="266"/>
      <c r="T1266" s="267"/>
      <c r="AT1266" s="268" t="s">
        <v>133</v>
      </c>
      <c r="AU1266" s="268" t="s">
        <v>81</v>
      </c>
      <c r="AV1266" s="13" t="s">
        <v>115</v>
      </c>
      <c r="AW1266" s="13" t="s">
        <v>35</v>
      </c>
      <c r="AX1266" s="13" t="s">
        <v>76</v>
      </c>
      <c r="AY1266" s="268" t="s">
        <v>114</v>
      </c>
    </row>
    <row r="1267" s="1" customFormat="1" ht="25.5" customHeight="1">
      <c r="B1267" s="46"/>
      <c r="C1267" s="271" t="s">
        <v>3012</v>
      </c>
      <c r="D1267" s="271" t="s">
        <v>189</v>
      </c>
      <c r="E1267" s="272" t="s">
        <v>3013</v>
      </c>
      <c r="F1267" s="273" t="s">
        <v>3014</v>
      </c>
      <c r="G1267" s="274" t="s">
        <v>491</v>
      </c>
      <c r="H1267" s="275">
        <v>10</v>
      </c>
      <c r="I1267" s="276"/>
      <c r="J1267" s="277">
        <f>ROUND(I1267*H1267,2)</f>
        <v>0</v>
      </c>
      <c r="K1267" s="273" t="s">
        <v>147</v>
      </c>
      <c r="L1267" s="278"/>
      <c r="M1267" s="279" t="s">
        <v>21</v>
      </c>
      <c r="N1267" s="280" t="s">
        <v>43</v>
      </c>
      <c r="O1267" s="47"/>
      <c r="P1267" s="233">
        <f>O1267*H1267</f>
        <v>0</v>
      </c>
      <c r="Q1267" s="233">
        <v>0.025999999999999999</v>
      </c>
      <c r="R1267" s="233">
        <f>Q1267*H1267</f>
        <v>0.26000000000000001</v>
      </c>
      <c r="S1267" s="233">
        <v>0</v>
      </c>
      <c r="T1267" s="234">
        <f>S1267*H1267</f>
        <v>0</v>
      </c>
      <c r="AR1267" s="24" t="s">
        <v>309</v>
      </c>
      <c r="AT1267" s="24" t="s">
        <v>189</v>
      </c>
      <c r="AU1267" s="24" t="s">
        <v>81</v>
      </c>
      <c r="AY1267" s="24" t="s">
        <v>114</v>
      </c>
      <c r="BE1267" s="235">
        <f>IF(N1267="základní",J1267,0)</f>
        <v>0</v>
      </c>
      <c r="BF1267" s="235">
        <f>IF(N1267="snížená",J1267,0)</f>
        <v>0</v>
      </c>
      <c r="BG1267" s="235">
        <f>IF(N1267="zákl. přenesená",J1267,0)</f>
        <v>0</v>
      </c>
      <c r="BH1267" s="235">
        <f>IF(N1267="sníž. přenesená",J1267,0)</f>
        <v>0</v>
      </c>
      <c r="BI1267" s="235">
        <f>IF(N1267="nulová",J1267,0)</f>
        <v>0</v>
      </c>
      <c r="BJ1267" s="24" t="s">
        <v>81</v>
      </c>
      <c r="BK1267" s="235">
        <f>ROUND(I1267*H1267,2)</f>
        <v>0</v>
      </c>
      <c r="BL1267" s="24" t="s">
        <v>220</v>
      </c>
      <c r="BM1267" s="24" t="s">
        <v>3015</v>
      </c>
    </row>
    <row r="1268" s="1" customFormat="1" ht="16.5" customHeight="1">
      <c r="B1268" s="46"/>
      <c r="C1268" s="271" t="s">
        <v>3016</v>
      </c>
      <c r="D1268" s="271" t="s">
        <v>189</v>
      </c>
      <c r="E1268" s="272" t="s">
        <v>3017</v>
      </c>
      <c r="F1268" s="273" t="s">
        <v>3018</v>
      </c>
      <c r="G1268" s="274" t="s">
        <v>491</v>
      </c>
      <c r="H1268" s="275">
        <v>1</v>
      </c>
      <c r="I1268" s="276"/>
      <c r="J1268" s="277">
        <f>ROUND(I1268*H1268,2)</f>
        <v>0</v>
      </c>
      <c r="K1268" s="273" t="s">
        <v>147</v>
      </c>
      <c r="L1268" s="278"/>
      <c r="M1268" s="279" t="s">
        <v>21</v>
      </c>
      <c r="N1268" s="280" t="s">
        <v>43</v>
      </c>
      <c r="O1268" s="47"/>
      <c r="P1268" s="233">
        <f>O1268*H1268</f>
        <v>0</v>
      </c>
      <c r="Q1268" s="233">
        <v>0.023</v>
      </c>
      <c r="R1268" s="233">
        <f>Q1268*H1268</f>
        <v>0.023</v>
      </c>
      <c r="S1268" s="233">
        <v>0</v>
      </c>
      <c r="T1268" s="234">
        <f>S1268*H1268</f>
        <v>0</v>
      </c>
      <c r="AR1268" s="24" t="s">
        <v>309</v>
      </c>
      <c r="AT1268" s="24" t="s">
        <v>189</v>
      </c>
      <c r="AU1268" s="24" t="s">
        <v>81</v>
      </c>
      <c r="AY1268" s="24" t="s">
        <v>114</v>
      </c>
      <c r="BE1268" s="235">
        <f>IF(N1268="základní",J1268,0)</f>
        <v>0</v>
      </c>
      <c r="BF1268" s="235">
        <f>IF(N1268="snížená",J1268,0)</f>
        <v>0</v>
      </c>
      <c r="BG1268" s="235">
        <f>IF(N1268="zákl. přenesená",J1268,0)</f>
        <v>0</v>
      </c>
      <c r="BH1268" s="235">
        <f>IF(N1268="sníž. přenesená",J1268,0)</f>
        <v>0</v>
      </c>
      <c r="BI1268" s="235">
        <f>IF(N1268="nulová",J1268,0)</f>
        <v>0</v>
      </c>
      <c r="BJ1268" s="24" t="s">
        <v>81</v>
      </c>
      <c r="BK1268" s="235">
        <f>ROUND(I1268*H1268,2)</f>
        <v>0</v>
      </c>
      <c r="BL1268" s="24" t="s">
        <v>220</v>
      </c>
      <c r="BM1268" s="24" t="s">
        <v>3019</v>
      </c>
    </row>
    <row r="1269" s="1" customFormat="1" ht="16.5" customHeight="1">
      <c r="B1269" s="46"/>
      <c r="C1269" s="224" t="s">
        <v>3020</v>
      </c>
      <c r="D1269" s="224" t="s">
        <v>127</v>
      </c>
      <c r="E1269" s="225" t="s">
        <v>3021</v>
      </c>
      <c r="F1269" s="226" t="s">
        <v>3022</v>
      </c>
      <c r="G1269" s="227" t="s">
        <v>491</v>
      </c>
      <c r="H1269" s="228">
        <v>2</v>
      </c>
      <c r="I1269" s="229"/>
      <c r="J1269" s="230">
        <f>ROUND(I1269*H1269,2)</f>
        <v>0</v>
      </c>
      <c r="K1269" s="226" t="s">
        <v>147</v>
      </c>
      <c r="L1269" s="72"/>
      <c r="M1269" s="231" t="s">
        <v>21</v>
      </c>
      <c r="N1269" s="232" t="s">
        <v>43</v>
      </c>
      <c r="O1269" s="47"/>
      <c r="P1269" s="233">
        <f>O1269*H1269</f>
        <v>0</v>
      </c>
      <c r="Q1269" s="233">
        <v>0</v>
      </c>
      <c r="R1269" s="233">
        <f>Q1269*H1269</f>
        <v>0</v>
      </c>
      <c r="S1269" s="233">
        <v>0</v>
      </c>
      <c r="T1269" s="234">
        <f>S1269*H1269</f>
        <v>0</v>
      </c>
      <c r="AR1269" s="24" t="s">
        <v>220</v>
      </c>
      <c r="AT1269" s="24" t="s">
        <v>127</v>
      </c>
      <c r="AU1269" s="24" t="s">
        <v>81</v>
      </c>
      <c r="AY1269" s="24" t="s">
        <v>114</v>
      </c>
      <c r="BE1269" s="235">
        <f>IF(N1269="základní",J1269,0)</f>
        <v>0</v>
      </c>
      <c r="BF1269" s="235">
        <f>IF(N1269="snížená",J1269,0)</f>
        <v>0</v>
      </c>
      <c r="BG1269" s="235">
        <f>IF(N1269="zákl. přenesená",J1269,0)</f>
        <v>0</v>
      </c>
      <c r="BH1269" s="235">
        <f>IF(N1269="sníž. přenesená",J1269,0)</f>
        <v>0</v>
      </c>
      <c r="BI1269" s="235">
        <f>IF(N1269="nulová",J1269,0)</f>
        <v>0</v>
      </c>
      <c r="BJ1269" s="24" t="s">
        <v>81</v>
      </c>
      <c r="BK1269" s="235">
        <f>ROUND(I1269*H1269,2)</f>
        <v>0</v>
      </c>
      <c r="BL1269" s="24" t="s">
        <v>220</v>
      </c>
      <c r="BM1269" s="24" t="s">
        <v>3023</v>
      </c>
    </row>
    <row r="1270" s="1" customFormat="1">
      <c r="B1270" s="46"/>
      <c r="C1270" s="74"/>
      <c r="D1270" s="238" t="s">
        <v>149</v>
      </c>
      <c r="E1270" s="74"/>
      <c r="F1270" s="269" t="s">
        <v>3024</v>
      </c>
      <c r="G1270" s="74"/>
      <c r="H1270" s="74"/>
      <c r="I1270" s="189"/>
      <c r="J1270" s="74"/>
      <c r="K1270" s="74"/>
      <c r="L1270" s="72"/>
      <c r="M1270" s="270"/>
      <c r="N1270" s="47"/>
      <c r="O1270" s="47"/>
      <c r="P1270" s="47"/>
      <c r="Q1270" s="47"/>
      <c r="R1270" s="47"/>
      <c r="S1270" s="47"/>
      <c r="T1270" s="95"/>
      <c r="AT1270" s="24" t="s">
        <v>149</v>
      </c>
      <c r="AU1270" s="24" t="s">
        <v>81</v>
      </c>
    </row>
    <row r="1271" s="1" customFormat="1" ht="16.5" customHeight="1">
      <c r="B1271" s="46"/>
      <c r="C1271" s="271" t="s">
        <v>3025</v>
      </c>
      <c r="D1271" s="271" t="s">
        <v>189</v>
      </c>
      <c r="E1271" s="272" t="s">
        <v>3026</v>
      </c>
      <c r="F1271" s="273" t="s">
        <v>3027</v>
      </c>
      <c r="G1271" s="274" t="s">
        <v>491</v>
      </c>
      <c r="H1271" s="275">
        <v>2</v>
      </c>
      <c r="I1271" s="276"/>
      <c r="J1271" s="277">
        <f>ROUND(I1271*H1271,2)</f>
        <v>0</v>
      </c>
      <c r="K1271" s="273" t="s">
        <v>147</v>
      </c>
      <c r="L1271" s="278"/>
      <c r="M1271" s="279" t="s">
        <v>21</v>
      </c>
      <c r="N1271" s="280" t="s">
        <v>43</v>
      </c>
      <c r="O1271" s="47"/>
      <c r="P1271" s="233">
        <f>O1271*H1271</f>
        <v>0</v>
      </c>
      <c r="Q1271" s="233">
        <v>0.0032000000000000002</v>
      </c>
      <c r="R1271" s="233">
        <f>Q1271*H1271</f>
        <v>0.0064000000000000003</v>
      </c>
      <c r="S1271" s="233">
        <v>0</v>
      </c>
      <c r="T1271" s="234">
        <f>S1271*H1271</f>
        <v>0</v>
      </c>
      <c r="AR1271" s="24" t="s">
        <v>309</v>
      </c>
      <c r="AT1271" s="24" t="s">
        <v>189</v>
      </c>
      <c r="AU1271" s="24" t="s">
        <v>81</v>
      </c>
      <c r="AY1271" s="24" t="s">
        <v>114</v>
      </c>
      <c r="BE1271" s="235">
        <f>IF(N1271="základní",J1271,0)</f>
        <v>0</v>
      </c>
      <c r="BF1271" s="235">
        <f>IF(N1271="snížená",J1271,0)</f>
        <v>0</v>
      </c>
      <c r="BG1271" s="235">
        <f>IF(N1271="zákl. přenesená",J1271,0)</f>
        <v>0</v>
      </c>
      <c r="BH1271" s="235">
        <f>IF(N1271="sníž. přenesená",J1271,0)</f>
        <v>0</v>
      </c>
      <c r="BI1271" s="235">
        <f>IF(N1271="nulová",J1271,0)</f>
        <v>0</v>
      </c>
      <c r="BJ1271" s="24" t="s">
        <v>81</v>
      </c>
      <c r="BK1271" s="235">
        <f>ROUND(I1271*H1271,2)</f>
        <v>0</v>
      </c>
      <c r="BL1271" s="24" t="s">
        <v>220</v>
      </c>
      <c r="BM1271" s="24" t="s">
        <v>3028</v>
      </c>
    </row>
    <row r="1272" s="1" customFormat="1" ht="16.5" customHeight="1">
      <c r="B1272" s="46"/>
      <c r="C1272" s="224" t="s">
        <v>3029</v>
      </c>
      <c r="D1272" s="224" t="s">
        <v>127</v>
      </c>
      <c r="E1272" s="225" t="s">
        <v>3030</v>
      </c>
      <c r="F1272" s="226" t="s">
        <v>3031</v>
      </c>
      <c r="G1272" s="227" t="s">
        <v>491</v>
      </c>
      <c r="H1272" s="228">
        <v>37</v>
      </c>
      <c r="I1272" s="229"/>
      <c r="J1272" s="230">
        <f>ROUND(I1272*H1272,2)</f>
        <v>0</v>
      </c>
      <c r="K1272" s="226" t="s">
        <v>147</v>
      </c>
      <c r="L1272" s="72"/>
      <c r="M1272" s="231" t="s">
        <v>21</v>
      </c>
      <c r="N1272" s="232" t="s">
        <v>43</v>
      </c>
      <c r="O1272" s="47"/>
      <c r="P1272" s="233">
        <f>O1272*H1272</f>
        <v>0</v>
      </c>
      <c r="Q1272" s="233">
        <v>0</v>
      </c>
      <c r="R1272" s="233">
        <f>Q1272*H1272</f>
        <v>0</v>
      </c>
      <c r="S1272" s="233">
        <v>0</v>
      </c>
      <c r="T1272" s="234">
        <f>S1272*H1272</f>
        <v>0</v>
      </c>
      <c r="AR1272" s="24" t="s">
        <v>220</v>
      </c>
      <c r="AT1272" s="24" t="s">
        <v>127</v>
      </c>
      <c r="AU1272" s="24" t="s">
        <v>81</v>
      </c>
      <c r="AY1272" s="24" t="s">
        <v>114</v>
      </c>
      <c r="BE1272" s="235">
        <f>IF(N1272="základní",J1272,0)</f>
        <v>0</v>
      </c>
      <c r="BF1272" s="235">
        <f>IF(N1272="snížená",J1272,0)</f>
        <v>0</v>
      </c>
      <c r="BG1272" s="235">
        <f>IF(N1272="zákl. přenesená",J1272,0)</f>
        <v>0</v>
      </c>
      <c r="BH1272" s="235">
        <f>IF(N1272="sníž. přenesená",J1272,0)</f>
        <v>0</v>
      </c>
      <c r="BI1272" s="235">
        <f>IF(N1272="nulová",J1272,0)</f>
        <v>0</v>
      </c>
      <c r="BJ1272" s="24" t="s">
        <v>81</v>
      </c>
      <c r="BK1272" s="235">
        <f>ROUND(I1272*H1272,2)</f>
        <v>0</v>
      </c>
      <c r="BL1272" s="24" t="s">
        <v>220</v>
      </c>
      <c r="BM1272" s="24" t="s">
        <v>3032</v>
      </c>
    </row>
    <row r="1273" s="1" customFormat="1">
      <c r="B1273" s="46"/>
      <c r="C1273" s="74"/>
      <c r="D1273" s="238" t="s">
        <v>149</v>
      </c>
      <c r="E1273" s="74"/>
      <c r="F1273" s="269" t="s">
        <v>3024</v>
      </c>
      <c r="G1273" s="74"/>
      <c r="H1273" s="74"/>
      <c r="I1273" s="189"/>
      <c r="J1273" s="74"/>
      <c r="K1273" s="74"/>
      <c r="L1273" s="72"/>
      <c r="M1273" s="270"/>
      <c r="N1273" s="47"/>
      <c r="O1273" s="47"/>
      <c r="P1273" s="47"/>
      <c r="Q1273" s="47"/>
      <c r="R1273" s="47"/>
      <c r="S1273" s="47"/>
      <c r="T1273" s="95"/>
      <c r="AT1273" s="24" t="s">
        <v>149</v>
      </c>
      <c r="AU1273" s="24" t="s">
        <v>81</v>
      </c>
    </row>
    <row r="1274" s="12" customFormat="1">
      <c r="B1274" s="247"/>
      <c r="C1274" s="248"/>
      <c r="D1274" s="238" t="s">
        <v>133</v>
      </c>
      <c r="E1274" s="249" t="s">
        <v>21</v>
      </c>
      <c r="F1274" s="250" t="s">
        <v>3033</v>
      </c>
      <c r="G1274" s="248"/>
      <c r="H1274" s="251">
        <v>37</v>
      </c>
      <c r="I1274" s="252"/>
      <c r="J1274" s="248"/>
      <c r="K1274" s="248"/>
      <c r="L1274" s="253"/>
      <c r="M1274" s="254"/>
      <c r="N1274" s="255"/>
      <c r="O1274" s="255"/>
      <c r="P1274" s="255"/>
      <c r="Q1274" s="255"/>
      <c r="R1274" s="255"/>
      <c r="S1274" s="255"/>
      <c r="T1274" s="256"/>
      <c r="AT1274" s="257" t="s">
        <v>133</v>
      </c>
      <c r="AU1274" s="257" t="s">
        <v>81</v>
      </c>
      <c r="AV1274" s="12" t="s">
        <v>81</v>
      </c>
      <c r="AW1274" s="12" t="s">
        <v>35</v>
      </c>
      <c r="AX1274" s="12" t="s">
        <v>76</v>
      </c>
      <c r="AY1274" s="257" t="s">
        <v>114</v>
      </c>
    </row>
    <row r="1275" s="1" customFormat="1" ht="16.5" customHeight="1">
      <c r="B1275" s="46"/>
      <c r="C1275" s="271" t="s">
        <v>3034</v>
      </c>
      <c r="D1275" s="271" t="s">
        <v>189</v>
      </c>
      <c r="E1275" s="272" t="s">
        <v>3035</v>
      </c>
      <c r="F1275" s="273" t="s">
        <v>3036</v>
      </c>
      <c r="G1275" s="274" t="s">
        <v>491</v>
      </c>
      <c r="H1275" s="275">
        <v>37</v>
      </c>
      <c r="I1275" s="276"/>
      <c r="J1275" s="277">
        <f>ROUND(I1275*H1275,2)</f>
        <v>0</v>
      </c>
      <c r="K1275" s="273" t="s">
        <v>147</v>
      </c>
      <c r="L1275" s="278"/>
      <c r="M1275" s="279" t="s">
        <v>21</v>
      </c>
      <c r="N1275" s="280" t="s">
        <v>43</v>
      </c>
      <c r="O1275" s="47"/>
      <c r="P1275" s="233">
        <f>O1275*H1275</f>
        <v>0</v>
      </c>
      <c r="Q1275" s="233">
        <v>0.001</v>
      </c>
      <c r="R1275" s="233">
        <f>Q1275*H1275</f>
        <v>0.036999999999999998</v>
      </c>
      <c r="S1275" s="233">
        <v>0</v>
      </c>
      <c r="T1275" s="234">
        <f>S1275*H1275</f>
        <v>0</v>
      </c>
      <c r="AR1275" s="24" t="s">
        <v>309</v>
      </c>
      <c r="AT1275" s="24" t="s">
        <v>189</v>
      </c>
      <c r="AU1275" s="24" t="s">
        <v>81</v>
      </c>
      <c r="AY1275" s="24" t="s">
        <v>114</v>
      </c>
      <c r="BE1275" s="235">
        <f>IF(N1275="základní",J1275,0)</f>
        <v>0</v>
      </c>
      <c r="BF1275" s="235">
        <f>IF(N1275="snížená",J1275,0)</f>
        <v>0</v>
      </c>
      <c r="BG1275" s="235">
        <f>IF(N1275="zákl. přenesená",J1275,0)</f>
        <v>0</v>
      </c>
      <c r="BH1275" s="235">
        <f>IF(N1275="sníž. přenesená",J1275,0)</f>
        <v>0</v>
      </c>
      <c r="BI1275" s="235">
        <f>IF(N1275="nulová",J1275,0)</f>
        <v>0</v>
      </c>
      <c r="BJ1275" s="24" t="s">
        <v>81</v>
      </c>
      <c r="BK1275" s="235">
        <f>ROUND(I1275*H1275,2)</f>
        <v>0</v>
      </c>
      <c r="BL1275" s="24" t="s">
        <v>220</v>
      </c>
      <c r="BM1275" s="24" t="s">
        <v>3037</v>
      </c>
    </row>
    <row r="1276" s="1" customFormat="1" ht="16.5" customHeight="1">
      <c r="B1276" s="46"/>
      <c r="C1276" s="271" t="s">
        <v>3038</v>
      </c>
      <c r="D1276" s="271" t="s">
        <v>189</v>
      </c>
      <c r="E1276" s="272" t="s">
        <v>3039</v>
      </c>
      <c r="F1276" s="273" t="s">
        <v>3040</v>
      </c>
      <c r="G1276" s="274" t="s">
        <v>491</v>
      </c>
      <c r="H1276" s="275">
        <v>37</v>
      </c>
      <c r="I1276" s="276"/>
      <c r="J1276" s="277">
        <f>ROUND(I1276*H1276,2)</f>
        <v>0</v>
      </c>
      <c r="K1276" s="273" t="s">
        <v>147</v>
      </c>
      <c r="L1276" s="278"/>
      <c r="M1276" s="279" t="s">
        <v>21</v>
      </c>
      <c r="N1276" s="280" t="s">
        <v>43</v>
      </c>
      <c r="O1276" s="47"/>
      <c r="P1276" s="233">
        <f>O1276*H1276</f>
        <v>0</v>
      </c>
      <c r="Q1276" s="233">
        <v>0.0022000000000000001</v>
      </c>
      <c r="R1276" s="233">
        <f>Q1276*H1276</f>
        <v>0.0814</v>
      </c>
      <c r="S1276" s="233">
        <v>0</v>
      </c>
      <c r="T1276" s="234">
        <f>S1276*H1276</f>
        <v>0</v>
      </c>
      <c r="AR1276" s="24" t="s">
        <v>309</v>
      </c>
      <c r="AT1276" s="24" t="s">
        <v>189</v>
      </c>
      <c r="AU1276" s="24" t="s">
        <v>81</v>
      </c>
      <c r="AY1276" s="24" t="s">
        <v>114</v>
      </c>
      <c r="BE1276" s="235">
        <f>IF(N1276="základní",J1276,0)</f>
        <v>0</v>
      </c>
      <c r="BF1276" s="235">
        <f>IF(N1276="snížená",J1276,0)</f>
        <v>0</v>
      </c>
      <c r="BG1276" s="235">
        <f>IF(N1276="zákl. přenesená",J1276,0)</f>
        <v>0</v>
      </c>
      <c r="BH1276" s="235">
        <f>IF(N1276="sníž. přenesená",J1276,0)</f>
        <v>0</v>
      </c>
      <c r="BI1276" s="235">
        <f>IF(N1276="nulová",J1276,0)</f>
        <v>0</v>
      </c>
      <c r="BJ1276" s="24" t="s">
        <v>81</v>
      </c>
      <c r="BK1276" s="235">
        <f>ROUND(I1276*H1276,2)</f>
        <v>0</v>
      </c>
      <c r="BL1276" s="24" t="s">
        <v>220</v>
      </c>
      <c r="BM1276" s="24" t="s">
        <v>3041</v>
      </c>
    </row>
    <row r="1277" s="1" customFormat="1" ht="16.5" customHeight="1">
      <c r="B1277" s="46"/>
      <c r="C1277" s="224" t="s">
        <v>3042</v>
      </c>
      <c r="D1277" s="224" t="s">
        <v>127</v>
      </c>
      <c r="E1277" s="225" t="s">
        <v>3043</v>
      </c>
      <c r="F1277" s="226" t="s">
        <v>3044</v>
      </c>
      <c r="G1277" s="227" t="s">
        <v>491</v>
      </c>
      <c r="H1277" s="228">
        <v>7</v>
      </c>
      <c r="I1277" s="229"/>
      <c r="J1277" s="230">
        <f>ROUND(I1277*H1277,2)</f>
        <v>0</v>
      </c>
      <c r="K1277" s="226" t="s">
        <v>21</v>
      </c>
      <c r="L1277" s="72"/>
      <c r="M1277" s="231" t="s">
        <v>21</v>
      </c>
      <c r="N1277" s="232" t="s">
        <v>43</v>
      </c>
      <c r="O1277" s="47"/>
      <c r="P1277" s="233">
        <f>O1277*H1277</f>
        <v>0</v>
      </c>
      <c r="Q1277" s="233">
        <v>0</v>
      </c>
      <c r="R1277" s="233">
        <f>Q1277*H1277</f>
        <v>0</v>
      </c>
      <c r="S1277" s="233">
        <v>0</v>
      </c>
      <c r="T1277" s="234">
        <f>S1277*H1277</f>
        <v>0</v>
      </c>
      <c r="AR1277" s="24" t="s">
        <v>220</v>
      </c>
      <c r="AT1277" s="24" t="s">
        <v>127</v>
      </c>
      <c r="AU1277" s="24" t="s">
        <v>81</v>
      </c>
      <c r="AY1277" s="24" t="s">
        <v>114</v>
      </c>
      <c r="BE1277" s="235">
        <f>IF(N1277="základní",J1277,0)</f>
        <v>0</v>
      </c>
      <c r="BF1277" s="235">
        <f>IF(N1277="snížená",J1277,0)</f>
        <v>0</v>
      </c>
      <c r="BG1277" s="235">
        <f>IF(N1277="zákl. přenesená",J1277,0)</f>
        <v>0</v>
      </c>
      <c r="BH1277" s="235">
        <f>IF(N1277="sníž. přenesená",J1277,0)</f>
        <v>0</v>
      </c>
      <c r="BI1277" s="235">
        <f>IF(N1277="nulová",J1277,0)</f>
        <v>0</v>
      </c>
      <c r="BJ1277" s="24" t="s">
        <v>81</v>
      </c>
      <c r="BK1277" s="235">
        <f>ROUND(I1277*H1277,2)</f>
        <v>0</v>
      </c>
      <c r="BL1277" s="24" t="s">
        <v>220</v>
      </c>
      <c r="BM1277" s="24" t="s">
        <v>3045</v>
      </c>
    </row>
    <row r="1278" s="1" customFormat="1">
      <c r="B1278" s="46"/>
      <c r="C1278" s="74"/>
      <c r="D1278" s="238" t="s">
        <v>149</v>
      </c>
      <c r="E1278" s="74"/>
      <c r="F1278" s="269" t="s">
        <v>3024</v>
      </c>
      <c r="G1278" s="74"/>
      <c r="H1278" s="74"/>
      <c r="I1278" s="189"/>
      <c r="J1278" s="74"/>
      <c r="K1278" s="74"/>
      <c r="L1278" s="72"/>
      <c r="M1278" s="270"/>
      <c r="N1278" s="47"/>
      <c r="O1278" s="47"/>
      <c r="P1278" s="47"/>
      <c r="Q1278" s="47"/>
      <c r="R1278" s="47"/>
      <c r="S1278" s="47"/>
      <c r="T1278" s="95"/>
      <c r="AT1278" s="24" t="s">
        <v>149</v>
      </c>
      <c r="AU1278" s="24" t="s">
        <v>81</v>
      </c>
    </row>
    <row r="1279" s="1" customFormat="1" ht="16.5" customHeight="1">
      <c r="B1279" s="46"/>
      <c r="C1279" s="271" t="s">
        <v>3046</v>
      </c>
      <c r="D1279" s="271" t="s">
        <v>189</v>
      </c>
      <c r="E1279" s="272" t="s">
        <v>3047</v>
      </c>
      <c r="F1279" s="273" t="s">
        <v>3048</v>
      </c>
      <c r="G1279" s="274" t="s">
        <v>491</v>
      </c>
      <c r="H1279" s="275">
        <v>7</v>
      </c>
      <c r="I1279" s="276"/>
      <c r="J1279" s="277">
        <f>ROUND(I1279*H1279,2)</f>
        <v>0</v>
      </c>
      <c r="K1279" s="273" t="s">
        <v>21</v>
      </c>
      <c r="L1279" s="278"/>
      <c r="M1279" s="279" t="s">
        <v>21</v>
      </c>
      <c r="N1279" s="280" t="s">
        <v>43</v>
      </c>
      <c r="O1279" s="47"/>
      <c r="P1279" s="233">
        <f>O1279*H1279</f>
        <v>0</v>
      </c>
      <c r="Q1279" s="233">
        <v>0</v>
      </c>
      <c r="R1279" s="233">
        <f>Q1279*H1279</f>
        <v>0</v>
      </c>
      <c r="S1279" s="233">
        <v>0</v>
      </c>
      <c r="T1279" s="234">
        <f>S1279*H1279</f>
        <v>0</v>
      </c>
      <c r="AR1279" s="24" t="s">
        <v>309</v>
      </c>
      <c r="AT1279" s="24" t="s">
        <v>189</v>
      </c>
      <c r="AU1279" s="24" t="s">
        <v>81</v>
      </c>
      <c r="AY1279" s="24" t="s">
        <v>114</v>
      </c>
      <c r="BE1279" s="235">
        <f>IF(N1279="základní",J1279,0)</f>
        <v>0</v>
      </c>
      <c r="BF1279" s="235">
        <f>IF(N1279="snížená",J1279,0)</f>
        <v>0</v>
      </c>
      <c r="BG1279" s="235">
        <f>IF(N1279="zákl. přenesená",J1279,0)</f>
        <v>0</v>
      </c>
      <c r="BH1279" s="235">
        <f>IF(N1279="sníž. přenesená",J1279,0)</f>
        <v>0</v>
      </c>
      <c r="BI1279" s="235">
        <f>IF(N1279="nulová",J1279,0)</f>
        <v>0</v>
      </c>
      <c r="BJ1279" s="24" t="s">
        <v>81</v>
      </c>
      <c r="BK1279" s="235">
        <f>ROUND(I1279*H1279,2)</f>
        <v>0</v>
      </c>
      <c r="BL1279" s="24" t="s">
        <v>220</v>
      </c>
      <c r="BM1279" s="24" t="s">
        <v>3049</v>
      </c>
    </row>
    <row r="1280" s="1" customFormat="1" ht="38.25" customHeight="1">
      <c r="B1280" s="46"/>
      <c r="C1280" s="224" t="s">
        <v>3050</v>
      </c>
      <c r="D1280" s="224" t="s">
        <v>127</v>
      </c>
      <c r="E1280" s="225" t="s">
        <v>3051</v>
      </c>
      <c r="F1280" s="226" t="s">
        <v>3052</v>
      </c>
      <c r="G1280" s="227" t="s">
        <v>491</v>
      </c>
      <c r="H1280" s="228">
        <v>2</v>
      </c>
      <c r="I1280" s="229"/>
      <c r="J1280" s="230">
        <f>ROUND(I1280*H1280,2)</f>
        <v>0</v>
      </c>
      <c r="K1280" s="226" t="s">
        <v>147</v>
      </c>
      <c r="L1280" s="72"/>
      <c r="M1280" s="231" t="s">
        <v>21</v>
      </c>
      <c r="N1280" s="232" t="s">
        <v>43</v>
      </c>
      <c r="O1280" s="47"/>
      <c r="P1280" s="233">
        <f>O1280*H1280</f>
        <v>0</v>
      </c>
      <c r="Q1280" s="233">
        <v>0.00025999999999999998</v>
      </c>
      <c r="R1280" s="233">
        <f>Q1280*H1280</f>
        <v>0.00051999999999999995</v>
      </c>
      <c r="S1280" s="233">
        <v>0</v>
      </c>
      <c r="T1280" s="234">
        <f>S1280*H1280</f>
        <v>0</v>
      </c>
      <c r="AR1280" s="24" t="s">
        <v>220</v>
      </c>
      <c r="AT1280" s="24" t="s">
        <v>127</v>
      </c>
      <c r="AU1280" s="24" t="s">
        <v>81</v>
      </c>
      <c r="AY1280" s="24" t="s">
        <v>114</v>
      </c>
      <c r="BE1280" s="235">
        <f>IF(N1280="základní",J1280,0)</f>
        <v>0</v>
      </c>
      <c r="BF1280" s="235">
        <f>IF(N1280="snížená",J1280,0)</f>
        <v>0</v>
      </c>
      <c r="BG1280" s="235">
        <f>IF(N1280="zákl. přenesená",J1280,0)</f>
        <v>0</v>
      </c>
      <c r="BH1280" s="235">
        <f>IF(N1280="sníž. přenesená",J1280,0)</f>
        <v>0</v>
      </c>
      <c r="BI1280" s="235">
        <f>IF(N1280="nulová",J1280,0)</f>
        <v>0</v>
      </c>
      <c r="BJ1280" s="24" t="s">
        <v>81</v>
      </c>
      <c r="BK1280" s="235">
        <f>ROUND(I1280*H1280,2)</f>
        <v>0</v>
      </c>
      <c r="BL1280" s="24" t="s">
        <v>220</v>
      </c>
      <c r="BM1280" s="24" t="s">
        <v>3053</v>
      </c>
    </row>
    <row r="1281" s="1" customFormat="1">
      <c r="B1281" s="46"/>
      <c r="C1281" s="74"/>
      <c r="D1281" s="238" t="s">
        <v>149</v>
      </c>
      <c r="E1281" s="74"/>
      <c r="F1281" s="269" t="s">
        <v>3054</v>
      </c>
      <c r="G1281" s="74"/>
      <c r="H1281" s="74"/>
      <c r="I1281" s="189"/>
      <c r="J1281" s="74"/>
      <c r="K1281" s="74"/>
      <c r="L1281" s="72"/>
      <c r="M1281" s="270"/>
      <c r="N1281" s="47"/>
      <c r="O1281" s="47"/>
      <c r="P1281" s="47"/>
      <c r="Q1281" s="47"/>
      <c r="R1281" s="47"/>
      <c r="S1281" s="47"/>
      <c r="T1281" s="95"/>
      <c r="AT1281" s="24" t="s">
        <v>149</v>
      </c>
      <c r="AU1281" s="24" t="s">
        <v>81</v>
      </c>
    </row>
    <row r="1282" s="11" customFormat="1">
      <c r="B1282" s="236"/>
      <c r="C1282" s="237"/>
      <c r="D1282" s="238" t="s">
        <v>133</v>
      </c>
      <c r="E1282" s="239" t="s">
        <v>21</v>
      </c>
      <c r="F1282" s="240" t="s">
        <v>3055</v>
      </c>
      <c r="G1282" s="237"/>
      <c r="H1282" s="239" t="s">
        <v>21</v>
      </c>
      <c r="I1282" s="241"/>
      <c r="J1282" s="237"/>
      <c r="K1282" s="237"/>
      <c r="L1282" s="242"/>
      <c r="M1282" s="243"/>
      <c r="N1282" s="244"/>
      <c r="O1282" s="244"/>
      <c r="P1282" s="244"/>
      <c r="Q1282" s="244"/>
      <c r="R1282" s="244"/>
      <c r="S1282" s="244"/>
      <c r="T1282" s="245"/>
      <c r="AT1282" s="246" t="s">
        <v>133</v>
      </c>
      <c r="AU1282" s="246" t="s">
        <v>81</v>
      </c>
      <c r="AV1282" s="11" t="s">
        <v>76</v>
      </c>
      <c r="AW1282" s="11" t="s">
        <v>35</v>
      </c>
      <c r="AX1282" s="11" t="s">
        <v>71</v>
      </c>
      <c r="AY1282" s="246" t="s">
        <v>114</v>
      </c>
    </row>
    <row r="1283" s="12" customFormat="1">
      <c r="B1283" s="247"/>
      <c r="C1283" s="248"/>
      <c r="D1283" s="238" t="s">
        <v>133</v>
      </c>
      <c r="E1283" s="249" t="s">
        <v>21</v>
      </c>
      <c r="F1283" s="250" t="s">
        <v>81</v>
      </c>
      <c r="G1283" s="248"/>
      <c r="H1283" s="251">
        <v>2</v>
      </c>
      <c r="I1283" s="252"/>
      <c r="J1283" s="248"/>
      <c r="K1283" s="248"/>
      <c r="L1283" s="253"/>
      <c r="M1283" s="254"/>
      <c r="N1283" s="255"/>
      <c r="O1283" s="255"/>
      <c r="P1283" s="255"/>
      <c r="Q1283" s="255"/>
      <c r="R1283" s="255"/>
      <c r="S1283" s="255"/>
      <c r="T1283" s="256"/>
      <c r="AT1283" s="257" t="s">
        <v>133</v>
      </c>
      <c r="AU1283" s="257" t="s">
        <v>81</v>
      </c>
      <c r="AV1283" s="12" t="s">
        <v>81</v>
      </c>
      <c r="AW1283" s="12" t="s">
        <v>35</v>
      </c>
      <c r="AX1283" s="12" t="s">
        <v>76</v>
      </c>
      <c r="AY1283" s="257" t="s">
        <v>114</v>
      </c>
    </row>
    <row r="1284" s="1" customFormat="1" ht="25.5" customHeight="1">
      <c r="B1284" s="46"/>
      <c r="C1284" s="271" t="s">
        <v>3056</v>
      </c>
      <c r="D1284" s="271" t="s">
        <v>189</v>
      </c>
      <c r="E1284" s="272" t="s">
        <v>3057</v>
      </c>
      <c r="F1284" s="273" t="s">
        <v>3058</v>
      </c>
      <c r="G1284" s="274" t="s">
        <v>491</v>
      </c>
      <c r="H1284" s="275">
        <v>2</v>
      </c>
      <c r="I1284" s="276"/>
      <c r="J1284" s="277">
        <f>ROUND(I1284*H1284,2)</f>
        <v>0</v>
      </c>
      <c r="K1284" s="273" t="s">
        <v>147</v>
      </c>
      <c r="L1284" s="278"/>
      <c r="M1284" s="279" t="s">
        <v>21</v>
      </c>
      <c r="N1284" s="280" t="s">
        <v>43</v>
      </c>
      <c r="O1284" s="47"/>
      <c r="P1284" s="233">
        <f>O1284*H1284</f>
        <v>0</v>
      </c>
      <c r="Q1284" s="233">
        <v>0.021440000000000001</v>
      </c>
      <c r="R1284" s="233">
        <f>Q1284*H1284</f>
        <v>0.042880000000000001</v>
      </c>
      <c r="S1284" s="233">
        <v>0</v>
      </c>
      <c r="T1284" s="234">
        <f>S1284*H1284</f>
        <v>0</v>
      </c>
      <c r="AR1284" s="24" t="s">
        <v>309</v>
      </c>
      <c r="AT1284" s="24" t="s">
        <v>189</v>
      </c>
      <c r="AU1284" s="24" t="s">
        <v>81</v>
      </c>
      <c r="AY1284" s="24" t="s">
        <v>114</v>
      </c>
      <c r="BE1284" s="235">
        <f>IF(N1284="základní",J1284,0)</f>
        <v>0</v>
      </c>
      <c r="BF1284" s="235">
        <f>IF(N1284="snížená",J1284,0)</f>
        <v>0</v>
      </c>
      <c r="BG1284" s="235">
        <f>IF(N1284="zákl. přenesená",J1284,0)</f>
        <v>0</v>
      </c>
      <c r="BH1284" s="235">
        <f>IF(N1284="sníž. přenesená",J1284,0)</f>
        <v>0</v>
      </c>
      <c r="BI1284" s="235">
        <f>IF(N1284="nulová",J1284,0)</f>
        <v>0</v>
      </c>
      <c r="BJ1284" s="24" t="s">
        <v>81</v>
      </c>
      <c r="BK1284" s="235">
        <f>ROUND(I1284*H1284,2)</f>
        <v>0</v>
      </c>
      <c r="BL1284" s="24" t="s">
        <v>220</v>
      </c>
      <c r="BM1284" s="24" t="s">
        <v>3059</v>
      </c>
    </row>
    <row r="1285" s="1" customFormat="1" ht="38.25" customHeight="1">
      <c r="B1285" s="46"/>
      <c r="C1285" s="224" t="s">
        <v>3060</v>
      </c>
      <c r="D1285" s="224" t="s">
        <v>127</v>
      </c>
      <c r="E1285" s="225" t="s">
        <v>3061</v>
      </c>
      <c r="F1285" s="226" t="s">
        <v>3062</v>
      </c>
      <c r="G1285" s="227" t="s">
        <v>491</v>
      </c>
      <c r="H1285" s="228">
        <v>7</v>
      </c>
      <c r="I1285" s="229"/>
      <c r="J1285" s="230">
        <f>ROUND(I1285*H1285,2)</f>
        <v>0</v>
      </c>
      <c r="K1285" s="226" t="s">
        <v>147</v>
      </c>
      <c r="L1285" s="72"/>
      <c r="M1285" s="231" t="s">
        <v>21</v>
      </c>
      <c r="N1285" s="232" t="s">
        <v>43</v>
      </c>
      <c r="O1285" s="47"/>
      <c r="P1285" s="233">
        <f>O1285*H1285</f>
        <v>0</v>
      </c>
      <c r="Q1285" s="233">
        <v>0.00027</v>
      </c>
      <c r="R1285" s="233">
        <f>Q1285*H1285</f>
        <v>0.00189</v>
      </c>
      <c r="S1285" s="233">
        <v>0</v>
      </c>
      <c r="T1285" s="234">
        <f>S1285*H1285</f>
        <v>0</v>
      </c>
      <c r="AR1285" s="24" t="s">
        <v>220</v>
      </c>
      <c r="AT1285" s="24" t="s">
        <v>127</v>
      </c>
      <c r="AU1285" s="24" t="s">
        <v>81</v>
      </c>
      <c r="AY1285" s="24" t="s">
        <v>114</v>
      </c>
      <c r="BE1285" s="235">
        <f>IF(N1285="základní",J1285,0)</f>
        <v>0</v>
      </c>
      <c r="BF1285" s="235">
        <f>IF(N1285="snížená",J1285,0)</f>
        <v>0</v>
      </c>
      <c r="BG1285" s="235">
        <f>IF(N1285="zákl. přenesená",J1285,0)</f>
        <v>0</v>
      </c>
      <c r="BH1285" s="235">
        <f>IF(N1285="sníž. přenesená",J1285,0)</f>
        <v>0</v>
      </c>
      <c r="BI1285" s="235">
        <f>IF(N1285="nulová",J1285,0)</f>
        <v>0</v>
      </c>
      <c r="BJ1285" s="24" t="s">
        <v>81</v>
      </c>
      <c r="BK1285" s="235">
        <f>ROUND(I1285*H1285,2)</f>
        <v>0</v>
      </c>
      <c r="BL1285" s="24" t="s">
        <v>220</v>
      </c>
      <c r="BM1285" s="24" t="s">
        <v>3063</v>
      </c>
    </row>
    <row r="1286" s="1" customFormat="1">
      <c r="B1286" s="46"/>
      <c r="C1286" s="74"/>
      <c r="D1286" s="238" t="s">
        <v>149</v>
      </c>
      <c r="E1286" s="74"/>
      <c r="F1286" s="269" t="s">
        <v>3054</v>
      </c>
      <c r="G1286" s="74"/>
      <c r="H1286" s="74"/>
      <c r="I1286" s="189"/>
      <c r="J1286" s="74"/>
      <c r="K1286" s="74"/>
      <c r="L1286" s="72"/>
      <c r="M1286" s="270"/>
      <c r="N1286" s="47"/>
      <c r="O1286" s="47"/>
      <c r="P1286" s="47"/>
      <c r="Q1286" s="47"/>
      <c r="R1286" s="47"/>
      <c r="S1286" s="47"/>
      <c r="T1286" s="95"/>
      <c r="AT1286" s="24" t="s">
        <v>149</v>
      </c>
      <c r="AU1286" s="24" t="s">
        <v>81</v>
      </c>
    </row>
    <row r="1287" s="11" customFormat="1">
      <c r="B1287" s="236"/>
      <c r="C1287" s="237"/>
      <c r="D1287" s="238" t="s">
        <v>133</v>
      </c>
      <c r="E1287" s="239" t="s">
        <v>21</v>
      </c>
      <c r="F1287" s="240" t="s">
        <v>3064</v>
      </c>
      <c r="G1287" s="237"/>
      <c r="H1287" s="239" t="s">
        <v>21</v>
      </c>
      <c r="I1287" s="241"/>
      <c r="J1287" s="237"/>
      <c r="K1287" s="237"/>
      <c r="L1287" s="242"/>
      <c r="M1287" s="243"/>
      <c r="N1287" s="244"/>
      <c r="O1287" s="244"/>
      <c r="P1287" s="244"/>
      <c r="Q1287" s="244"/>
      <c r="R1287" s="244"/>
      <c r="S1287" s="244"/>
      <c r="T1287" s="245"/>
      <c r="AT1287" s="246" t="s">
        <v>133</v>
      </c>
      <c r="AU1287" s="246" t="s">
        <v>81</v>
      </c>
      <c r="AV1287" s="11" t="s">
        <v>76</v>
      </c>
      <c r="AW1287" s="11" t="s">
        <v>35</v>
      </c>
      <c r="AX1287" s="11" t="s">
        <v>71</v>
      </c>
      <c r="AY1287" s="246" t="s">
        <v>114</v>
      </c>
    </row>
    <row r="1288" s="12" customFormat="1">
      <c r="B1288" s="247"/>
      <c r="C1288" s="248"/>
      <c r="D1288" s="238" t="s">
        <v>133</v>
      </c>
      <c r="E1288" s="249" t="s">
        <v>21</v>
      </c>
      <c r="F1288" s="250" t="s">
        <v>168</v>
      </c>
      <c r="G1288" s="248"/>
      <c r="H1288" s="251">
        <v>7</v>
      </c>
      <c r="I1288" s="252"/>
      <c r="J1288" s="248"/>
      <c r="K1288" s="248"/>
      <c r="L1288" s="253"/>
      <c r="M1288" s="254"/>
      <c r="N1288" s="255"/>
      <c r="O1288" s="255"/>
      <c r="P1288" s="255"/>
      <c r="Q1288" s="255"/>
      <c r="R1288" s="255"/>
      <c r="S1288" s="255"/>
      <c r="T1288" s="256"/>
      <c r="AT1288" s="257" t="s">
        <v>133</v>
      </c>
      <c r="AU1288" s="257" t="s">
        <v>81</v>
      </c>
      <c r="AV1288" s="12" t="s">
        <v>81</v>
      </c>
      <c r="AW1288" s="12" t="s">
        <v>35</v>
      </c>
      <c r="AX1288" s="12" t="s">
        <v>76</v>
      </c>
      <c r="AY1288" s="257" t="s">
        <v>114</v>
      </c>
    </row>
    <row r="1289" s="1" customFormat="1" ht="25.5" customHeight="1">
      <c r="B1289" s="46"/>
      <c r="C1289" s="271" t="s">
        <v>3065</v>
      </c>
      <c r="D1289" s="271" t="s">
        <v>189</v>
      </c>
      <c r="E1289" s="272" t="s">
        <v>3066</v>
      </c>
      <c r="F1289" s="273" t="s">
        <v>3067</v>
      </c>
      <c r="G1289" s="274" t="s">
        <v>491</v>
      </c>
      <c r="H1289" s="275">
        <v>7</v>
      </c>
      <c r="I1289" s="276"/>
      <c r="J1289" s="277">
        <f>ROUND(I1289*H1289,2)</f>
        <v>0</v>
      </c>
      <c r="K1289" s="273" t="s">
        <v>147</v>
      </c>
      <c r="L1289" s="278"/>
      <c r="M1289" s="279" t="s">
        <v>21</v>
      </c>
      <c r="N1289" s="280" t="s">
        <v>43</v>
      </c>
      <c r="O1289" s="47"/>
      <c r="P1289" s="233">
        <f>O1289*H1289</f>
        <v>0</v>
      </c>
      <c r="Q1289" s="233">
        <v>0.036220000000000002</v>
      </c>
      <c r="R1289" s="233">
        <f>Q1289*H1289</f>
        <v>0.25353999999999999</v>
      </c>
      <c r="S1289" s="233">
        <v>0</v>
      </c>
      <c r="T1289" s="234">
        <f>S1289*H1289</f>
        <v>0</v>
      </c>
      <c r="AR1289" s="24" t="s">
        <v>309</v>
      </c>
      <c r="AT1289" s="24" t="s">
        <v>189</v>
      </c>
      <c r="AU1289" s="24" t="s">
        <v>81</v>
      </c>
      <c r="AY1289" s="24" t="s">
        <v>114</v>
      </c>
      <c r="BE1289" s="235">
        <f>IF(N1289="základní",J1289,0)</f>
        <v>0</v>
      </c>
      <c r="BF1289" s="235">
        <f>IF(N1289="snížená",J1289,0)</f>
        <v>0</v>
      </c>
      <c r="BG1289" s="235">
        <f>IF(N1289="zákl. přenesená",J1289,0)</f>
        <v>0</v>
      </c>
      <c r="BH1289" s="235">
        <f>IF(N1289="sníž. přenesená",J1289,0)</f>
        <v>0</v>
      </c>
      <c r="BI1289" s="235">
        <f>IF(N1289="nulová",J1289,0)</f>
        <v>0</v>
      </c>
      <c r="BJ1289" s="24" t="s">
        <v>81</v>
      </c>
      <c r="BK1289" s="235">
        <f>ROUND(I1289*H1289,2)</f>
        <v>0</v>
      </c>
      <c r="BL1289" s="24" t="s">
        <v>220</v>
      </c>
      <c r="BM1289" s="24" t="s">
        <v>3068</v>
      </c>
    </row>
    <row r="1290" s="1" customFormat="1" ht="38.25" customHeight="1">
      <c r="B1290" s="46"/>
      <c r="C1290" s="224" t="s">
        <v>3069</v>
      </c>
      <c r="D1290" s="224" t="s">
        <v>127</v>
      </c>
      <c r="E1290" s="225" t="s">
        <v>3070</v>
      </c>
      <c r="F1290" s="226" t="s">
        <v>3071</v>
      </c>
      <c r="G1290" s="227" t="s">
        <v>491</v>
      </c>
      <c r="H1290" s="228">
        <v>1</v>
      </c>
      <c r="I1290" s="229"/>
      <c r="J1290" s="230">
        <f>ROUND(I1290*H1290,2)</f>
        <v>0</v>
      </c>
      <c r="K1290" s="226" t="s">
        <v>147</v>
      </c>
      <c r="L1290" s="72"/>
      <c r="M1290" s="231" t="s">
        <v>21</v>
      </c>
      <c r="N1290" s="232" t="s">
        <v>43</v>
      </c>
      <c r="O1290" s="47"/>
      <c r="P1290" s="233">
        <f>O1290*H1290</f>
        <v>0</v>
      </c>
      <c r="Q1290" s="233">
        <v>0</v>
      </c>
      <c r="R1290" s="233">
        <f>Q1290*H1290</f>
        <v>0</v>
      </c>
      <c r="S1290" s="233">
        <v>0</v>
      </c>
      <c r="T1290" s="234">
        <f>S1290*H1290</f>
        <v>0</v>
      </c>
      <c r="AR1290" s="24" t="s">
        <v>220</v>
      </c>
      <c r="AT1290" s="24" t="s">
        <v>127</v>
      </c>
      <c r="AU1290" s="24" t="s">
        <v>81</v>
      </c>
      <c r="AY1290" s="24" t="s">
        <v>114</v>
      </c>
      <c r="BE1290" s="235">
        <f>IF(N1290="základní",J1290,0)</f>
        <v>0</v>
      </c>
      <c r="BF1290" s="235">
        <f>IF(N1290="snížená",J1290,0)</f>
        <v>0</v>
      </c>
      <c r="BG1290" s="235">
        <f>IF(N1290="zákl. přenesená",J1290,0)</f>
        <v>0</v>
      </c>
      <c r="BH1290" s="235">
        <f>IF(N1290="sníž. přenesená",J1290,0)</f>
        <v>0</v>
      </c>
      <c r="BI1290" s="235">
        <f>IF(N1290="nulová",J1290,0)</f>
        <v>0</v>
      </c>
      <c r="BJ1290" s="24" t="s">
        <v>81</v>
      </c>
      <c r="BK1290" s="235">
        <f>ROUND(I1290*H1290,2)</f>
        <v>0</v>
      </c>
      <c r="BL1290" s="24" t="s">
        <v>220</v>
      </c>
      <c r="BM1290" s="24" t="s">
        <v>3072</v>
      </c>
    </row>
    <row r="1291" s="10" customFormat="1" ht="29.88" customHeight="1">
      <c r="B1291" s="202"/>
      <c r="C1291" s="203"/>
      <c r="D1291" s="204" t="s">
        <v>70</v>
      </c>
      <c r="E1291" s="216" t="s">
        <v>3073</v>
      </c>
      <c r="F1291" s="216" t="s">
        <v>3074</v>
      </c>
      <c r="G1291" s="203"/>
      <c r="H1291" s="203"/>
      <c r="I1291" s="206"/>
      <c r="J1291" s="217">
        <f>BK1291</f>
        <v>0</v>
      </c>
      <c r="K1291" s="203"/>
      <c r="L1291" s="208"/>
      <c r="M1291" s="209"/>
      <c r="N1291" s="210"/>
      <c r="O1291" s="210"/>
      <c r="P1291" s="211">
        <f>SUM(P1292:P1298)</f>
        <v>0</v>
      </c>
      <c r="Q1291" s="210"/>
      <c r="R1291" s="211">
        <f>SUM(R1292:R1298)</f>
        <v>0</v>
      </c>
      <c r="S1291" s="210"/>
      <c r="T1291" s="212">
        <f>SUM(T1292:T1298)</f>
        <v>0</v>
      </c>
      <c r="AR1291" s="213" t="s">
        <v>81</v>
      </c>
      <c r="AT1291" s="214" t="s">
        <v>70</v>
      </c>
      <c r="AU1291" s="214" t="s">
        <v>76</v>
      </c>
      <c r="AY1291" s="213" t="s">
        <v>114</v>
      </c>
      <c r="BK1291" s="215">
        <f>SUM(BK1292:BK1298)</f>
        <v>0</v>
      </c>
    </row>
    <row r="1292" s="1" customFormat="1" ht="16.5" customHeight="1">
      <c r="B1292" s="46"/>
      <c r="C1292" s="224" t="s">
        <v>3075</v>
      </c>
      <c r="D1292" s="224" t="s">
        <v>127</v>
      </c>
      <c r="E1292" s="225" t="s">
        <v>3076</v>
      </c>
      <c r="F1292" s="226" t="s">
        <v>3077</v>
      </c>
      <c r="G1292" s="227" t="s">
        <v>491</v>
      </c>
      <c r="H1292" s="228">
        <v>3</v>
      </c>
      <c r="I1292" s="229"/>
      <c r="J1292" s="230">
        <f>ROUND(I1292*H1292,2)</f>
        <v>0</v>
      </c>
      <c r="K1292" s="226" t="s">
        <v>147</v>
      </c>
      <c r="L1292" s="72"/>
      <c r="M1292" s="231" t="s">
        <v>21</v>
      </c>
      <c r="N1292" s="232" t="s">
        <v>43</v>
      </c>
      <c r="O1292" s="47"/>
      <c r="P1292" s="233">
        <f>O1292*H1292</f>
        <v>0</v>
      </c>
      <c r="Q1292" s="233">
        <v>0</v>
      </c>
      <c r="R1292" s="233">
        <f>Q1292*H1292</f>
        <v>0</v>
      </c>
      <c r="S1292" s="233">
        <v>0</v>
      </c>
      <c r="T1292" s="234">
        <f>S1292*H1292</f>
        <v>0</v>
      </c>
      <c r="AR1292" s="24" t="s">
        <v>220</v>
      </c>
      <c r="AT1292" s="24" t="s">
        <v>127</v>
      </c>
      <c r="AU1292" s="24" t="s">
        <v>81</v>
      </c>
      <c r="AY1292" s="24" t="s">
        <v>114</v>
      </c>
      <c r="BE1292" s="235">
        <f>IF(N1292="základní",J1292,0)</f>
        <v>0</v>
      </c>
      <c r="BF1292" s="235">
        <f>IF(N1292="snížená",J1292,0)</f>
        <v>0</v>
      </c>
      <c r="BG1292" s="235">
        <f>IF(N1292="zákl. přenesená",J1292,0)</f>
        <v>0</v>
      </c>
      <c r="BH1292" s="235">
        <f>IF(N1292="sníž. přenesená",J1292,0)</f>
        <v>0</v>
      </c>
      <c r="BI1292" s="235">
        <f>IF(N1292="nulová",J1292,0)</f>
        <v>0</v>
      </c>
      <c r="BJ1292" s="24" t="s">
        <v>81</v>
      </c>
      <c r="BK1292" s="235">
        <f>ROUND(I1292*H1292,2)</f>
        <v>0</v>
      </c>
      <c r="BL1292" s="24" t="s">
        <v>220</v>
      </c>
      <c r="BM1292" s="24" t="s">
        <v>3078</v>
      </c>
    </row>
    <row r="1293" s="1" customFormat="1">
      <c r="B1293" s="46"/>
      <c r="C1293" s="74"/>
      <c r="D1293" s="238" t="s">
        <v>149</v>
      </c>
      <c r="E1293" s="74"/>
      <c r="F1293" s="269" t="s">
        <v>3079</v>
      </c>
      <c r="G1293" s="74"/>
      <c r="H1293" s="74"/>
      <c r="I1293" s="189"/>
      <c r="J1293" s="74"/>
      <c r="K1293" s="74"/>
      <c r="L1293" s="72"/>
      <c r="M1293" s="270"/>
      <c r="N1293" s="47"/>
      <c r="O1293" s="47"/>
      <c r="P1293" s="47"/>
      <c r="Q1293" s="47"/>
      <c r="R1293" s="47"/>
      <c r="S1293" s="47"/>
      <c r="T1293" s="95"/>
      <c r="AT1293" s="24" t="s">
        <v>149</v>
      </c>
      <c r="AU1293" s="24" t="s">
        <v>81</v>
      </c>
    </row>
    <row r="1294" s="11" customFormat="1">
      <c r="B1294" s="236"/>
      <c r="C1294" s="237"/>
      <c r="D1294" s="238" t="s">
        <v>133</v>
      </c>
      <c r="E1294" s="239" t="s">
        <v>21</v>
      </c>
      <c r="F1294" s="240" t="s">
        <v>3080</v>
      </c>
      <c r="G1294" s="237"/>
      <c r="H1294" s="239" t="s">
        <v>21</v>
      </c>
      <c r="I1294" s="241"/>
      <c r="J1294" s="237"/>
      <c r="K1294" s="237"/>
      <c r="L1294" s="242"/>
      <c r="M1294" s="243"/>
      <c r="N1294" s="244"/>
      <c r="O1294" s="244"/>
      <c r="P1294" s="244"/>
      <c r="Q1294" s="244"/>
      <c r="R1294" s="244"/>
      <c r="S1294" s="244"/>
      <c r="T1294" s="245"/>
      <c r="AT1294" s="246" t="s">
        <v>133</v>
      </c>
      <c r="AU1294" s="246" t="s">
        <v>81</v>
      </c>
      <c r="AV1294" s="11" t="s">
        <v>76</v>
      </c>
      <c r="AW1294" s="11" t="s">
        <v>35</v>
      </c>
      <c r="AX1294" s="11" t="s">
        <v>71</v>
      </c>
      <c r="AY1294" s="246" t="s">
        <v>114</v>
      </c>
    </row>
    <row r="1295" s="12" customFormat="1">
      <c r="B1295" s="247"/>
      <c r="C1295" s="248"/>
      <c r="D1295" s="238" t="s">
        <v>133</v>
      </c>
      <c r="E1295" s="249" t="s">
        <v>21</v>
      </c>
      <c r="F1295" s="250" t="s">
        <v>144</v>
      </c>
      <c r="G1295" s="248"/>
      <c r="H1295" s="251">
        <v>3</v>
      </c>
      <c r="I1295" s="252"/>
      <c r="J1295" s="248"/>
      <c r="K1295" s="248"/>
      <c r="L1295" s="253"/>
      <c r="M1295" s="254"/>
      <c r="N1295" s="255"/>
      <c r="O1295" s="255"/>
      <c r="P1295" s="255"/>
      <c r="Q1295" s="255"/>
      <c r="R1295" s="255"/>
      <c r="S1295" s="255"/>
      <c r="T1295" s="256"/>
      <c r="AT1295" s="257" t="s">
        <v>133</v>
      </c>
      <c r="AU1295" s="257" t="s">
        <v>81</v>
      </c>
      <c r="AV1295" s="12" t="s">
        <v>81</v>
      </c>
      <c r="AW1295" s="12" t="s">
        <v>35</v>
      </c>
      <c r="AX1295" s="12" t="s">
        <v>76</v>
      </c>
      <c r="AY1295" s="257" t="s">
        <v>114</v>
      </c>
    </row>
    <row r="1296" s="1" customFormat="1" ht="16.5" customHeight="1">
      <c r="B1296" s="46"/>
      <c r="C1296" s="271" t="s">
        <v>3081</v>
      </c>
      <c r="D1296" s="271" t="s">
        <v>189</v>
      </c>
      <c r="E1296" s="272" t="s">
        <v>3082</v>
      </c>
      <c r="F1296" s="273" t="s">
        <v>2945</v>
      </c>
      <c r="G1296" s="274" t="s">
        <v>289</v>
      </c>
      <c r="H1296" s="275">
        <v>3</v>
      </c>
      <c r="I1296" s="276"/>
      <c r="J1296" s="277">
        <f>ROUND(I1296*H1296,2)</f>
        <v>0</v>
      </c>
      <c r="K1296" s="273" t="s">
        <v>21</v>
      </c>
      <c r="L1296" s="278"/>
      <c r="M1296" s="279" t="s">
        <v>21</v>
      </c>
      <c r="N1296" s="280" t="s">
        <v>43</v>
      </c>
      <c r="O1296" s="47"/>
      <c r="P1296" s="233">
        <f>O1296*H1296</f>
        <v>0</v>
      </c>
      <c r="Q1296" s="233">
        <v>0</v>
      </c>
      <c r="R1296" s="233">
        <f>Q1296*H1296</f>
        <v>0</v>
      </c>
      <c r="S1296" s="233">
        <v>0</v>
      </c>
      <c r="T1296" s="234">
        <f>S1296*H1296</f>
        <v>0</v>
      </c>
      <c r="AR1296" s="24" t="s">
        <v>309</v>
      </c>
      <c r="AT1296" s="24" t="s">
        <v>189</v>
      </c>
      <c r="AU1296" s="24" t="s">
        <v>81</v>
      </c>
      <c r="AY1296" s="24" t="s">
        <v>114</v>
      </c>
      <c r="BE1296" s="235">
        <f>IF(N1296="základní",J1296,0)</f>
        <v>0</v>
      </c>
      <c r="BF1296" s="235">
        <f>IF(N1296="snížená",J1296,0)</f>
        <v>0</v>
      </c>
      <c r="BG1296" s="235">
        <f>IF(N1296="zákl. přenesená",J1296,0)</f>
        <v>0</v>
      </c>
      <c r="BH1296" s="235">
        <f>IF(N1296="sníž. přenesená",J1296,0)</f>
        <v>0</v>
      </c>
      <c r="BI1296" s="235">
        <f>IF(N1296="nulová",J1296,0)</f>
        <v>0</v>
      </c>
      <c r="BJ1296" s="24" t="s">
        <v>81</v>
      </c>
      <c r="BK1296" s="235">
        <f>ROUND(I1296*H1296,2)</f>
        <v>0</v>
      </c>
      <c r="BL1296" s="24" t="s">
        <v>220</v>
      </c>
      <c r="BM1296" s="24" t="s">
        <v>3083</v>
      </c>
    </row>
    <row r="1297" s="1" customFormat="1" ht="38.25" customHeight="1">
      <c r="B1297" s="46"/>
      <c r="C1297" s="224" t="s">
        <v>3084</v>
      </c>
      <c r="D1297" s="224" t="s">
        <v>127</v>
      </c>
      <c r="E1297" s="225" t="s">
        <v>3085</v>
      </c>
      <c r="F1297" s="226" t="s">
        <v>3086</v>
      </c>
      <c r="G1297" s="227" t="s">
        <v>491</v>
      </c>
      <c r="H1297" s="228">
        <v>1</v>
      </c>
      <c r="I1297" s="229"/>
      <c r="J1297" s="230">
        <f>ROUND(I1297*H1297,2)</f>
        <v>0</v>
      </c>
      <c r="K1297" s="226" t="s">
        <v>147</v>
      </c>
      <c r="L1297" s="72"/>
      <c r="M1297" s="231" t="s">
        <v>21</v>
      </c>
      <c r="N1297" s="232" t="s">
        <v>43</v>
      </c>
      <c r="O1297" s="47"/>
      <c r="P1297" s="233">
        <f>O1297*H1297</f>
        <v>0</v>
      </c>
      <c r="Q1297" s="233">
        <v>0</v>
      </c>
      <c r="R1297" s="233">
        <f>Q1297*H1297</f>
        <v>0</v>
      </c>
      <c r="S1297" s="233">
        <v>0</v>
      </c>
      <c r="T1297" s="234">
        <f>S1297*H1297</f>
        <v>0</v>
      </c>
      <c r="AR1297" s="24" t="s">
        <v>220</v>
      </c>
      <c r="AT1297" s="24" t="s">
        <v>127</v>
      </c>
      <c r="AU1297" s="24" t="s">
        <v>81</v>
      </c>
      <c r="AY1297" s="24" t="s">
        <v>114</v>
      </c>
      <c r="BE1297" s="235">
        <f>IF(N1297="základní",J1297,0)</f>
        <v>0</v>
      </c>
      <c r="BF1297" s="235">
        <f>IF(N1297="snížená",J1297,0)</f>
        <v>0</v>
      </c>
      <c r="BG1297" s="235">
        <f>IF(N1297="zákl. přenesená",J1297,0)</f>
        <v>0</v>
      </c>
      <c r="BH1297" s="235">
        <f>IF(N1297="sníž. přenesená",J1297,0)</f>
        <v>0</v>
      </c>
      <c r="BI1297" s="235">
        <f>IF(N1297="nulová",J1297,0)</f>
        <v>0</v>
      </c>
      <c r="BJ1297" s="24" t="s">
        <v>81</v>
      </c>
      <c r="BK1297" s="235">
        <f>ROUND(I1297*H1297,2)</f>
        <v>0</v>
      </c>
      <c r="BL1297" s="24" t="s">
        <v>220</v>
      </c>
      <c r="BM1297" s="24" t="s">
        <v>3087</v>
      </c>
    </row>
    <row r="1298" s="1" customFormat="1">
      <c r="B1298" s="46"/>
      <c r="C1298" s="74"/>
      <c r="D1298" s="238" t="s">
        <v>149</v>
      </c>
      <c r="E1298" s="74"/>
      <c r="F1298" s="269" t="s">
        <v>3088</v>
      </c>
      <c r="G1298" s="74"/>
      <c r="H1298" s="74"/>
      <c r="I1298" s="189"/>
      <c r="J1298" s="74"/>
      <c r="K1298" s="74"/>
      <c r="L1298" s="72"/>
      <c r="M1298" s="270"/>
      <c r="N1298" s="47"/>
      <c r="O1298" s="47"/>
      <c r="P1298" s="47"/>
      <c r="Q1298" s="47"/>
      <c r="R1298" s="47"/>
      <c r="S1298" s="47"/>
      <c r="T1298" s="95"/>
      <c r="AT1298" s="24" t="s">
        <v>149</v>
      </c>
      <c r="AU1298" s="24" t="s">
        <v>81</v>
      </c>
    </row>
    <row r="1299" s="10" customFormat="1" ht="29.88" customHeight="1">
      <c r="B1299" s="202"/>
      <c r="C1299" s="203"/>
      <c r="D1299" s="204" t="s">
        <v>70</v>
      </c>
      <c r="E1299" s="216" t="s">
        <v>3089</v>
      </c>
      <c r="F1299" s="216" t="s">
        <v>3090</v>
      </c>
      <c r="G1299" s="203"/>
      <c r="H1299" s="203"/>
      <c r="I1299" s="206"/>
      <c r="J1299" s="217">
        <f>BK1299</f>
        <v>0</v>
      </c>
      <c r="K1299" s="203"/>
      <c r="L1299" s="208"/>
      <c r="M1299" s="209"/>
      <c r="N1299" s="210"/>
      <c r="O1299" s="210"/>
      <c r="P1299" s="211">
        <f>SUM(P1300:P1337)</f>
        <v>0</v>
      </c>
      <c r="Q1299" s="210"/>
      <c r="R1299" s="211">
        <f>SUM(R1300:R1337)</f>
        <v>5.7706200999999995</v>
      </c>
      <c r="S1299" s="210"/>
      <c r="T1299" s="212">
        <f>SUM(T1300:T1337)</f>
        <v>0</v>
      </c>
      <c r="AR1299" s="213" t="s">
        <v>81</v>
      </c>
      <c r="AT1299" s="214" t="s">
        <v>70</v>
      </c>
      <c r="AU1299" s="214" t="s">
        <v>76</v>
      </c>
      <c r="AY1299" s="213" t="s">
        <v>114</v>
      </c>
      <c r="BK1299" s="215">
        <f>SUM(BK1300:BK1337)</f>
        <v>0</v>
      </c>
    </row>
    <row r="1300" s="1" customFormat="1" ht="25.5" customHeight="1">
      <c r="B1300" s="46"/>
      <c r="C1300" s="224" t="s">
        <v>3091</v>
      </c>
      <c r="D1300" s="224" t="s">
        <v>127</v>
      </c>
      <c r="E1300" s="225" t="s">
        <v>3092</v>
      </c>
      <c r="F1300" s="226" t="s">
        <v>3093</v>
      </c>
      <c r="G1300" s="227" t="s">
        <v>284</v>
      </c>
      <c r="H1300" s="228">
        <v>14.039999999999999</v>
      </c>
      <c r="I1300" s="229"/>
      <c r="J1300" s="230">
        <f>ROUND(I1300*H1300,2)</f>
        <v>0</v>
      </c>
      <c r="K1300" s="226" t="s">
        <v>147</v>
      </c>
      <c r="L1300" s="72"/>
      <c r="M1300" s="231" t="s">
        <v>21</v>
      </c>
      <c r="N1300" s="232" t="s">
        <v>43</v>
      </c>
      <c r="O1300" s="47"/>
      <c r="P1300" s="233">
        <f>O1300*H1300</f>
        <v>0</v>
      </c>
      <c r="Q1300" s="233">
        <v>0.00097999999999999997</v>
      </c>
      <c r="R1300" s="233">
        <f>Q1300*H1300</f>
        <v>0.013759199999999999</v>
      </c>
      <c r="S1300" s="233">
        <v>0</v>
      </c>
      <c r="T1300" s="234">
        <f>S1300*H1300</f>
        <v>0</v>
      </c>
      <c r="AR1300" s="24" t="s">
        <v>220</v>
      </c>
      <c r="AT1300" s="24" t="s">
        <v>127</v>
      </c>
      <c r="AU1300" s="24" t="s">
        <v>81</v>
      </c>
      <c r="AY1300" s="24" t="s">
        <v>114</v>
      </c>
      <c r="BE1300" s="235">
        <f>IF(N1300="základní",J1300,0)</f>
        <v>0</v>
      </c>
      <c r="BF1300" s="235">
        <f>IF(N1300="snížená",J1300,0)</f>
        <v>0</v>
      </c>
      <c r="BG1300" s="235">
        <f>IF(N1300="zákl. přenesená",J1300,0)</f>
        <v>0</v>
      </c>
      <c r="BH1300" s="235">
        <f>IF(N1300="sníž. přenesená",J1300,0)</f>
        <v>0</v>
      </c>
      <c r="BI1300" s="235">
        <f>IF(N1300="nulová",J1300,0)</f>
        <v>0</v>
      </c>
      <c r="BJ1300" s="24" t="s">
        <v>81</v>
      </c>
      <c r="BK1300" s="235">
        <f>ROUND(I1300*H1300,2)</f>
        <v>0</v>
      </c>
      <c r="BL1300" s="24" t="s">
        <v>220</v>
      </c>
      <c r="BM1300" s="24" t="s">
        <v>3094</v>
      </c>
    </row>
    <row r="1301" s="1" customFormat="1">
      <c r="B1301" s="46"/>
      <c r="C1301" s="74"/>
      <c r="D1301" s="238" t="s">
        <v>149</v>
      </c>
      <c r="E1301" s="74"/>
      <c r="F1301" s="269" t="s">
        <v>3095</v>
      </c>
      <c r="G1301" s="74"/>
      <c r="H1301" s="74"/>
      <c r="I1301" s="189"/>
      <c r="J1301" s="74"/>
      <c r="K1301" s="74"/>
      <c r="L1301" s="72"/>
      <c r="M1301" s="270"/>
      <c r="N1301" s="47"/>
      <c r="O1301" s="47"/>
      <c r="P1301" s="47"/>
      <c r="Q1301" s="47"/>
      <c r="R1301" s="47"/>
      <c r="S1301" s="47"/>
      <c r="T1301" s="95"/>
      <c r="AT1301" s="24" t="s">
        <v>149</v>
      </c>
      <c r="AU1301" s="24" t="s">
        <v>81</v>
      </c>
    </row>
    <row r="1302" s="11" customFormat="1">
      <c r="B1302" s="236"/>
      <c r="C1302" s="237"/>
      <c r="D1302" s="238" t="s">
        <v>133</v>
      </c>
      <c r="E1302" s="239" t="s">
        <v>21</v>
      </c>
      <c r="F1302" s="240" t="s">
        <v>3096</v>
      </c>
      <c r="G1302" s="237"/>
      <c r="H1302" s="239" t="s">
        <v>21</v>
      </c>
      <c r="I1302" s="241"/>
      <c r="J1302" s="237"/>
      <c r="K1302" s="237"/>
      <c r="L1302" s="242"/>
      <c r="M1302" s="243"/>
      <c r="N1302" s="244"/>
      <c r="O1302" s="244"/>
      <c r="P1302" s="244"/>
      <c r="Q1302" s="244"/>
      <c r="R1302" s="244"/>
      <c r="S1302" s="244"/>
      <c r="T1302" s="245"/>
      <c r="AT1302" s="246" t="s">
        <v>133</v>
      </c>
      <c r="AU1302" s="246" t="s">
        <v>81</v>
      </c>
      <c r="AV1302" s="11" t="s">
        <v>76</v>
      </c>
      <c r="AW1302" s="11" t="s">
        <v>35</v>
      </c>
      <c r="AX1302" s="11" t="s">
        <v>71</v>
      </c>
      <c r="AY1302" s="246" t="s">
        <v>114</v>
      </c>
    </row>
    <row r="1303" s="12" customFormat="1">
      <c r="B1303" s="247"/>
      <c r="C1303" s="248"/>
      <c r="D1303" s="238" t="s">
        <v>133</v>
      </c>
      <c r="E1303" s="249" t="s">
        <v>21</v>
      </c>
      <c r="F1303" s="250" t="s">
        <v>664</v>
      </c>
      <c r="G1303" s="248"/>
      <c r="H1303" s="251">
        <v>14.039999999999999</v>
      </c>
      <c r="I1303" s="252"/>
      <c r="J1303" s="248"/>
      <c r="K1303" s="248"/>
      <c r="L1303" s="253"/>
      <c r="M1303" s="254"/>
      <c r="N1303" s="255"/>
      <c r="O1303" s="255"/>
      <c r="P1303" s="255"/>
      <c r="Q1303" s="255"/>
      <c r="R1303" s="255"/>
      <c r="S1303" s="255"/>
      <c r="T1303" s="256"/>
      <c r="AT1303" s="257" t="s">
        <v>133</v>
      </c>
      <c r="AU1303" s="257" t="s">
        <v>81</v>
      </c>
      <c r="AV1303" s="12" t="s">
        <v>81</v>
      </c>
      <c r="AW1303" s="12" t="s">
        <v>35</v>
      </c>
      <c r="AX1303" s="12" t="s">
        <v>76</v>
      </c>
      <c r="AY1303" s="257" t="s">
        <v>114</v>
      </c>
    </row>
    <row r="1304" s="1" customFormat="1" ht="25.5" customHeight="1">
      <c r="B1304" s="46"/>
      <c r="C1304" s="224" t="s">
        <v>3097</v>
      </c>
      <c r="D1304" s="224" t="s">
        <v>127</v>
      </c>
      <c r="E1304" s="225" t="s">
        <v>3098</v>
      </c>
      <c r="F1304" s="226" t="s">
        <v>3099</v>
      </c>
      <c r="G1304" s="227" t="s">
        <v>284</v>
      </c>
      <c r="H1304" s="228">
        <v>7.1500000000000004</v>
      </c>
      <c r="I1304" s="229"/>
      <c r="J1304" s="230">
        <f>ROUND(I1304*H1304,2)</f>
        <v>0</v>
      </c>
      <c r="K1304" s="226" t="s">
        <v>147</v>
      </c>
      <c r="L1304" s="72"/>
      <c r="M1304" s="231" t="s">
        <v>21</v>
      </c>
      <c r="N1304" s="232" t="s">
        <v>43</v>
      </c>
      <c r="O1304" s="47"/>
      <c r="P1304" s="233">
        <f>O1304*H1304</f>
        <v>0</v>
      </c>
      <c r="Q1304" s="233">
        <v>0.00147</v>
      </c>
      <c r="R1304" s="233">
        <f>Q1304*H1304</f>
        <v>0.010510500000000001</v>
      </c>
      <c r="S1304" s="233">
        <v>0</v>
      </c>
      <c r="T1304" s="234">
        <f>S1304*H1304</f>
        <v>0</v>
      </c>
      <c r="AR1304" s="24" t="s">
        <v>220</v>
      </c>
      <c r="AT1304" s="24" t="s">
        <v>127</v>
      </c>
      <c r="AU1304" s="24" t="s">
        <v>81</v>
      </c>
      <c r="AY1304" s="24" t="s">
        <v>114</v>
      </c>
      <c r="BE1304" s="235">
        <f>IF(N1304="základní",J1304,0)</f>
        <v>0</v>
      </c>
      <c r="BF1304" s="235">
        <f>IF(N1304="snížená",J1304,0)</f>
        <v>0</v>
      </c>
      <c r="BG1304" s="235">
        <f>IF(N1304="zákl. přenesená",J1304,0)</f>
        <v>0</v>
      </c>
      <c r="BH1304" s="235">
        <f>IF(N1304="sníž. přenesená",J1304,0)</f>
        <v>0</v>
      </c>
      <c r="BI1304" s="235">
        <f>IF(N1304="nulová",J1304,0)</f>
        <v>0</v>
      </c>
      <c r="BJ1304" s="24" t="s">
        <v>81</v>
      </c>
      <c r="BK1304" s="235">
        <f>ROUND(I1304*H1304,2)</f>
        <v>0</v>
      </c>
      <c r="BL1304" s="24" t="s">
        <v>220</v>
      </c>
      <c r="BM1304" s="24" t="s">
        <v>3100</v>
      </c>
    </row>
    <row r="1305" s="1" customFormat="1">
      <c r="B1305" s="46"/>
      <c r="C1305" s="74"/>
      <c r="D1305" s="238" t="s">
        <v>149</v>
      </c>
      <c r="E1305" s="74"/>
      <c r="F1305" s="269" t="s">
        <v>3095</v>
      </c>
      <c r="G1305" s="74"/>
      <c r="H1305" s="74"/>
      <c r="I1305" s="189"/>
      <c r="J1305" s="74"/>
      <c r="K1305" s="74"/>
      <c r="L1305" s="72"/>
      <c r="M1305" s="270"/>
      <c r="N1305" s="47"/>
      <c r="O1305" s="47"/>
      <c r="P1305" s="47"/>
      <c r="Q1305" s="47"/>
      <c r="R1305" s="47"/>
      <c r="S1305" s="47"/>
      <c r="T1305" s="95"/>
      <c r="AT1305" s="24" t="s">
        <v>149</v>
      </c>
      <c r="AU1305" s="24" t="s">
        <v>81</v>
      </c>
    </row>
    <row r="1306" s="11" customFormat="1">
      <c r="B1306" s="236"/>
      <c r="C1306" s="237"/>
      <c r="D1306" s="238" t="s">
        <v>133</v>
      </c>
      <c r="E1306" s="239" t="s">
        <v>21</v>
      </c>
      <c r="F1306" s="240" t="s">
        <v>3101</v>
      </c>
      <c r="G1306" s="237"/>
      <c r="H1306" s="239" t="s">
        <v>21</v>
      </c>
      <c r="I1306" s="241"/>
      <c r="J1306" s="237"/>
      <c r="K1306" s="237"/>
      <c r="L1306" s="242"/>
      <c r="M1306" s="243"/>
      <c r="N1306" s="244"/>
      <c r="O1306" s="244"/>
      <c r="P1306" s="244"/>
      <c r="Q1306" s="244"/>
      <c r="R1306" s="244"/>
      <c r="S1306" s="244"/>
      <c r="T1306" s="245"/>
      <c r="AT1306" s="246" t="s">
        <v>133</v>
      </c>
      <c r="AU1306" s="246" t="s">
        <v>81</v>
      </c>
      <c r="AV1306" s="11" t="s">
        <v>76</v>
      </c>
      <c r="AW1306" s="11" t="s">
        <v>35</v>
      </c>
      <c r="AX1306" s="11" t="s">
        <v>71</v>
      </c>
      <c r="AY1306" s="246" t="s">
        <v>114</v>
      </c>
    </row>
    <row r="1307" s="12" customFormat="1">
      <c r="B1307" s="247"/>
      <c r="C1307" s="248"/>
      <c r="D1307" s="238" t="s">
        <v>133</v>
      </c>
      <c r="E1307" s="249" t="s">
        <v>21</v>
      </c>
      <c r="F1307" s="250" t="s">
        <v>3102</v>
      </c>
      <c r="G1307" s="248"/>
      <c r="H1307" s="251">
        <v>7.1500000000000004</v>
      </c>
      <c r="I1307" s="252"/>
      <c r="J1307" s="248"/>
      <c r="K1307" s="248"/>
      <c r="L1307" s="253"/>
      <c r="M1307" s="254"/>
      <c r="N1307" s="255"/>
      <c r="O1307" s="255"/>
      <c r="P1307" s="255"/>
      <c r="Q1307" s="255"/>
      <c r="R1307" s="255"/>
      <c r="S1307" s="255"/>
      <c r="T1307" s="256"/>
      <c r="AT1307" s="257" t="s">
        <v>133</v>
      </c>
      <c r="AU1307" s="257" t="s">
        <v>81</v>
      </c>
      <c r="AV1307" s="12" t="s">
        <v>81</v>
      </c>
      <c r="AW1307" s="12" t="s">
        <v>35</v>
      </c>
      <c r="AX1307" s="12" t="s">
        <v>76</v>
      </c>
      <c r="AY1307" s="257" t="s">
        <v>114</v>
      </c>
    </row>
    <row r="1308" s="1" customFormat="1" ht="25.5" customHeight="1">
      <c r="B1308" s="46"/>
      <c r="C1308" s="224" t="s">
        <v>3103</v>
      </c>
      <c r="D1308" s="224" t="s">
        <v>127</v>
      </c>
      <c r="E1308" s="225" t="s">
        <v>3104</v>
      </c>
      <c r="F1308" s="226" t="s">
        <v>3105</v>
      </c>
      <c r="G1308" s="227" t="s">
        <v>284</v>
      </c>
      <c r="H1308" s="228">
        <v>14.039999999999999</v>
      </c>
      <c r="I1308" s="229"/>
      <c r="J1308" s="230">
        <f>ROUND(I1308*H1308,2)</f>
        <v>0</v>
      </c>
      <c r="K1308" s="226" t="s">
        <v>147</v>
      </c>
      <c r="L1308" s="72"/>
      <c r="M1308" s="231" t="s">
        <v>21</v>
      </c>
      <c r="N1308" s="232" t="s">
        <v>43</v>
      </c>
      <c r="O1308" s="47"/>
      <c r="P1308" s="233">
        <f>O1308*H1308</f>
        <v>0</v>
      </c>
      <c r="Q1308" s="233">
        <v>0.00097999999999999997</v>
      </c>
      <c r="R1308" s="233">
        <f>Q1308*H1308</f>
        <v>0.013759199999999999</v>
      </c>
      <c r="S1308" s="233">
        <v>0</v>
      </c>
      <c r="T1308" s="234">
        <f>S1308*H1308</f>
        <v>0</v>
      </c>
      <c r="AR1308" s="24" t="s">
        <v>220</v>
      </c>
      <c r="AT1308" s="24" t="s">
        <v>127</v>
      </c>
      <c r="AU1308" s="24" t="s">
        <v>81</v>
      </c>
      <c r="AY1308" s="24" t="s">
        <v>114</v>
      </c>
      <c r="BE1308" s="235">
        <f>IF(N1308="základní",J1308,0)</f>
        <v>0</v>
      </c>
      <c r="BF1308" s="235">
        <f>IF(N1308="snížená",J1308,0)</f>
        <v>0</v>
      </c>
      <c r="BG1308" s="235">
        <f>IF(N1308="zákl. přenesená",J1308,0)</f>
        <v>0</v>
      </c>
      <c r="BH1308" s="235">
        <f>IF(N1308="sníž. přenesená",J1308,0)</f>
        <v>0</v>
      </c>
      <c r="BI1308" s="235">
        <f>IF(N1308="nulová",J1308,0)</f>
        <v>0</v>
      </c>
      <c r="BJ1308" s="24" t="s">
        <v>81</v>
      </c>
      <c r="BK1308" s="235">
        <f>ROUND(I1308*H1308,2)</f>
        <v>0</v>
      </c>
      <c r="BL1308" s="24" t="s">
        <v>220</v>
      </c>
      <c r="BM1308" s="24" t="s">
        <v>3106</v>
      </c>
    </row>
    <row r="1309" s="1" customFormat="1">
      <c r="B1309" s="46"/>
      <c r="C1309" s="74"/>
      <c r="D1309" s="238" t="s">
        <v>149</v>
      </c>
      <c r="E1309" s="74"/>
      <c r="F1309" s="269" t="s">
        <v>3095</v>
      </c>
      <c r="G1309" s="74"/>
      <c r="H1309" s="74"/>
      <c r="I1309" s="189"/>
      <c r="J1309" s="74"/>
      <c r="K1309" s="74"/>
      <c r="L1309" s="72"/>
      <c r="M1309" s="270"/>
      <c r="N1309" s="47"/>
      <c r="O1309" s="47"/>
      <c r="P1309" s="47"/>
      <c r="Q1309" s="47"/>
      <c r="R1309" s="47"/>
      <c r="S1309" s="47"/>
      <c r="T1309" s="95"/>
      <c r="AT1309" s="24" t="s">
        <v>149</v>
      </c>
      <c r="AU1309" s="24" t="s">
        <v>81</v>
      </c>
    </row>
    <row r="1310" s="11" customFormat="1">
      <c r="B1310" s="236"/>
      <c r="C1310" s="237"/>
      <c r="D1310" s="238" t="s">
        <v>133</v>
      </c>
      <c r="E1310" s="239" t="s">
        <v>21</v>
      </c>
      <c r="F1310" s="240" t="s">
        <v>3107</v>
      </c>
      <c r="G1310" s="237"/>
      <c r="H1310" s="239" t="s">
        <v>21</v>
      </c>
      <c r="I1310" s="241"/>
      <c r="J1310" s="237"/>
      <c r="K1310" s="237"/>
      <c r="L1310" s="242"/>
      <c r="M1310" s="243"/>
      <c r="N1310" s="244"/>
      <c r="O1310" s="244"/>
      <c r="P1310" s="244"/>
      <c r="Q1310" s="244"/>
      <c r="R1310" s="244"/>
      <c r="S1310" s="244"/>
      <c r="T1310" s="245"/>
      <c r="AT1310" s="246" t="s">
        <v>133</v>
      </c>
      <c r="AU1310" s="246" t="s">
        <v>81</v>
      </c>
      <c r="AV1310" s="11" t="s">
        <v>76</v>
      </c>
      <c r="AW1310" s="11" t="s">
        <v>35</v>
      </c>
      <c r="AX1310" s="11" t="s">
        <v>71</v>
      </c>
      <c r="AY1310" s="246" t="s">
        <v>114</v>
      </c>
    </row>
    <row r="1311" s="12" customFormat="1">
      <c r="B1311" s="247"/>
      <c r="C1311" s="248"/>
      <c r="D1311" s="238" t="s">
        <v>133</v>
      </c>
      <c r="E1311" s="249" t="s">
        <v>21</v>
      </c>
      <c r="F1311" s="250" t="s">
        <v>664</v>
      </c>
      <c r="G1311" s="248"/>
      <c r="H1311" s="251">
        <v>14.039999999999999</v>
      </c>
      <c r="I1311" s="252"/>
      <c r="J1311" s="248"/>
      <c r="K1311" s="248"/>
      <c r="L1311" s="253"/>
      <c r="M1311" s="254"/>
      <c r="N1311" s="255"/>
      <c r="O1311" s="255"/>
      <c r="P1311" s="255"/>
      <c r="Q1311" s="255"/>
      <c r="R1311" s="255"/>
      <c r="S1311" s="255"/>
      <c r="T1311" s="256"/>
      <c r="AT1311" s="257" t="s">
        <v>133</v>
      </c>
      <c r="AU1311" s="257" t="s">
        <v>81</v>
      </c>
      <c r="AV1311" s="12" t="s">
        <v>81</v>
      </c>
      <c r="AW1311" s="12" t="s">
        <v>35</v>
      </c>
      <c r="AX1311" s="12" t="s">
        <v>71</v>
      </c>
      <c r="AY1311" s="257" t="s">
        <v>114</v>
      </c>
    </row>
    <row r="1312" s="11" customFormat="1">
      <c r="B1312" s="236"/>
      <c r="C1312" s="237"/>
      <c r="D1312" s="238" t="s">
        <v>133</v>
      </c>
      <c r="E1312" s="239" t="s">
        <v>21</v>
      </c>
      <c r="F1312" s="240" t="s">
        <v>3108</v>
      </c>
      <c r="G1312" s="237"/>
      <c r="H1312" s="239" t="s">
        <v>21</v>
      </c>
      <c r="I1312" s="241"/>
      <c r="J1312" s="237"/>
      <c r="K1312" s="237"/>
      <c r="L1312" s="242"/>
      <c r="M1312" s="243"/>
      <c r="N1312" s="244"/>
      <c r="O1312" s="244"/>
      <c r="P1312" s="244"/>
      <c r="Q1312" s="244"/>
      <c r="R1312" s="244"/>
      <c r="S1312" s="244"/>
      <c r="T1312" s="245"/>
      <c r="AT1312" s="246" t="s">
        <v>133</v>
      </c>
      <c r="AU1312" s="246" t="s">
        <v>81</v>
      </c>
      <c r="AV1312" s="11" t="s">
        <v>76</v>
      </c>
      <c r="AW1312" s="11" t="s">
        <v>35</v>
      </c>
      <c r="AX1312" s="11" t="s">
        <v>71</v>
      </c>
      <c r="AY1312" s="246" t="s">
        <v>114</v>
      </c>
    </row>
    <row r="1313" s="13" customFormat="1">
      <c r="B1313" s="258"/>
      <c r="C1313" s="259"/>
      <c r="D1313" s="238" t="s">
        <v>133</v>
      </c>
      <c r="E1313" s="260" t="s">
        <v>21</v>
      </c>
      <c r="F1313" s="261" t="s">
        <v>140</v>
      </c>
      <c r="G1313" s="259"/>
      <c r="H1313" s="262">
        <v>14.039999999999999</v>
      </c>
      <c r="I1313" s="263"/>
      <c r="J1313" s="259"/>
      <c r="K1313" s="259"/>
      <c r="L1313" s="264"/>
      <c r="M1313" s="265"/>
      <c r="N1313" s="266"/>
      <c r="O1313" s="266"/>
      <c r="P1313" s="266"/>
      <c r="Q1313" s="266"/>
      <c r="R1313" s="266"/>
      <c r="S1313" s="266"/>
      <c r="T1313" s="267"/>
      <c r="AT1313" s="268" t="s">
        <v>133</v>
      </c>
      <c r="AU1313" s="268" t="s">
        <v>81</v>
      </c>
      <c r="AV1313" s="13" t="s">
        <v>115</v>
      </c>
      <c r="AW1313" s="13" t="s">
        <v>35</v>
      </c>
      <c r="AX1313" s="13" t="s">
        <v>76</v>
      </c>
      <c r="AY1313" s="268" t="s">
        <v>114</v>
      </c>
    </row>
    <row r="1314" s="1" customFormat="1" ht="25.5" customHeight="1">
      <c r="B1314" s="46"/>
      <c r="C1314" s="224" t="s">
        <v>3109</v>
      </c>
      <c r="D1314" s="224" t="s">
        <v>127</v>
      </c>
      <c r="E1314" s="225" t="s">
        <v>3110</v>
      </c>
      <c r="F1314" s="226" t="s">
        <v>3111</v>
      </c>
      <c r="G1314" s="227" t="s">
        <v>197</v>
      </c>
      <c r="H1314" s="228">
        <v>211.59999999999999</v>
      </c>
      <c r="I1314" s="229"/>
      <c r="J1314" s="230">
        <f>ROUND(I1314*H1314,2)</f>
        <v>0</v>
      </c>
      <c r="K1314" s="226" t="s">
        <v>147</v>
      </c>
      <c r="L1314" s="72"/>
      <c r="M1314" s="231" t="s">
        <v>21</v>
      </c>
      <c r="N1314" s="232" t="s">
        <v>43</v>
      </c>
      <c r="O1314" s="47"/>
      <c r="P1314" s="233">
        <f>O1314*H1314</f>
        <v>0</v>
      </c>
      <c r="Q1314" s="233">
        <v>0.0036700000000000001</v>
      </c>
      <c r="R1314" s="233">
        <f>Q1314*H1314</f>
        <v>0.77657200000000004</v>
      </c>
      <c r="S1314" s="233">
        <v>0</v>
      </c>
      <c r="T1314" s="234">
        <f>S1314*H1314</f>
        <v>0</v>
      </c>
      <c r="AR1314" s="24" t="s">
        <v>220</v>
      </c>
      <c r="AT1314" s="24" t="s">
        <v>127</v>
      </c>
      <c r="AU1314" s="24" t="s">
        <v>81</v>
      </c>
      <c r="AY1314" s="24" t="s">
        <v>114</v>
      </c>
      <c r="BE1314" s="235">
        <f>IF(N1314="základní",J1314,0)</f>
        <v>0</v>
      </c>
      <c r="BF1314" s="235">
        <f>IF(N1314="snížená",J1314,0)</f>
        <v>0</v>
      </c>
      <c r="BG1314" s="235">
        <f>IF(N1314="zákl. přenesená",J1314,0)</f>
        <v>0</v>
      </c>
      <c r="BH1314" s="235">
        <f>IF(N1314="sníž. přenesená",J1314,0)</f>
        <v>0</v>
      </c>
      <c r="BI1314" s="235">
        <f>IF(N1314="nulová",J1314,0)</f>
        <v>0</v>
      </c>
      <c r="BJ1314" s="24" t="s">
        <v>81</v>
      </c>
      <c r="BK1314" s="235">
        <f>ROUND(I1314*H1314,2)</f>
        <v>0</v>
      </c>
      <c r="BL1314" s="24" t="s">
        <v>220</v>
      </c>
      <c r="BM1314" s="24" t="s">
        <v>3112</v>
      </c>
    </row>
    <row r="1315" s="11" customFormat="1">
      <c r="B1315" s="236"/>
      <c r="C1315" s="237"/>
      <c r="D1315" s="238" t="s">
        <v>133</v>
      </c>
      <c r="E1315" s="239" t="s">
        <v>21</v>
      </c>
      <c r="F1315" s="240" t="s">
        <v>809</v>
      </c>
      <c r="G1315" s="237"/>
      <c r="H1315" s="239" t="s">
        <v>21</v>
      </c>
      <c r="I1315" s="241"/>
      <c r="J1315" s="237"/>
      <c r="K1315" s="237"/>
      <c r="L1315" s="242"/>
      <c r="M1315" s="243"/>
      <c r="N1315" s="244"/>
      <c r="O1315" s="244"/>
      <c r="P1315" s="244"/>
      <c r="Q1315" s="244"/>
      <c r="R1315" s="244"/>
      <c r="S1315" s="244"/>
      <c r="T1315" s="245"/>
      <c r="AT1315" s="246" t="s">
        <v>133</v>
      </c>
      <c r="AU1315" s="246" t="s">
        <v>81</v>
      </c>
      <c r="AV1315" s="11" t="s">
        <v>76</v>
      </c>
      <c r="AW1315" s="11" t="s">
        <v>35</v>
      </c>
      <c r="AX1315" s="11" t="s">
        <v>71</v>
      </c>
      <c r="AY1315" s="246" t="s">
        <v>114</v>
      </c>
    </row>
    <row r="1316" s="12" customFormat="1">
      <c r="B1316" s="247"/>
      <c r="C1316" s="248"/>
      <c r="D1316" s="238" t="s">
        <v>133</v>
      </c>
      <c r="E1316" s="249" t="s">
        <v>21</v>
      </c>
      <c r="F1316" s="250" t="s">
        <v>3113</v>
      </c>
      <c r="G1316" s="248"/>
      <c r="H1316" s="251">
        <v>68.900000000000006</v>
      </c>
      <c r="I1316" s="252"/>
      <c r="J1316" s="248"/>
      <c r="K1316" s="248"/>
      <c r="L1316" s="253"/>
      <c r="M1316" s="254"/>
      <c r="N1316" s="255"/>
      <c r="O1316" s="255"/>
      <c r="P1316" s="255"/>
      <c r="Q1316" s="255"/>
      <c r="R1316" s="255"/>
      <c r="S1316" s="255"/>
      <c r="T1316" s="256"/>
      <c r="AT1316" s="257" t="s">
        <v>133</v>
      </c>
      <c r="AU1316" s="257" t="s">
        <v>81</v>
      </c>
      <c r="AV1316" s="12" t="s">
        <v>81</v>
      </c>
      <c r="AW1316" s="12" t="s">
        <v>35</v>
      </c>
      <c r="AX1316" s="12" t="s">
        <v>71</v>
      </c>
      <c r="AY1316" s="257" t="s">
        <v>114</v>
      </c>
    </row>
    <row r="1317" s="11" customFormat="1">
      <c r="B1317" s="236"/>
      <c r="C1317" s="237"/>
      <c r="D1317" s="238" t="s">
        <v>133</v>
      </c>
      <c r="E1317" s="239" t="s">
        <v>21</v>
      </c>
      <c r="F1317" s="240" t="s">
        <v>807</v>
      </c>
      <c r="G1317" s="237"/>
      <c r="H1317" s="239" t="s">
        <v>21</v>
      </c>
      <c r="I1317" s="241"/>
      <c r="J1317" s="237"/>
      <c r="K1317" s="237"/>
      <c r="L1317" s="242"/>
      <c r="M1317" s="243"/>
      <c r="N1317" s="244"/>
      <c r="O1317" s="244"/>
      <c r="P1317" s="244"/>
      <c r="Q1317" s="244"/>
      <c r="R1317" s="244"/>
      <c r="S1317" s="244"/>
      <c r="T1317" s="245"/>
      <c r="AT1317" s="246" t="s">
        <v>133</v>
      </c>
      <c r="AU1317" s="246" t="s">
        <v>81</v>
      </c>
      <c r="AV1317" s="11" t="s">
        <v>76</v>
      </c>
      <c r="AW1317" s="11" t="s">
        <v>35</v>
      </c>
      <c r="AX1317" s="11" t="s">
        <v>71</v>
      </c>
      <c r="AY1317" s="246" t="s">
        <v>114</v>
      </c>
    </row>
    <row r="1318" s="12" customFormat="1">
      <c r="B1318" s="247"/>
      <c r="C1318" s="248"/>
      <c r="D1318" s="238" t="s">
        <v>133</v>
      </c>
      <c r="E1318" s="249" t="s">
        <v>21</v>
      </c>
      <c r="F1318" s="250" t="s">
        <v>3114</v>
      </c>
      <c r="G1318" s="248"/>
      <c r="H1318" s="251">
        <v>25.199999999999999</v>
      </c>
      <c r="I1318" s="252"/>
      <c r="J1318" s="248"/>
      <c r="K1318" s="248"/>
      <c r="L1318" s="253"/>
      <c r="M1318" s="254"/>
      <c r="N1318" s="255"/>
      <c r="O1318" s="255"/>
      <c r="P1318" s="255"/>
      <c r="Q1318" s="255"/>
      <c r="R1318" s="255"/>
      <c r="S1318" s="255"/>
      <c r="T1318" s="256"/>
      <c r="AT1318" s="257" t="s">
        <v>133</v>
      </c>
      <c r="AU1318" s="257" t="s">
        <v>81</v>
      </c>
      <c r="AV1318" s="12" t="s">
        <v>81</v>
      </c>
      <c r="AW1318" s="12" t="s">
        <v>35</v>
      </c>
      <c r="AX1318" s="12" t="s">
        <v>71</v>
      </c>
      <c r="AY1318" s="257" t="s">
        <v>114</v>
      </c>
    </row>
    <row r="1319" s="11" customFormat="1">
      <c r="B1319" s="236"/>
      <c r="C1319" s="237"/>
      <c r="D1319" s="238" t="s">
        <v>133</v>
      </c>
      <c r="E1319" s="239" t="s">
        <v>21</v>
      </c>
      <c r="F1319" s="240" t="s">
        <v>805</v>
      </c>
      <c r="G1319" s="237"/>
      <c r="H1319" s="239" t="s">
        <v>21</v>
      </c>
      <c r="I1319" s="241"/>
      <c r="J1319" s="237"/>
      <c r="K1319" s="237"/>
      <c r="L1319" s="242"/>
      <c r="M1319" s="243"/>
      <c r="N1319" s="244"/>
      <c r="O1319" s="244"/>
      <c r="P1319" s="244"/>
      <c r="Q1319" s="244"/>
      <c r="R1319" s="244"/>
      <c r="S1319" s="244"/>
      <c r="T1319" s="245"/>
      <c r="AT1319" s="246" t="s">
        <v>133</v>
      </c>
      <c r="AU1319" s="246" t="s">
        <v>81</v>
      </c>
      <c r="AV1319" s="11" t="s">
        <v>76</v>
      </c>
      <c r="AW1319" s="11" t="s">
        <v>35</v>
      </c>
      <c r="AX1319" s="11" t="s">
        <v>71</v>
      </c>
      <c r="AY1319" s="246" t="s">
        <v>114</v>
      </c>
    </row>
    <row r="1320" s="12" customFormat="1">
      <c r="B1320" s="247"/>
      <c r="C1320" s="248"/>
      <c r="D1320" s="238" t="s">
        <v>133</v>
      </c>
      <c r="E1320" s="249" t="s">
        <v>21</v>
      </c>
      <c r="F1320" s="250" t="s">
        <v>3115</v>
      </c>
      <c r="G1320" s="248"/>
      <c r="H1320" s="251">
        <v>32.700000000000003</v>
      </c>
      <c r="I1320" s="252"/>
      <c r="J1320" s="248"/>
      <c r="K1320" s="248"/>
      <c r="L1320" s="253"/>
      <c r="M1320" s="254"/>
      <c r="N1320" s="255"/>
      <c r="O1320" s="255"/>
      <c r="P1320" s="255"/>
      <c r="Q1320" s="255"/>
      <c r="R1320" s="255"/>
      <c r="S1320" s="255"/>
      <c r="T1320" s="256"/>
      <c r="AT1320" s="257" t="s">
        <v>133</v>
      </c>
      <c r="AU1320" s="257" t="s">
        <v>81</v>
      </c>
      <c r="AV1320" s="12" t="s">
        <v>81</v>
      </c>
      <c r="AW1320" s="12" t="s">
        <v>35</v>
      </c>
      <c r="AX1320" s="12" t="s">
        <v>71</v>
      </c>
      <c r="AY1320" s="257" t="s">
        <v>114</v>
      </c>
    </row>
    <row r="1321" s="11" customFormat="1">
      <c r="B1321" s="236"/>
      <c r="C1321" s="237"/>
      <c r="D1321" s="238" t="s">
        <v>133</v>
      </c>
      <c r="E1321" s="239" t="s">
        <v>21</v>
      </c>
      <c r="F1321" s="240" t="s">
        <v>811</v>
      </c>
      <c r="G1321" s="237"/>
      <c r="H1321" s="239" t="s">
        <v>21</v>
      </c>
      <c r="I1321" s="241"/>
      <c r="J1321" s="237"/>
      <c r="K1321" s="237"/>
      <c r="L1321" s="242"/>
      <c r="M1321" s="243"/>
      <c r="N1321" s="244"/>
      <c r="O1321" s="244"/>
      <c r="P1321" s="244"/>
      <c r="Q1321" s="244"/>
      <c r="R1321" s="244"/>
      <c r="S1321" s="244"/>
      <c r="T1321" s="245"/>
      <c r="AT1321" s="246" t="s">
        <v>133</v>
      </c>
      <c r="AU1321" s="246" t="s">
        <v>81</v>
      </c>
      <c r="AV1321" s="11" t="s">
        <v>76</v>
      </c>
      <c r="AW1321" s="11" t="s">
        <v>35</v>
      </c>
      <c r="AX1321" s="11" t="s">
        <v>71</v>
      </c>
      <c r="AY1321" s="246" t="s">
        <v>114</v>
      </c>
    </row>
    <row r="1322" s="12" customFormat="1">
      <c r="B1322" s="247"/>
      <c r="C1322" s="248"/>
      <c r="D1322" s="238" t="s">
        <v>133</v>
      </c>
      <c r="E1322" s="249" t="s">
        <v>21</v>
      </c>
      <c r="F1322" s="250" t="s">
        <v>3116</v>
      </c>
      <c r="G1322" s="248"/>
      <c r="H1322" s="251">
        <v>84.799999999999997</v>
      </c>
      <c r="I1322" s="252"/>
      <c r="J1322" s="248"/>
      <c r="K1322" s="248"/>
      <c r="L1322" s="253"/>
      <c r="M1322" s="254"/>
      <c r="N1322" s="255"/>
      <c r="O1322" s="255"/>
      <c r="P1322" s="255"/>
      <c r="Q1322" s="255"/>
      <c r="R1322" s="255"/>
      <c r="S1322" s="255"/>
      <c r="T1322" s="256"/>
      <c r="AT1322" s="257" t="s">
        <v>133</v>
      </c>
      <c r="AU1322" s="257" t="s">
        <v>81</v>
      </c>
      <c r="AV1322" s="12" t="s">
        <v>81</v>
      </c>
      <c r="AW1322" s="12" t="s">
        <v>35</v>
      </c>
      <c r="AX1322" s="12" t="s">
        <v>71</v>
      </c>
      <c r="AY1322" s="257" t="s">
        <v>114</v>
      </c>
    </row>
    <row r="1323" s="13" customFormat="1">
      <c r="B1323" s="258"/>
      <c r="C1323" s="259"/>
      <c r="D1323" s="238" t="s">
        <v>133</v>
      </c>
      <c r="E1323" s="260" t="s">
        <v>21</v>
      </c>
      <c r="F1323" s="261" t="s">
        <v>140</v>
      </c>
      <c r="G1323" s="259"/>
      <c r="H1323" s="262">
        <v>211.59999999999999</v>
      </c>
      <c r="I1323" s="263"/>
      <c r="J1323" s="259"/>
      <c r="K1323" s="259"/>
      <c r="L1323" s="264"/>
      <c r="M1323" s="265"/>
      <c r="N1323" s="266"/>
      <c r="O1323" s="266"/>
      <c r="P1323" s="266"/>
      <c r="Q1323" s="266"/>
      <c r="R1323" s="266"/>
      <c r="S1323" s="266"/>
      <c r="T1323" s="267"/>
      <c r="AT1323" s="268" t="s">
        <v>133</v>
      </c>
      <c r="AU1323" s="268" t="s">
        <v>81</v>
      </c>
      <c r="AV1323" s="13" t="s">
        <v>115</v>
      </c>
      <c r="AW1323" s="13" t="s">
        <v>35</v>
      </c>
      <c r="AX1323" s="13" t="s">
        <v>76</v>
      </c>
      <c r="AY1323" s="268" t="s">
        <v>114</v>
      </c>
    </row>
    <row r="1324" s="1" customFormat="1" ht="25.5" customHeight="1">
      <c r="B1324" s="46"/>
      <c r="C1324" s="271" t="s">
        <v>3117</v>
      </c>
      <c r="D1324" s="271" t="s">
        <v>189</v>
      </c>
      <c r="E1324" s="272" t="s">
        <v>3118</v>
      </c>
      <c r="F1324" s="273" t="s">
        <v>3119</v>
      </c>
      <c r="G1324" s="274" t="s">
        <v>197</v>
      </c>
      <c r="H1324" s="275">
        <v>258.12599999999998</v>
      </c>
      <c r="I1324" s="276"/>
      <c r="J1324" s="277">
        <f>ROUND(I1324*H1324,2)</f>
        <v>0</v>
      </c>
      <c r="K1324" s="273" t="s">
        <v>147</v>
      </c>
      <c r="L1324" s="278"/>
      <c r="M1324" s="279" t="s">
        <v>21</v>
      </c>
      <c r="N1324" s="280" t="s">
        <v>43</v>
      </c>
      <c r="O1324" s="47"/>
      <c r="P1324" s="233">
        <f>O1324*H1324</f>
        <v>0</v>
      </c>
      <c r="Q1324" s="233">
        <v>0.019199999999999998</v>
      </c>
      <c r="R1324" s="233">
        <f>Q1324*H1324</f>
        <v>4.9560191999999992</v>
      </c>
      <c r="S1324" s="233">
        <v>0</v>
      </c>
      <c r="T1324" s="234">
        <f>S1324*H1324</f>
        <v>0</v>
      </c>
      <c r="AR1324" s="24" t="s">
        <v>309</v>
      </c>
      <c r="AT1324" s="24" t="s">
        <v>189</v>
      </c>
      <c r="AU1324" s="24" t="s">
        <v>81</v>
      </c>
      <c r="AY1324" s="24" t="s">
        <v>114</v>
      </c>
      <c r="BE1324" s="235">
        <f>IF(N1324="základní",J1324,0)</f>
        <v>0</v>
      </c>
      <c r="BF1324" s="235">
        <f>IF(N1324="snížená",J1324,0)</f>
        <v>0</v>
      </c>
      <c r="BG1324" s="235">
        <f>IF(N1324="zákl. přenesená",J1324,0)</f>
        <v>0</v>
      </c>
      <c r="BH1324" s="235">
        <f>IF(N1324="sníž. přenesená",J1324,0)</f>
        <v>0</v>
      </c>
      <c r="BI1324" s="235">
        <f>IF(N1324="nulová",J1324,0)</f>
        <v>0</v>
      </c>
      <c r="BJ1324" s="24" t="s">
        <v>81</v>
      </c>
      <c r="BK1324" s="235">
        <f>ROUND(I1324*H1324,2)</f>
        <v>0</v>
      </c>
      <c r="BL1324" s="24" t="s">
        <v>220</v>
      </c>
      <c r="BM1324" s="24" t="s">
        <v>3120</v>
      </c>
    </row>
    <row r="1325" s="11" customFormat="1">
      <c r="B1325" s="236"/>
      <c r="C1325" s="237"/>
      <c r="D1325" s="238" t="s">
        <v>133</v>
      </c>
      <c r="E1325" s="239" t="s">
        <v>21</v>
      </c>
      <c r="F1325" s="240" t="s">
        <v>3121</v>
      </c>
      <c r="G1325" s="237"/>
      <c r="H1325" s="239" t="s">
        <v>21</v>
      </c>
      <c r="I1325" s="241"/>
      <c r="J1325" s="237"/>
      <c r="K1325" s="237"/>
      <c r="L1325" s="242"/>
      <c r="M1325" s="243"/>
      <c r="N1325" s="244"/>
      <c r="O1325" s="244"/>
      <c r="P1325" s="244"/>
      <c r="Q1325" s="244"/>
      <c r="R1325" s="244"/>
      <c r="S1325" s="244"/>
      <c r="T1325" s="245"/>
      <c r="AT1325" s="246" t="s">
        <v>133</v>
      </c>
      <c r="AU1325" s="246" t="s">
        <v>81</v>
      </c>
      <c r="AV1325" s="11" t="s">
        <v>76</v>
      </c>
      <c r="AW1325" s="11" t="s">
        <v>35</v>
      </c>
      <c r="AX1325" s="11" t="s">
        <v>71</v>
      </c>
      <c r="AY1325" s="246" t="s">
        <v>114</v>
      </c>
    </row>
    <row r="1326" s="12" customFormat="1">
      <c r="B1326" s="247"/>
      <c r="C1326" s="248"/>
      <c r="D1326" s="238" t="s">
        <v>133</v>
      </c>
      <c r="E1326" s="249" t="s">
        <v>21</v>
      </c>
      <c r="F1326" s="250" t="s">
        <v>3122</v>
      </c>
      <c r="G1326" s="248"/>
      <c r="H1326" s="251">
        <v>211.59999999999999</v>
      </c>
      <c r="I1326" s="252"/>
      <c r="J1326" s="248"/>
      <c r="K1326" s="248"/>
      <c r="L1326" s="253"/>
      <c r="M1326" s="254"/>
      <c r="N1326" s="255"/>
      <c r="O1326" s="255"/>
      <c r="P1326" s="255"/>
      <c r="Q1326" s="255"/>
      <c r="R1326" s="255"/>
      <c r="S1326" s="255"/>
      <c r="T1326" s="256"/>
      <c r="AT1326" s="257" t="s">
        <v>133</v>
      </c>
      <c r="AU1326" s="257" t="s">
        <v>81</v>
      </c>
      <c r="AV1326" s="12" t="s">
        <v>81</v>
      </c>
      <c r="AW1326" s="12" t="s">
        <v>35</v>
      </c>
      <c r="AX1326" s="12" t="s">
        <v>71</v>
      </c>
      <c r="AY1326" s="257" t="s">
        <v>114</v>
      </c>
    </row>
    <row r="1327" s="14" customFormat="1">
      <c r="B1327" s="285"/>
      <c r="C1327" s="286"/>
      <c r="D1327" s="238" t="s">
        <v>133</v>
      </c>
      <c r="E1327" s="287" t="s">
        <v>21</v>
      </c>
      <c r="F1327" s="288" t="s">
        <v>914</v>
      </c>
      <c r="G1327" s="286"/>
      <c r="H1327" s="289">
        <v>211.59999999999999</v>
      </c>
      <c r="I1327" s="290"/>
      <c r="J1327" s="286"/>
      <c r="K1327" s="286"/>
      <c r="L1327" s="291"/>
      <c r="M1327" s="292"/>
      <c r="N1327" s="293"/>
      <c r="O1327" s="293"/>
      <c r="P1327" s="293"/>
      <c r="Q1327" s="293"/>
      <c r="R1327" s="293"/>
      <c r="S1327" s="293"/>
      <c r="T1327" s="294"/>
      <c r="AT1327" s="295" t="s">
        <v>133</v>
      </c>
      <c r="AU1327" s="295" t="s">
        <v>81</v>
      </c>
      <c r="AV1327" s="14" t="s">
        <v>144</v>
      </c>
      <c r="AW1327" s="14" t="s">
        <v>35</v>
      </c>
      <c r="AX1327" s="14" t="s">
        <v>71</v>
      </c>
      <c r="AY1327" s="295" t="s">
        <v>114</v>
      </c>
    </row>
    <row r="1328" s="11" customFormat="1">
      <c r="B1328" s="236"/>
      <c r="C1328" s="237"/>
      <c r="D1328" s="238" t="s">
        <v>133</v>
      </c>
      <c r="E1328" s="239" t="s">
        <v>21</v>
      </c>
      <c r="F1328" s="240" t="s">
        <v>3123</v>
      </c>
      <c r="G1328" s="237"/>
      <c r="H1328" s="239" t="s">
        <v>21</v>
      </c>
      <c r="I1328" s="241"/>
      <c r="J1328" s="237"/>
      <c r="K1328" s="237"/>
      <c r="L1328" s="242"/>
      <c r="M1328" s="243"/>
      <c r="N1328" s="244"/>
      <c r="O1328" s="244"/>
      <c r="P1328" s="244"/>
      <c r="Q1328" s="244"/>
      <c r="R1328" s="244"/>
      <c r="S1328" s="244"/>
      <c r="T1328" s="245"/>
      <c r="AT1328" s="246" t="s">
        <v>133</v>
      </c>
      <c r="AU1328" s="246" t="s">
        <v>81</v>
      </c>
      <c r="AV1328" s="11" t="s">
        <v>76</v>
      </c>
      <c r="AW1328" s="11" t="s">
        <v>35</v>
      </c>
      <c r="AX1328" s="11" t="s">
        <v>71</v>
      </c>
      <c r="AY1328" s="246" t="s">
        <v>114</v>
      </c>
    </row>
    <row r="1329" s="12" customFormat="1">
      <c r="B1329" s="247"/>
      <c r="C1329" s="248"/>
      <c r="D1329" s="238" t="s">
        <v>133</v>
      </c>
      <c r="E1329" s="249" t="s">
        <v>21</v>
      </c>
      <c r="F1329" s="250" t="s">
        <v>3124</v>
      </c>
      <c r="G1329" s="248"/>
      <c r="H1329" s="251">
        <v>3.8999999999999999</v>
      </c>
      <c r="I1329" s="252"/>
      <c r="J1329" s="248"/>
      <c r="K1329" s="248"/>
      <c r="L1329" s="253"/>
      <c r="M1329" s="254"/>
      <c r="N1329" s="255"/>
      <c r="O1329" s="255"/>
      <c r="P1329" s="255"/>
      <c r="Q1329" s="255"/>
      <c r="R1329" s="255"/>
      <c r="S1329" s="255"/>
      <c r="T1329" s="256"/>
      <c r="AT1329" s="257" t="s">
        <v>133</v>
      </c>
      <c r="AU1329" s="257" t="s">
        <v>81</v>
      </c>
      <c r="AV1329" s="12" t="s">
        <v>81</v>
      </c>
      <c r="AW1329" s="12" t="s">
        <v>35</v>
      </c>
      <c r="AX1329" s="12" t="s">
        <v>71</v>
      </c>
      <c r="AY1329" s="257" t="s">
        <v>114</v>
      </c>
    </row>
    <row r="1330" s="11" customFormat="1">
      <c r="B1330" s="236"/>
      <c r="C1330" s="237"/>
      <c r="D1330" s="238" t="s">
        <v>133</v>
      </c>
      <c r="E1330" s="239" t="s">
        <v>21</v>
      </c>
      <c r="F1330" s="240" t="s">
        <v>3125</v>
      </c>
      <c r="G1330" s="237"/>
      <c r="H1330" s="239" t="s">
        <v>21</v>
      </c>
      <c r="I1330" s="241"/>
      <c r="J1330" s="237"/>
      <c r="K1330" s="237"/>
      <c r="L1330" s="242"/>
      <c r="M1330" s="243"/>
      <c r="N1330" s="244"/>
      <c r="O1330" s="244"/>
      <c r="P1330" s="244"/>
      <c r="Q1330" s="244"/>
      <c r="R1330" s="244"/>
      <c r="S1330" s="244"/>
      <c r="T1330" s="245"/>
      <c r="AT1330" s="246" t="s">
        <v>133</v>
      </c>
      <c r="AU1330" s="246" t="s">
        <v>81</v>
      </c>
      <c r="AV1330" s="11" t="s">
        <v>76</v>
      </c>
      <c r="AW1330" s="11" t="s">
        <v>35</v>
      </c>
      <c r="AX1330" s="11" t="s">
        <v>71</v>
      </c>
      <c r="AY1330" s="246" t="s">
        <v>114</v>
      </c>
    </row>
    <row r="1331" s="12" customFormat="1">
      <c r="B1331" s="247"/>
      <c r="C1331" s="248"/>
      <c r="D1331" s="238" t="s">
        <v>133</v>
      </c>
      <c r="E1331" s="249" t="s">
        <v>21</v>
      </c>
      <c r="F1331" s="250" t="s">
        <v>3126</v>
      </c>
      <c r="G1331" s="248"/>
      <c r="H1331" s="251">
        <v>3.2530000000000001</v>
      </c>
      <c r="I1331" s="252"/>
      <c r="J1331" s="248"/>
      <c r="K1331" s="248"/>
      <c r="L1331" s="253"/>
      <c r="M1331" s="254"/>
      <c r="N1331" s="255"/>
      <c r="O1331" s="255"/>
      <c r="P1331" s="255"/>
      <c r="Q1331" s="255"/>
      <c r="R1331" s="255"/>
      <c r="S1331" s="255"/>
      <c r="T1331" s="256"/>
      <c r="AT1331" s="257" t="s">
        <v>133</v>
      </c>
      <c r="AU1331" s="257" t="s">
        <v>81</v>
      </c>
      <c r="AV1331" s="12" t="s">
        <v>81</v>
      </c>
      <c r="AW1331" s="12" t="s">
        <v>35</v>
      </c>
      <c r="AX1331" s="12" t="s">
        <v>71</v>
      </c>
      <c r="AY1331" s="257" t="s">
        <v>114</v>
      </c>
    </row>
    <row r="1332" s="12" customFormat="1">
      <c r="B1332" s="247"/>
      <c r="C1332" s="248"/>
      <c r="D1332" s="238" t="s">
        <v>133</v>
      </c>
      <c r="E1332" s="249" t="s">
        <v>21</v>
      </c>
      <c r="F1332" s="250" t="s">
        <v>3127</v>
      </c>
      <c r="G1332" s="248"/>
      <c r="H1332" s="251">
        <v>6.0789999999999997</v>
      </c>
      <c r="I1332" s="252"/>
      <c r="J1332" s="248"/>
      <c r="K1332" s="248"/>
      <c r="L1332" s="253"/>
      <c r="M1332" s="254"/>
      <c r="N1332" s="255"/>
      <c r="O1332" s="255"/>
      <c r="P1332" s="255"/>
      <c r="Q1332" s="255"/>
      <c r="R1332" s="255"/>
      <c r="S1332" s="255"/>
      <c r="T1332" s="256"/>
      <c r="AT1332" s="257" t="s">
        <v>133</v>
      </c>
      <c r="AU1332" s="257" t="s">
        <v>81</v>
      </c>
      <c r="AV1332" s="12" t="s">
        <v>81</v>
      </c>
      <c r="AW1332" s="12" t="s">
        <v>35</v>
      </c>
      <c r="AX1332" s="12" t="s">
        <v>71</v>
      </c>
      <c r="AY1332" s="257" t="s">
        <v>114</v>
      </c>
    </row>
    <row r="1333" s="11" customFormat="1">
      <c r="B1333" s="236"/>
      <c r="C1333" s="237"/>
      <c r="D1333" s="238" t="s">
        <v>133</v>
      </c>
      <c r="E1333" s="239" t="s">
        <v>21</v>
      </c>
      <c r="F1333" s="240" t="s">
        <v>3128</v>
      </c>
      <c r="G1333" s="237"/>
      <c r="H1333" s="239" t="s">
        <v>21</v>
      </c>
      <c r="I1333" s="241"/>
      <c r="J1333" s="237"/>
      <c r="K1333" s="237"/>
      <c r="L1333" s="242"/>
      <c r="M1333" s="243"/>
      <c r="N1333" s="244"/>
      <c r="O1333" s="244"/>
      <c r="P1333" s="244"/>
      <c r="Q1333" s="244"/>
      <c r="R1333" s="244"/>
      <c r="S1333" s="244"/>
      <c r="T1333" s="245"/>
      <c r="AT1333" s="246" t="s">
        <v>133</v>
      </c>
      <c r="AU1333" s="246" t="s">
        <v>81</v>
      </c>
      <c r="AV1333" s="11" t="s">
        <v>76</v>
      </c>
      <c r="AW1333" s="11" t="s">
        <v>35</v>
      </c>
      <c r="AX1333" s="11" t="s">
        <v>71</v>
      </c>
      <c r="AY1333" s="246" t="s">
        <v>114</v>
      </c>
    </row>
    <row r="1334" s="12" customFormat="1">
      <c r="B1334" s="247"/>
      <c r="C1334" s="248"/>
      <c r="D1334" s="238" t="s">
        <v>133</v>
      </c>
      <c r="E1334" s="249" t="s">
        <v>21</v>
      </c>
      <c r="F1334" s="250" t="s">
        <v>3129</v>
      </c>
      <c r="G1334" s="248"/>
      <c r="H1334" s="251">
        <v>9.8279999999999994</v>
      </c>
      <c r="I1334" s="252"/>
      <c r="J1334" s="248"/>
      <c r="K1334" s="248"/>
      <c r="L1334" s="253"/>
      <c r="M1334" s="254"/>
      <c r="N1334" s="255"/>
      <c r="O1334" s="255"/>
      <c r="P1334" s="255"/>
      <c r="Q1334" s="255"/>
      <c r="R1334" s="255"/>
      <c r="S1334" s="255"/>
      <c r="T1334" s="256"/>
      <c r="AT1334" s="257" t="s">
        <v>133</v>
      </c>
      <c r="AU1334" s="257" t="s">
        <v>81</v>
      </c>
      <c r="AV1334" s="12" t="s">
        <v>81</v>
      </c>
      <c r="AW1334" s="12" t="s">
        <v>35</v>
      </c>
      <c r="AX1334" s="12" t="s">
        <v>71</v>
      </c>
      <c r="AY1334" s="257" t="s">
        <v>114</v>
      </c>
    </row>
    <row r="1335" s="13" customFormat="1">
      <c r="B1335" s="258"/>
      <c r="C1335" s="259"/>
      <c r="D1335" s="238" t="s">
        <v>133</v>
      </c>
      <c r="E1335" s="260" t="s">
        <v>21</v>
      </c>
      <c r="F1335" s="261" t="s">
        <v>140</v>
      </c>
      <c r="G1335" s="259"/>
      <c r="H1335" s="262">
        <v>234.66</v>
      </c>
      <c r="I1335" s="263"/>
      <c r="J1335" s="259"/>
      <c r="K1335" s="259"/>
      <c r="L1335" s="264"/>
      <c r="M1335" s="265"/>
      <c r="N1335" s="266"/>
      <c r="O1335" s="266"/>
      <c r="P1335" s="266"/>
      <c r="Q1335" s="266"/>
      <c r="R1335" s="266"/>
      <c r="S1335" s="266"/>
      <c r="T1335" s="267"/>
      <c r="AT1335" s="268" t="s">
        <v>133</v>
      </c>
      <c r="AU1335" s="268" t="s">
        <v>81</v>
      </c>
      <c r="AV1335" s="13" t="s">
        <v>115</v>
      </c>
      <c r="AW1335" s="13" t="s">
        <v>35</v>
      </c>
      <c r="AX1335" s="13" t="s">
        <v>76</v>
      </c>
      <c r="AY1335" s="268" t="s">
        <v>114</v>
      </c>
    </row>
    <row r="1336" s="12" customFormat="1">
      <c r="B1336" s="247"/>
      <c r="C1336" s="248"/>
      <c r="D1336" s="238" t="s">
        <v>133</v>
      </c>
      <c r="E1336" s="248"/>
      <c r="F1336" s="250" t="s">
        <v>3130</v>
      </c>
      <c r="G1336" s="248"/>
      <c r="H1336" s="251">
        <v>258.12599999999998</v>
      </c>
      <c r="I1336" s="252"/>
      <c r="J1336" s="248"/>
      <c r="K1336" s="248"/>
      <c r="L1336" s="253"/>
      <c r="M1336" s="254"/>
      <c r="N1336" s="255"/>
      <c r="O1336" s="255"/>
      <c r="P1336" s="255"/>
      <c r="Q1336" s="255"/>
      <c r="R1336" s="255"/>
      <c r="S1336" s="255"/>
      <c r="T1336" s="256"/>
      <c r="AT1336" s="257" t="s">
        <v>133</v>
      </c>
      <c r="AU1336" s="257" t="s">
        <v>81</v>
      </c>
      <c r="AV1336" s="12" t="s">
        <v>81</v>
      </c>
      <c r="AW1336" s="12" t="s">
        <v>6</v>
      </c>
      <c r="AX1336" s="12" t="s">
        <v>76</v>
      </c>
      <c r="AY1336" s="257" t="s">
        <v>114</v>
      </c>
    </row>
    <row r="1337" s="1" customFormat="1" ht="38.25" customHeight="1">
      <c r="B1337" s="46"/>
      <c r="C1337" s="224" t="s">
        <v>3131</v>
      </c>
      <c r="D1337" s="224" t="s">
        <v>127</v>
      </c>
      <c r="E1337" s="225" t="s">
        <v>3132</v>
      </c>
      <c r="F1337" s="226" t="s">
        <v>3133</v>
      </c>
      <c r="G1337" s="227" t="s">
        <v>289</v>
      </c>
      <c r="H1337" s="228">
        <v>1</v>
      </c>
      <c r="I1337" s="229"/>
      <c r="J1337" s="230">
        <f>ROUND(I1337*H1337,2)</f>
        <v>0</v>
      </c>
      <c r="K1337" s="226" t="s">
        <v>147</v>
      </c>
      <c r="L1337" s="72"/>
      <c r="M1337" s="231" t="s">
        <v>21</v>
      </c>
      <c r="N1337" s="232" t="s">
        <v>43</v>
      </c>
      <c r="O1337" s="47"/>
      <c r="P1337" s="233">
        <f>O1337*H1337</f>
        <v>0</v>
      </c>
      <c r="Q1337" s="233">
        <v>0</v>
      </c>
      <c r="R1337" s="233">
        <f>Q1337*H1337</f>
        <v>0</v>
      </c>
      <c r="S1337" s="233">
        <v>0</v>
      </c>
      <c r="T1337" s="234">
        <f>S1337*H1337</f>
        <v>0</v>
      </c>
      <c r="AR1337" s="24" t="s">
        <v>220</v>
      </c>
      <c r="AT1337" s="24" t="s">
        <v>127</v>
      </c>
      <c r="AU1337" s="24" t="s">
        <v>81</v>
      </c>
      <c r="AY1337" s="24" t="s">
        <v>114</v>
      </c>
      <c r="BE1337" s="235">
        <f>IF(N1337="základní",J1337,0)</f>
        <v>0</v>
      </c>
      <c r="BF1337" s="235">
        <f>IF(N1337="snížená",J1337,0)</f>
        <v>0</v>
      </c>
      <c r="BG1337" s="235">
        <f>IF(N1337="zákl. přenesená",J1337,0)</f>
        <v>0</v>
      </c>
      <c r="BH1337" s="235">
        <f>IF(N1337="sníž. přenesená",J1337,0)</f>
        <v>0</v>
      </c>
      <c r="BI1337" s="235">
        <f>IF(N1337="nulová",J1337,0)</f>
        <v>0</v>
      </c>
      <c r="BJ1337" s="24" t="s">
        <v>81</v>
      </c>
      <c r="BK1337" s="235">
        <f>ROUND(I1337*H1337,2)</f>
        <v>0</v>
      </c>
      <c r="BL1337" s="24" t="s">
        <v>220</v>
      </c>
      <c r="BM1337" s="24" t="s">
        <v>3134</v>
      </c>
    </row>
    <row r="1338" s="10" customFormat="1" ht="29.88" customHeight="1">
      <c r="B1338" s="202"/>
      <c r="C1338" s="203"/>
      <c r="D1338" s="204" t="s">
        <v>70</v>
      </c>
      <c r="E1338" s="216" t="s">
        <v>3135</v>
      </c>
      <c r="F1338" s="216" t="s">
        <v>3136</v>
      </c>
      <c r="G1338" s="203"/>
      <c r="H1338" s="203"/>
      <c r="I1338" s="206"/>
      <c r="J1338" s="217">
        <f>BK1338</f>
        <v>0</v>
      </c>
      <c r="K1338" s="203"/>
      <c r="L1338" s="208"/>
      <c r="M1338" s="209"/>
      <c r="N1338" s="210"/>
      <c r="O1338" s="210"/>
      <c r="P1338" s="211">
        <f>P1339+SUM(P1340:P1357)</f>
        <v>0</v>
      </c>
      <c r="Q1338" s="210"/>
      <c r="R1338" s="211">
        <f>R1339+SUM(R1340:R1357)</f>
        <v>2.0085789999999997</v>
      </c>
      <c r="S1338" s="210"/>
      <c r="T1338" s="212">
        <f>T1339+SUM(T1340:T1357)</f>
        <v>0</v>
      </c>
      <c r="AR1338" s="213" t="s">
        <v>81</v>
      </c>
      <c r="AT1338" s="214" t="s">
        <v>70</v>
      </c>
      <c r="AU1338" s="214" t="s">
        <v>76</v>
      </c>
      <c r="AY1338" s="213" t="s">
        <v>114</v>
      </c>
      <c r="BK1338" s="215">
        <f>BK1339+SUM(BK1340:BK1357)</f>
        <v>0</v>
      </c>
    </row>
    <row r="1339" s="1" customFormat="1" ht="38.25" customHeight="1">
      <c r="B1339" s="46"/>
      <c r="C1339" s="224" t="s">
        <v>3137</v>
      </c>
      <c r="D1339" s="224" t="s">
        <v>127</v>
      </c>
      <c r="E1339" s="225" t="s">
        <v>3138</v>
      </c>
      <c r="F1339" s="226" t="s">
        <v>3139</v>
      </c>
      <c r="G1339" s="227" t="s">
        <v>284</v>
      </c>
      <c r="H1339" s="228">
        <v>160</v>
      </c>
      <c r="I1339" s="229"/>
      <c r="J1339" s="230">
        <f>ROUND(I1339*H1339,2)</f>
        <v>0</v>
      </c>
      <c r="K1339" s="226" t="s">
        <v>147</v>
      </c>
      <c r="L1339" s="72"/>
      <c r="M1339" s="231" t="s">
        <v>21</v>
      </c>
      <c r="N1339" s="232" t="s">
        <v>43</v>
      </c>
      <c r="O1339" s="47"/>
      <c r="P1339" s="233">
        <f>O1339*H1339</f>
        <v>0</v>
      </c>
      <c r="Q1339" s="233">
        <v>3.0000000000000001E-05</v>
      </c>
      <c r="R1339" s="233">
        <f>Q1339*H1339</f>
        <v>0.0048000000000000004</v>
      </c>
      <c r="S1339" s="233">
        <v>0</v>
      </c>
      <c r="T1339" s="234">
        <f>S1339*H1339</f>
        <v>0</v>
      </c>
      <c r="AR1339" s="24" t="s">
        <v>220</v>
      </c>
      <c r="AT1339" s="24" t="s">
        <v>127</v>
      </c>
      <c r="AU1339" s="24" t="s">
        <v>81</v>
      </c>
      <c r="AY1339" s="24" t="s">
        <v>114</v>
      </c>
      <c r="BE1339" s="235">
        <f>IF(N1339="základní",J1339,0)</f>
        <v>0</v>
      </c>
      <c r="BF1339" s="235">
        <f>IF(N1339="snížená",J1339,0)</f>
        <v>0</v>
      </c>
      <c r="BG1339" s="235">
        <f>IF(N1339="zákl. přenesená",J1339,0)</f>
        <v>0</v>
      </c>
      <c r="BH1339" s="235">
        <f>IF(N1339="sníž. přenesená",J1339,0)</f>
        <v>0</v>
      </c>
      <c r="BI1339" s="235">
        <f>IF(N1339="nulová",J1339,0)</f>
        <v>0</v>
      </c>
      <c r="BJ1339" s="24" t="s">
        <v>81</v>
      </c>
      <c r="BK1339" s="235">
        <f>ROUND(I1339*H1339,2)</f>
        <v>0</v>
      </c>
      <c r="BL1339" s="24" t="s">
        <v>220</v>
      </c>
      <c r="BM1339" s="24" t="s">
        <v>3140</v>
      </c>
    </row>
    <row r="1340" s="1" customFormat="1">
      <c r="B1340" s="46"/>
      <c r="C1340" s="74"/>
      <c r="D1340" s="238" t="s">
        <v>149</v>
      </c>
      <c r="E1340" s="74"/>
      <c r="F1340" s="269" t="s">
        <v>3141</v>
      </c>
      <c r="G1340" s="74"/>
      <c r="H1340" s="74"/>
      <c r="I1340" s="189"/>
      <c r="J1340" s="74"/>
      <c r="K1340" s="74"/>
      <c r="L1340" s="72"/>
      <c r="M1340" s="270"/>
      <c r="N1340" s="47"/>
      <c r="O1340" s="47"/>
      <c r="P1340" s="47"/>
      <c r="Q1340" s="47"/>
      <c r="R1340" s="47"/>
      <c r="S1340" s="47"/>
      <c r="T1340" s="95"/>
      <c r="AT1340" s="24" t="s">
        <v>149</v>
      </c>
      <c r="AU1340" s="24" t="s">
        <v>81</v>
      </c>
    </row>
    <row r="1341" s="1" customFormat="1" ht="16.5" customHeight="1">
      <c r="B1341" s="46"/>
      <c r="C1341" s="271" t="s">
        <v>3142</v>
      </c>
      <c r="D1341" s="271" t="s">
        <v>189</v>
      </c>
      <c r="E1341" s="272" t="s">
        <v>3143</v>
      </c>
      <c r="F1341" s="273" t="s">
        <v>3144</v>
      </c>
      <c r="G1341" s="274" t="s">
        <v>284</v>
      </c>
      <c r="H1341" s="275">
        <v>176</v>
      </c>
      <c r="I1341" s="276"/>
      <c r="J1341" s="277">
        <f>ROUND(I1341*H1341,2)</f>
        <v>0</v>
      </c>
      <c r="K1341" s="273" t="s">
        <v>147</v>
      </c>
      <c r="L1341" s="278"/>
      <c r="M1341" s="279" t="s">
        <v>21</v>
      </c>
      <c r="N1341" s="280" t="s">
        <v>43</v>
      </c>
      <c r="O1341" s="47"/>
      <c r="P1341" s="233">
        <f>O1341*H1341</f>
        <v>0</v>
      </c>
      <c r="Q1341" s="233">
        <v>0.00020000000000000001</v>
      </c>
      <c r="R1341" s="233">
        <f>Q1341*H1341</f>
        <v>0.035200000000000002</v>
      </c>
      <c r="S1341" s="233">
        <v>0</v>
      </c>
      <c r="T1341" s="234">
        <f>S1341*H1341</f>
        <v>0</v>
      </c>
      <c r="AR1341" s="24" t="s">
        <v>309</v>
      </c>
      <c r="AT1341" s="24" t="s">
        <v>189</v>
      </c>
      <c r="AU1341" s="24" t="s">
        <v>81</v>
      </c>
      <c r="AY1341" s="24" t="s">
        <v>114</v>
      </c>
      <c r="BE1341" s="235">
        <f>IF(N1341="základní",J1341,0)</f>
        <v>0</v>
      </c>
      <c r="BF1341" s="235">
        <f>IF(N1341="snížená",J1341,0)</f>
        <v>0</v>
      </c>
      <c r="BG1341" s="235">
        <f>IF(N1341="zákl. přenesená",J1341,0)</f>
        <v>0</v>
      </c>
      <c r="BH1341" s="235">
        <f>IF(N1341="sníž. přenesená",J1341,0)</f>
        <v>0</v>
      </c>
      <c r="BI1341" s="235">
        <f>IF(N1341="nulová",J1341,0)</f>
        <v>0</v>
      </c>
      <c r="BJ1341" s="24" t="s">
        <v>81</v>
      </c>
      <c r="BK1341" s="235">
        <f>ROUND(I1341*H1341,2)</f>
        <v>0</v>
      </c>
      <c r="BL1341" s="24" t="s">
        <v>220</v>
      </c>
      <c r="BM1341" s="24" t="s">
        <v>3145</v>
      </c>
    </row>
    <row r="1342" s="12" customFormat="1">
      <c r="B1342" s="247"/>
      <c r="C1342" s="248"/>
      <c r="D1342" s="238" t="s">
        <v>133</v>
      </c>
      <c r="E1342" s="248"/>
      <c r="F1342" s="250" t="s">
        <v>3146</v>
      </c>
      <c r="G1342" s="248"/>
      <c r="H1342" s="251">
        <v>176</v>
      </c>
      <c r="I1342" s="252"/>
      <c r="J1342" s="248"/>
      <c r="K1342" s="248"/>
      <c r="L1342" s="253"/>
      <c r="M1342" s="254"/>
      <c r="N1342" s="255"/>
      <c r="O1342" s="255"/>
      <c r="P1342" s="255"/>
      <c r="Q1342" s="255"/>
      <c r="R1342" s="255"/>
      <c r="S1342" s="255"/>
      <c r="T1342" s="256"/>
      <c r="AT1342" s="257" t="s">
        <v>133</v>
      </c>
      <c r="AU1342" s="257" t="s">
        <v>81</v>
      </c>
      <c r="AV1342" s="12" t="s">
        <v>81</v>
      </c>
      <c r="AW1342" s="12" t="s">
        <v>6</v>
      </c>
      <c r="AX1342" s="12" t="s">
        <v>76</v>
      </c>
      <c r="AY1342" s="257" t="s">
        <v>114</v>
      </c>
    </row>
    <row r="1343" s="1" customFormat="1" ht="25.5" customHeight="1">
      <c r="B1343" s="46"/>
      <c r="C1343" s="224" t="s">
        <v>3147</v>
      </c>
      <c r="D1343" s="224" t="s">
        <v>127</v>
      </c>
      <c r="E1343" s="225" t="s">
        <v>3148</v>
      </c>
      <c r="F1343" s="226" t="s">
        <v>3149</v>
      </c>
      <c r="G1343" s="227" t="s">
        <v>197</v>
      </c>
      <c r="H1343" s="228">
        <v>226.5</v>
      </c>
      <c r="I1343" s="229"/>
      <c r="J1343" s="230">
        <f>ROUND(I1343*H1343,2)</f>
        <v>0</v>
      </c>
      <c r="K1343" s="226" t="s">
        <v>147</v>
      </c>
      <c r="L1343" s="72"/>
      <c r="M1343" s="231" t="s">
        <v>21</v>
      </c>
      <c r="N1343" s="232" t="s">
        <v>43</v>
      </c>
      <c r="O1343" s="47"/>
      <c r="P1343" s="233">
        <f>O1343*H1343</f>
        <v>0</v>
      </c>
      <c r="Q1343" s="233">
        <v>0</v>
      </c>
      <c r="R1343" s="233">
        <f>Q1343*H1343</f>
        <v>0</v>
      </c>
      <c r="S1343" s="233">
        <v>0</v>
      </c>
      <c r="T1343" s="234">
        <f>S1343*H1343</f>
        <v>0</v>
      </c>
      <c r="AR1343" s="24" t="s">
        <v>220</v>
      </c>
      <c r="AT1343" s="24" t="s">
        <v>127</v>
      </c>
      <c r="AU1343" s="24" t="s">
        <v>81</v>
      </c>
      <c r="AY1343" s="24" t="s">
        <v>114</v>
      </c>
      <c r="BE1343" s="235">
        <f>IF(N1343="základní",J1343,0)</f>
        <v>0</v>
      </c>
      <c r="BF1343" s="235">
        <f>IF(N1343="snížená",J1343,0)</f>
        <v>0</v>
      </c>
      <c r="BG1343" s="235">
        <f>IF(N1343="zákl. přenesená",J1343,0)</f>
        <v>0</v>
      </c>
      <c r="BH1343" s="235">
        <f>IF(N1343="sníž. přenesená",J1343,0)</f>
        <v>0</v>
      </c>
      <c r="BI1343" s="235">
        <f>IF(N1343="nulová",J1343,0)</f>
        <v>0</v>
      </c>
      <c r="BJ1343" s="24" t="s">
        <v>81</v>
      </c>
      <c r="BK1343" s="235">
        <f>ROUND(I1343*H1343,2)</f>
        <v>0</v>
      </c>
      <c r="BL1343" s="24" t="s">
        <v>220</v>
      </c>
      <c r="BM1343" s="24" t="s">
        <v>3150</v>
      </c>
    </row>
    <row r="1344" s="1" customFormat="1">
      <c r="B1344" s="46"/>
      <c r="C1344" s="74"/>
      <c r="D1344" s="238" t="s">
        <v>149</v>
      </c>
      <c r="E1344" s="74"/>
      <c r="F1344" s="269" t="s">
        <v>3151</v>
      </c>
      <c r="G1344" s="74"/>
      <c r="H1344" s="74"/>
      <c r="I1344" s="189"/>
      <c r="J1344" s="74"/>
      <c r="K1344" s="74"/>
      <c r="L1344" s="72"/>
      <c r="M1344" s="270"/>
      <c r="N1344" s="47"/>
      <c r="O1344" s="47"/>
      <c r="P1344" s="47"/>
      <c r="Q1344" s="47"/>
      <c r="R1344" s="47"/>
      <c r="S1344" s="47"/>
      <c r="T1344" s="95"/>
      <c r="AT1344" s="24" t="s">
        <v>149</v>
      </c>
      <c r="AU1344" s="24" t="s">
        <v>81</v>
      </c>
    </row>
    <row r="1345" s="1" customFormat="1" ht="16.5" customHeight="1">
      <c r="B1345" s="46"/>
      <c r="C1345" s="271" t="s">
        <v>3152</v>
      </c>
      <c r="D1345" s="271" t="s">
        <v>189</v>
      </c>
      <c r="E1345" s="272" t="s">
        <v>3153</v>
      </c>
      <c r="F1345" s="273" t="s">
        <v>3154</v>
      </c>
      <c r="G1345" s="274" t="s">
        <v>197</v>
      </c>
      <c r="H1345" s="275">
        <v>249.15000000000001</v>
      </c>
      <c r="I1345" s="276"/>
      <c r="J1345" s="277">
        <f>ROUND(I1345*H1345,2)</f>
        <v>0</v>
      </c>
      <c r="K1345" s="273" t="s">
        <v>147</v>
      </c>
      <c r="L1345" s="278"/>
      <c r="M1345" s="279" t="s">
        <v>21</v>
      </c>
      <c r="N1345" s="280" t="s">
        <v>43</v>
      </c>
      <c r="O1345" s="47"/>
      <c r="P1345" s="233">
        <f>O1345*H1345</f>
        <v>0</v>
      </c>
      <c r="Q1345" s="233">
        <v>0.0068999999999999999</v>
      </c>
      <c r="R1345" s="233">
        <f>Q1345*H1345</f>
        <v>1.7191350000000001</v>
      </c>
      <c r="S1345" s="233">
        <v>0</v>
      </c>
      <c r="T1345" s="234">
        <f>S1345*H1345</f>
        <v>0</v>
      </c>
      <c r="AR1345" s="24" t="s">
        <v>309</v>
      </c>
      <c r="AT1345" s="24" t="s">
        <v>189</v>
      </c>
      <c r="AU1345" s="24" t="s">
        <v>81</v>
      </c>
      <c r="AY1345" s="24" t="s">
        <v>114</v>
      </c>
      <c r="BE1345" s="235">
        <f>IF(N1345="základní",J1345,0)</f>
        <v>0</v>
      </c>
      <c r="BF1345" s="235">
        <f>IF(N1345="snížená",J1345,0)</f>
        <v>0</v>
      </c>
      <c r="BG1345" s="235">
        <f>IF(N1345="zákl. přenesená",J1345,0)</f>
        <v>0</v>
      </c>
      <c r="BH1345" s="235">
        <f>IF(N1345="sníž. přenesená",J1345,0)</f>
        <v>0</v>
      </c>
      <c r="BI1345" s="235">
        <f>IF(N1345="nulová",J1345,0)</f>
        <v>0</v>
      </c>
      <c r="BJ1345" s="24" t="s">
        <v>81</v>
      </c>
      <c r="BK1345" s="235">
        <f>ROUND(I1345*H1345,2)</f>
        <v>0</v>
      </c>
      <c r="BL1345" s="24" t="s">
        <v>220</v>
      </c>
      <c r="BM1345" s="24" t="s">
        <v>3155</v>
      </c>
    </row>
    <row r="1346" s="12" customFormat="1">
      <c r="B1346" s="247"/>
      <c r="C1346" s="248"/>
      <c r="D1346" s="238" t="s">
        <v>133</v>
      </c>
      <c r="E1346" s="248"/>
      <c r="F1346" s="250" t="s">
        <v>3156</v>
      </c>
      <c r="G1346" s="248"/>
      <c r="H1346" s="251">
        <v>249.15000000000001</v>
      </c>
      <c r="I1346" s="252"/>
      <c r="J1346" s="248"/>
      <c r="K1346" s="248"/>
      <c r="L1346" s="253"/>
      <c r="M1346" s="254"/>
      <c r="N1346" s="255"/>
      <c r="O1346" s="255"/>
      <c r="P1346" s="255"/>
      <c r="Q1346" s="255"/>
      <c r="R1346" s="255"/>
      <c r="S1346" s="255"/>
      <c r="T1346" s="256"/>
      <c r="AT1346" s="257" t="s">
        <v>133</v>
      </c>
      <c r="AU1346" s="257" t="s">
        <v>81</v>
      </c>
      <c r="AV1346" s="12" t="s">
        <v>81</v>
      </c>
      <c r="AW1346" s="12" t="s">
        <v>6</v>
      </c>
      <c r="AX1346" s="12" t="s">
        <v>76</v>
      </c>
      <c r="AY1346" s="257" t="s">
        <v>114</v>
      </c>
    </row>
    <row r="1347" s="1" customFormat="1" ht="16.5" customHeight="1">
      <c r="B1347" s="46"/>
      <c r="C1347" s="224" t="s">
        <v>3157</v>
      </c>
      <c r="D1347" s="224" t="s">
        <v>127</v>
      </c>
      <c r="E1347" s="225" t="s">
        <v>3158</v>
      </c>
      <c r="F1347" s="226" t="s">
        <v>3159</v>
      </c>
      <c r="G1347" s="227" t="s">
        <v>197</v>
      </c>
      <c r="H1347" s="228">
        <v>226.5</v>
      </c>
      <c r="I1347" s="229"/>
      <c r="J1347" s="230">
        <f>ROUND(I1347*H1347,2)</f>
        <v>0</v>
      </c>
      <c r="K1347" s="226" t="s">
        <v>147</v>
      </c>
      <c r="L1347" s="72"/>
      <c r="M1347" s="231" t="s">
        <v>21</v>
      </c>
      <c r="N1347" s="232" t="s">
        <v>43</v>
      </c>
      <c r="O1347" s="47"/>
      <c r="P1347" s="233">
        <f>O1347*H1347</f>
        <v>0</v>
      </c>
      <c r="Q1347" s="233">
        <v>0</v>
      </c>
      <c r="R1347" s="233">
        <f>Q1347*H1347</f>
        <v>0</v>
      </c>
      <c r="S1347" s="233">
        <v>0</v>
      </c>
      <c r="T1347" s="234">
        <f>S1347*H1347</f>
        <v>0</v>
      </c>
      <c r="AR1347" s="24" t="s">
        <v>220</v>
      </c>
      <c r="AT1347" s="24" t="s">
        <v>127</v>
      </c>
      <c r="AU1347" s="24" t="s">
        <v>81</v>
      </c>
      <c r="AY1347" s="24" t="s">
        <v>114</v>
      </c>
      <c r="BE1347" s="235">
        <f>IF(N1347="základní",J1347,0)</f>
        <v>0</v>
      </c>
      <c r="BF1347" s="235">
        <f>IF(N1347="snížená",J1347,0)</f>
        <v>0</v>
      </c>
      <c r="BG1347" s="235">
        <f>IF(N1347="zákl. přenesená",J1347,0)</f>
        <v>0</v>
      </c>
      <c r="BH1347" s="235">
        <f>IF(N1347="sníž. přenesená",J1347,0)</f>
        <v>0</v>
      </c>
      <c r="BI1347" s="235">
        <f>IF(N1347="nulová",J1347,0)</f>
        <v>0</v>
      </c>
      <c r="BJ1347" s="24" t="s">
        <v>81</v>
      </c>
      <c r="BK1347" s="235">
        <f>ROUND(I1347*H1347,2)</f>
        <v>0</v>
      </c>
      <c r="BL1347" s="24" t="s">
        <v>220</v>
      </c>
      <c r="BM1347" s="24" t="s">
        <v>3160</v>
      </c>
    </row>
    <row r="1348" s="11" customFormat="1">
      <c r="B1348" s="236"/>
      <c r="C1348" s="237"/>
      <c r="D1348" s="238" t="s">
        <v>133</v>
      </c>
      <c r="E1348" s="239" t="s">
        <v>21</v>
      </c>
      <c r="F1348" s="240" t="s">
        <v>70</v>
      </c>
      <c r="G1348" s="237"/>
      <c r="H1348" s="239" t="s">
        <v>21</v>
      </c>
      <c r="I1348" s="241"/>
      <c r="J1348" s="237"/>
      <c r="K1348" s="237"/>
      <c r="L1348" s="242"/>
      <c r="M1348" s="243"/>
      <c r="N1348" s="244"/>
      <c r="O1348" s="244"/>
      <c r="P1348" s="244"/>
      <c r="Q1348" s="244"/>
      <c r="R1348" s="244"/>
      <c r="S1348" s="244"/>
      <c r="T1348" s="245"/>
      <c r="AT1348" s="246" t="s">
        <v>133</v>
      </c>
      <c r="AU1348" s="246" t="s">
        <v>81</v>
      </c>
      <c r="AV1348" s="11" t="s">
        <v>76</v>
      </c>
      <c r="AW1348" s="11" t="s">
        <v>35</v>
      </c>
      <c r="AX1348" s="11" t="s">
        <v>71</v>
      </c>
      <c r="AY1348" s="246" t="s">
        <v>114</v>
      </c>
    </row>
    <row r="1349" s="12" customFormat="1">
      <c r="B1349" s="247"/>
      <c r="C1349" s="248"/>
      <c r="D1349" s="238" t="s">
        <v>133</v>
      </c>
      <c r="E1349" s="249" t="s">
        <v>21</v>
      </c>
      <c r="F1349" s="250" t="s">
        <v>1093</v>
      </c>
      <c r="G1349" s="248"/>
      <c r="H1349" s="251">
        <v>76.700000000000003</v>
      </c>
      <c r="I1349" s="252"/>
      <c r="J1349" s="248"/>
      <c r="K1349" s="248"/>
      <c r="L1349" s="253"/>
      <c r="M1349" s="254"/>
      <c r="N1349" s="255"/>
      <c r="O1349" s="255"/>
      <c r="P1349" s="255"/>
      <c r="Q1349" s="255"/>
      <c r="R1349" s="255"/>
      <c r="S1349" s="255"/>
      <c r="T1349" s="256"/>
      <c r="AT1349" s="257" t="s">
        <v>133</v>
      </c>
      <c r="AU1349" s="257" t="s">
        <v>81</v>
      </c>
      <c r="AV1349" s="12" t="s">
        <v>81</v>
      </c>
      <c r="AW1349" s="12" t="s">
        <v>35</v>
      </c>
      <c r="AX1349" s="12" t="s">
        <v>71</v>
      </c>
      <c r="AY1349" s="257" t="s">
        <v>114</v>
      </c>
    </row>
    <row r="1350" s="11" customFormat="1">
      <c r="B1350" s="236"/>
      <c r="C1350" s="237"/>
      <c r="D1350" s="238" t="s">
        <v>133</v>
      </c>
      <c r="E1350" s="239" t="s">
        <v>21</v>
      </c>
      <c r="F1350" s="240" t="s">
        <v>816</v>
      </c>
      <c r="G1350" s="237"/>
      <c r="H1350" s="239" t="s">
        <v>21</v>
      </c>
      <c r="I1350" s="241"/>
      <c r="J1350" s="237"/>
      <c r="K1350" s="237"/>
      <c r="L1350" s="242"/>
      <c r="M1350" s="243"/>
      <c r="N1350" s="244"/>
      <c r="O1350" s="244"/>
      <c r="P1350" s="244"/>
      <c r="Q1350" s="244"/>
      <c r="R1350" s="244"/>
      <c r="S1350" s="244"/>
      <c r="T1350" s="245"/>
      <c r="AT1350" s="246" t="s">
        <v>133</v>
      </c>
      <c r="AU1350" s="246" t="s">
        <v>81</v>
      </c>
      <c r="AV1350" s="11" t="s">
        <v>76</v>
      </c>
      <c r="AW1350" s="11" t="s">
        <v>35</v>
      </c>
      <c r="AX1350" s="11" t="s">
        <v>71</v>
      </c>
      <c r="AY1350" s="246" t="s">
        <v>114</v>
      </c>
    </row>
    <row r="1351" s="12" customFormat="1">
      <c r="B1351" s="247"/>
      <c r="C1351" s="248"/>
      <c r="D1351" s="238" t="s">
        <v>133</v>
      </c>
      <c r="E1351" s="249" t="s">
        <v>21</v>
      </c>
      <c r="F1351" s="250" t="s">
        <v>1094</v>
      </c>
      <c r="G1351" s="248"/>
      <c r="H1351" s="251">
        <v>19.199999999999999</v>
      </c>
      <c r="I1351" s="252"/>
      <c r="J1351" s="248"/>
      <c r="K1351" s="248"/>
      <c r="L1351" s="253"/>
      <c r="M1351" s="254"/>
      <c r="N1351" s="255"/>
      <c r="O1351" s="255"/>
      <c r="P1351" s="255"/>
      <c r="Q1351" s="255"/>
      <c r="R1351" s="255"/>
      <c r="S1351" s="255"/>
      <c r="T1351" s="256"/>
      <c r="AT1351" s="257" t="s">
        <v>133</v>
      </c>
      <c r="AU1351" s="257" t="s">
        <v>81</v>
      </c>
      <c r="AV1351" s="12" t="s">
        <v>81</v>
      </c>
      <c r="AW1351" s="12" t="s">
        <v>35</v>
      </c>
      <c r="AX1351" s="12" t="s">
        <v>71</v>
      </c>
      <c r="AY1351" s="257" t="s">
        <v>114</v>
      </c>
    </row>
    <row r="1352" s="11" customFormat="1">
      <c r="B1352" s="236"/>
      <c r="C1352" s="237"/>
      <c r="D1352" s="238" t="s">
        <v>133</v>
      </c>
      <c r="E1352" s="239" t="s">
        <v>21</v>
      </c>
      <c r="F1352" s="240" t="s">
        <v>818</v>
      </c>
      <c r="G1352" s="237"/>
      <c r="H1352" s="239" t="s">
        <v>21</v>
      </c>
      <c r="I1352" s="241"/>
      <c r="J1352" s="237"/>
      <c r="K1352" s="237"/>
      <c r="L1352" s="242"/>
      <c r="M1352" s="243"/>
      <c r="N1352" s="244"/>
      <c r="O1352" s="244"/>
      <c r="P1352" s="244"/>
      <c r="Q1352" s="244"/>
      <c r="R1352" s="244"/>
      <c r="S1352" s="244"/>
      <c r="T1352" s="245"/>
      <c r="AT1352" s="246" t="s">
        <v>133</v>
      </c>
      <c r="AU1352" s="246" t="s">
        <v>81</v>
      </c>
      <c r="AV1352" s="11" t="s">
        <v>76</v>
      </c>
      <c r="AW1352" s="11" t="s">
        <v>35</v>
      </c>
      <c r="AX1352" s="11" t="s">
        <v>71</v>
      </c>
      <c r="AY1352" s="246" t="s">
        <v>114</v>
      </c>
    </row>
    <row r="1353" s="12" customFormat="1">
      <c r="B1353" s="247"/>
      <c r="C1353" s="248"/>
      <c r="D1353" s="238" t="s">
        <v>133</v>
      </c>
      <c r="E1353" s="249" t="s">
        <v>21</v>
      </c>
      <c r="F1353" s="250" t="s">
        <v>1095</v>
      </c>
      <c r="G1353" s="248"/>
      <c r="H1353" s="251">
        <v>130.59999999999999</v>
      </c>
      <c r="I1353" s="252"/>
      <c r="J1353" s="248"/>
      <c r="K1353" s="248"/>
      <c r="L1353" s="253"/>
      <c r="M1353" s="254"/>
      <c r="N1353" s="255"/>
      <c r="O1353" s="255"/>
      <c r="P1353" s="255"/>
      <c r="Q1353" s="255"/>
      <c r="R1353" s="255"/>
      <c r="S1353" s="255"/>
      <c r="T1353" s="256"/>
      <c r="AT1353" s="257" t="s">
        <v>133</v>
      </c>
      <c r="AU1353" s="257" t="s">
        <v>81</v>
      </c>
      <c r="AV1353" s="12" t="s">
        <v>81</v>
      </c>
      <c r="AW1353" s="12" t="s">
        <v>35</v>
      </c>
      <c r="AX1353" s="12" t="s">
        <v>71</v>
      </c>
      <c r="AY1353" s="257" t="s">
        <v>114</v>
      </c>
    </row>
    <row r="1354" s="13" customFormat="1">
      <c r="B1354" s="258"/>
      <c r="C1354" s="259"/>
      <c r="D1354" s="238" t="s">
        <v>133</v>
      </c>
      <c r="E1354" s="260" t="s">
        <v>21</v>
      </c>
      <c r="F1354" s="261" t="s">
        <v>140</v>
      </c>
      <c r="G1354" s="259"/>
      <c r="H1354" s="262">
        <v>226.5</v>
      </c>
      <c r="I1354" s="263"/>
      <c r="J1354" s="259"/>
      <c r="K1354" s="259"/>
      <c r="L1354" s="264"/>
      <c r="M1354" s="265"/>
      <c r="N1354" s="266"/>
      <c r="O1354" s="266"/>
      <c r="P1354" s="266"/>
      <c r="Q1354" s="266"/>
      <c r="R1354" s="266"/>
      <c r="S1354" s="266"/>
      <c r="T1354" s="267"/>
      <c r="AT1354" s="268" t="s">
        <v>133</v>
      </c>
      <c r="AU1354" s="268" t="s">
        <v>81</v>
      </c>
      <c r="AV1354" s="13" t="s">
        <v>115</v>
      </c>
      <c r="AW1354" s="13" t="s">
        <v>35</v>
      </c>
      <c r="AX1354" s="13" t="s">
        <v>76</v>
      </c>
      <c r="AY1354" s="268" t="s">
        <v>114</v>
      </c>
    </row>
    <row r="1355" s="1" customFormat="1" ht="16.5" customHeight="1">
      <c r="B1355" s="46"/>
      <c r="C1355" s="271" t="s">
        <v>3161</v>
      </c>
      <c r="D1355" s="271" t="s">
        <v>189</v>
      </c>
      <c r="E1355" s="272" t="s">
        <v>3162</v>
      </c>
      <c r="F1355" s="273" t="s">
        <v>3163</v>
      </c>
      <c r="G1355" s="274" t="s">
        <v>197</v>
      </c>
      <c r="H1355" s="275">
        <v>226.5</v>
      </c>
      <c r="I1355" s="276"/>
      <c r="J1355" s="277">
        <f>ROUND(I1355*H1355,2)</f>
        <v>0</v>
      </c>
      <c r="K1355" s="273" t="s">
        <v>147</v>
      </c>
      <c r="L1355" s="278"/>
      <c r="M1355" s="279" t="s">
        <v>21</v>
      </c>
      <c r="N1355" s="280" t="s">
        <v>43</v>
      </c>
      <c r="O1355" s="47"/>
      <c r="P1355" s="233">
        <f>O1355*H1355</f>
        <v>0</v>
      </c>
      <c r="Q1355" s="233">
        <v>0.00059999999999999995</v>
      </c>
      <c r="R1355" s="233">
        <f>Q1355*H1355</f>
        <v>0.13589999999999999</v>
      </c>
      <c r="S1355" s="233">
        <v>0</v>
      </c>
      <c r="T1355" s="234">
        <f>S1355*H1355</f>
        <v>0</v>
      </c>
      <c r="AR1355" s="24" t="s">
        <v>309</v>
      </c>
      <c r="AT1355" s="24" t="s">
        <v>189</v>
      </c>
      <c r="AU1355" s="24" t="s">
        <v>81</v>
      </c>
      <c r="AY1355" s="24" t="s">
        <v>114</v>
      </c>
      <c r="BE1355" s="235">
        <f>IF(N1355="základní",J1355,0)</f>
        <v>0</v>
      </c>
      <c r="BF1355" s="235">
        <f>IF(N1355="snížená",J1355,0)</f>
        <v>0</v>
      </c>
      <c r="BG1355" s="235">
        <f>IF(N1355="zákl. přenesená",J1355,0)</f>
        <v>0</v>
      </c>
      <c r="BH1355" s="235">
        <f>IF(N1355="sníž. přenesená",J1355,0)</f>
        <v>0</v>
      </c>
      <c r="BI1355" s="235">
        <f>IF(N1355="nulová",J1355,0)</f>
        <v>0</v>
      </c>
      <c r="BJ1355" s="24" t="s">
        <v>81</v>
      </c>
      <c r="BK1355" s="235">
        <f>ROUND(I1355*H1355,2)</f>
        <v>0</v>
      </c>
      <c r="BL1355" s="24" t="s">
        <v>220</v>
      </c>
      <c r="BM1355" s="24" t="s">
        <v>3164</v>
      </c>
    </row>
    <row r="1356" s="1" customFormat="1" ht="38.25" customHeight="1">
      <c r="B1356" s="46"/>
      <c r="C1356" s="224" t="s">
        <v>3165</v>
      </c>
      <c r="D1356" s="224" t="s">
        <v>127</v>
      </c>
      <c r="E1356" s="225" t="s">
        <v>3166</v>
      </c>
      <c r="F1356" s="226" t="s">
        <v>3167</v>
      </c>
      <c r="G1356" s="227" t="s">
        <v>289</v>
      </c>
      <c r="H1356" s="228">
        <v>1</v>
      </c>
      <c r="I1356" s="229"/>
      <c r="J1356" s="230">
        <f>ROUND(I1356*H1356,2)</f>
        <v>0</v>
      </c>
      <c r="K1356" s="226" t="s">
        <v>147</v>
      </c>
      <c r="L1356" s="72"/>
      <c r="M1356" s="231" t="s">
        <v>21</v>
      </c>
      <c r="N1356" s="232" t="s">
        <v>43</v>
      </c>
      <c r="O1356" s="47"/>
      <c r="P1356" s="233">
        <f>O1356*H1356</f>
        <v>0</v>
      </c>
      <c r="Q1356" s="233">
        <v>0</v>
      </c>
      <c r="R1356" s="233">
        <f>Q1356*H1356</f>
        <v>0</v>
      </c>
      <c r="S1356" s="233">
        <v>0</v>
      </c>
      <c r="T1356" s="234">
        <f>S1356*H1356</f>
        <v>0</v>
      </c>
      <c r="AR1356" s="24" t="s">
        <v>220</v>
      </c>
      <c r="AT1356" s="24" t="s">
        <v>127</v>
      </c>
      <c r="AU1356" s="24" t="s">
        <v>81</v>
      </c>
      <c r="AY1356" s="24" t="s">
        <v>114</v>
      </c>
      <c r="BE1356" s="235">
        <f>IF(N1356="základní",J1356,0)</f>
        <v>0</v>
      </c>
      <c r="BF1356" s="235">
        <f>IF(N1356="snížená",J1356,0)</f>
        <v>0</v>
      </c>
      <c r="BG1356" s="235">
        <f>IF(N1356="zákl. přenesená",J1356,0)</f>
        <v>0</v>
      </c>
      <c r="BH1356" s="235">
        <f>IF(N1356="sníž. přenesená",J1356,0)</f>
        <v>0</v>
      </c>
      <c r="BI1356" s="235">
        <f>IF(N1356="nulová",J1356,0)</f>
        <v>0</v>
      </c>
      <c r="BJ1356" s="24" t="s">
        <v>81</v>
      </c>
      <c r="BK1356" s="235">
        <f>ROUND(I1356*H1356,2)</f>
        <v>0</v>
      </c>
      <c r="BL1356" s="24" t="s">
        <v>220</v>
      </c>
      <c r="BM1356" s="24" t="s">
        <v>3168</v>
      </c>
    </row>
    <row r="1357" s="10" customFormat="1" ht="22.32" customHeight="1">
      <c r="B1357" s="202"/>
      <c r="C1357" s="203"/>
      <c r="D1357" s="204" t="s">
        <v>70</v>
      </c>
      <c r="E1357" s="216" t="s">
        <v>3169</v>
      </c>
      <c r="F1357" s="216" t="s">
        <v>3170</v>
      </c>
      <c r="G1357" s="203"/>
      <c r="H1357" s="203"/>
      <c r="I1357" s="206"/>
      <c r="J1357" s="217">
        <f>BK1357</f>
        <v>0</v>
      </c>
      <c r="K1357" s="203"/>
      <c r="L1357" s="208"/>
      <c r="M1357" s="209"/>
      <c r="N1357" s="210"/>
      <c r="O1357" s="210"/>
      <c r="P1357" s="211">
        <f>SUM(P1358:P1370)</f>
        <v>0</v>
      </c>
      <c r="Q1357" s="210"/>
      <c r="R1357" s="211">
        <f>SUM(R1358:R1370)</f>
        <v>0.11354399999999999</v>
      </c>
      <c r="S1357" s="210"/>
      <c r="T1357" s="212">
        <f>SUM(T1358:T1370)</f>
        <v>0</v>
      </c>
      <c r="AR1357" s="213" t="s">
        <v>81</v>
      </c>
      <c r="AT1357" s="214" t="s">
        <v>70</v>
      </c>
      <c r="AU1357" s="214" t="s">
        <v>81</v>
      </c>
      <c r="AY1357" s="213" t="s">
        <v>114</v>
      </c>
      <c r="BK1357" s="215">
        <f>SUM(BK1358:BK1370)</f>
        <v>0</v>
      </c>
    </row>
    <row r="1358" s="1" customFormat="1" ht="16.5" customHeight="1">
      <c r="B1358" s="46"/>
      <c r="C1358" s="224" t="s">
        <v>3171</v>
      </c>
      <c r="D1358" s="224" t="s">
        <v>127</v>
      </c>
      <c r="E1358" s="225" t="s">
        <v>3172</v>
      </c>
      <c r="F1358" s="226" t="s">
        <v>3173</v>
      </c>
      <c r="G1358" s="227" t="s">
        <v>197</v>
      </c>
      <c r="H1358" s="228">
        <v>33.600000000000001</v>
      </c>
      <c r="I1358" s="229"/>
      <c r="J1358" s="230">
        <f>ROUND(I1358*H1358,2)</f>
        <v>0</v>
      </c>
      <c r="K1358" s="226" t="s">
        <v>147</v>
      </c>
      <c r="L1358" s="72"/>
      <c r="M1358" s="231" t="s">
        <v>21</v>
      </c>
      <c r="N1358" s="232" t="s">
        <v>43</v>
      </c>
      <c r="O1358" s="47"/>
      <c r="P1358" s="233">
        <f>O1358*H1358</f>
        <v>0</v>
      </c>
      <c r="Q1358" s="233">
        <v>0</v>
      </c>
      <c r="R1358" s="233">
        <f>Q1358*H1358</f>
        <v>0</v>
      </c>
      <c r="S1358" s="233">
        <v>0</v>
      </c>
      <c r="T1358" s="234">
        <f>S1358*H1358</f>
        <v>0</v>
      </c>
      <c r="AR1358" s="24" t="s">
        <v>220</v>
      </c>
      <c r="AT1358" s="24" t="s">
        <v>127</v>
      </c>
      <c r="AU1358" s="24" t="s">
        <v>144</v>
      </c>
      <c r="AY1358" s="24" t="s">
        <v>114</v>
      </c>
      <c r="BE1358" s="235">
        <f>IF(N1358="základní",J1358,0)</f>
        <v>0</v>
      </c>
      <c r="BF1358" s="235">
        <f>IF(N1358="snížená",J1358,0)</f>
        <v>0</v>
      </c>
      <c r="BG1358" s="235">
        <f>IF(N1358="zákl. přenesená",J1358,0)</f>
        <v>0</v>
      </c>
      <c r="BH1358" s="235">
        <f>IF(N1358="sníž. přenesená",J1358,0)</f>
        <v>0</v>
      </c>
      <c r="BI1358" s="235">
        <f>IF(N1358="nulová",J1358,0)</f>
        <v>0</v>
      </c>
      <c r="BJ1358" s="24" t="s">
        <v>81</v>
      </c>
      <c r="BK1358" s="235">
        <f>ROUND(I1358*H1358,2)</f>
        <v>0</v>
      </c>
      <c r="BL1358" s="24" t="s">
        <v>220</v>
      </c>
      <c r="BM1358" s="24" t="s">
        <v>3174</v>
      </c>
    </row>
    <row r="1359" s="1" customFormat="1">
      <c r="B1359" s="46"/>
      <c r="C1359" s="74"/>
      <c r="D1359" s="238" t="s">
        <v>149</v>
      </c>
      <c r="E1359" s="74"/>
      <c r="F1359" s="269" t="s">
        <v>3175</v>
      </c>
      <c r="G1359" s="74"/>
      <c r="H1359" s="74"/>
      <c r="I1359" s="189"/>
      <c r="J1359" s="74"/>
      <c r="K1359" s="74"/>
      <c r="L1359" s="72"/>
      <c r="M1359" s="270"/>
      <c r="N1359" s="47"/>
      <c r="O1359" s="47"/>
      <c r="P1359" s="47"/>
      <c r="Q1359" s="47"/>
      <c r="R1359" s="47"/>
      <c r="S1359" s="47"/>
      <c r="T1359" s="95"/>
      <c r="AT1359" s="24" t="s">
        <v>149</v>
      </c>
      <c r="AU1359" s="24" t="s">
        <v>144</v>
      </c>
    </row>
    <row r="1360" s="11" customFormat="1">
      <c r="B1360" s="236"/>
      <c r="C1360" s="237"/>
      <c r="D1360" s="238" t="s">
        <v>133</v>
      </c>
      <c r="E1360" s="239" t="s">
        <v>21</v>
      </c>
      <c r="F1360" s="240" t="s">
        <v>813</v>
      </c>
      <c r="G1360" s="237"/>
      <c r="H1360" s="239" t="s">
        <v>21</v>
      </c>
      <c r="I1360" s="241"/>
      <c r="J1360" s="237"/>
      <c r="K1360" s="237"/>
      <c r="L1360" s="242"/>
      <c r="M1360" s="243"/>
      <c r="N1360" s="244"/>
      <c r="O1360" s="244"/>
      <c r="P1360" s="244"/>
      <c r="Q1360" s="244"/>
      <c r="R1360" s="244"/>
      <c r="S1360" s="244"/>
      <c r="T1360" s="245"/>
      <c r="AT1360" s="246" t="s">
        <v>133</v>
      </c>
      <c r="AU1360" s="246" t="s">
        <v>144</v>
      </c>
      <c r="AV1360" s="11" t="s">
        <v>76</v>
      </c>
      <c r="AW1360" s="11" t="s">
        <v>35</v>
      </c>
      <c r="AX1360" s="11" t="s">
        <v>71</v>
      </c>
      <c r="AY1360" s="246" t="s">
        <v>114</v>
      </c>
    </row>
    <row r="1361" s="12" customFormat="1">
      <c r="B1361" s="247"/>
      <c r="C1361" s="248"/>
      <c r="D1361" s="238" t="s">
        <v>133</v>
      </c>
      <c r="E1361" s="249" t="s">
        <v>21</v>
      </c>
      <c r="F1361" s="250" t="s">
        <v>1092</v>
      </c>
      <c r="G1361" s="248"/>
      <c r="H1361" s="251">
        <v>33.600000000000001</v>
      </c>
      <c r="I1361" s="252"/>
      <c r="J1361" s="248"/>
      <c r="K1361" s="248"/>
      <c r="L1361" s="253"/>
      <c r="M1361" s="254"/>
      <c r="N1361" s="255"/>
      <c r="O1361" s="255"/>
      <c r="P1361" s="255"/>
      <c r="Q1361" s="255"/>
      <c r="R1361" s="255"/>
      <c r="S1361" s="255"/>
      <c r="T1361" s="256"/>
      <c r="AT1361" s="257" t="s">
        <v>133</v>
      </c>
      <c r="AU1361" s="257" t="s">
        <v>144</v>
      </c>
      <c r="AV1361" s="12" t="s">
        <v>81</v>
      </c>
      <c r="AW1361" s="12" t="s">
        <v>35</v>
      </c>
      <c r="AX1361" s="12" t="s">
        <v>76</v>
      </c>
      <c r="AY1361" s="257" t="s">
        <v>114</v>
      </c>
    </row>
    <row r="1362" s="1" customFormat="1" ht="16.5" customHeight="1">
      <c r="B1362" s="46"/>
      <c r="C1362" s="224" t="s">
        <v>3176</v>
      </c>
      <c r="D1362" s="224" t="s">
        <v>127</v>
      </c>
      <c r="E1362" s="225" t="s">
        <v>3177</v>
      </c>
      <c r="F1362" s="226" t="s">
        <v>3178</v>
      </c>
      <c r="G1362" s="227" t="s">
        <v>197</v>
      </c>
      <c r="H1362" s="228">
        <v>33.600000000000001</v>
      </c>
      <c r="I1362" s="229"/>
      <c r="J1362" s="230">
        <f>ROUND(I1362*H1362,2)</f>
        <v>0</v>
      </c>
      <c r="K1362" s="226" t="s">
        <v>147</v>
      </c>
      <c r="L1362" s="72"/>
      <c r="M1362" s="231" t="s">
        <v>21</v>
      </c>
      <c r="N1362" s="232" t="s">
        <v>43</v>
      </c>
      <c r="O1362" s="47"/>
      <c r="P1362" s="233">
        <f>O1362*H1362</f>
        <v>0</v>
      </c>
      <c r="Q1362" s="233">
        <v>0.00029999999999999997</v>
      </c>
      <c r="R1362" s="233">
        <f>Q1362*H1362</f>
        <v>0.010079999999999999</v>
      </c>
      <c r="S1362" s="233">
        <v>0</v>
      </c>
      <c r="T1362" s="234">
        <f>S1362*H1362</f>
        <v>0</v>
      </c>
      <c r="AR1362" s="24" t="s">
        <v>220</v>
      </c>
      <c r="AT1362" s="24" t="s">
        <v>127</v>
      </c>
      <c r="AU1362" s="24" t="s">
        <v>144</v>
      </c>
      <c r="AY1362" s="24" t="s">
        <v>114</v>
      </c>
      <c r="BE1362" s="235">
        <f>IF(N1362="základní",J1362,0)</f>
        <v>0</v>
      </c>
      <c r="BF1362" s="235">
        <f>IF(N1362="snížená",J1362,0)</f>
        <v>0</v>
      </c>
      <c r="BG1362" s="235">
        <f>IF(N1362="zákl. přenesená",J1362,0)</f>
        <v>0</v>
      </c>
      <c r="BH1362" s="235">
        <f>IF(N1362="sníž. přenesená",J1362,0)</f>
        <v>0</v>
      </c>
      <c r="BI1362" s="235">
        <f>IF(N1362="nulová",J1362,0)</f>
        <v>0</v>
      </c>
      <c r="BJ1362" s="24" t="s">
        <v>81</v>
      </c>
      <c r="BK1362" s="235">
        <f>ROUND(I1362*H1362,2)</f>
        <v>0</v>
      </c>
      <c r="BL1362" s="24" t="s">
        <v>220</v>
      </c>
      <c r="BM1362" s="24" t="s">
        <v>3179</v>
      </c>
    </row>
    <row r="1363" s="1" customFormat="1" ht="25.5" customHeight="1">
      <c r="B1363" s="46"/>
      <c r="C1363" s="271" t="s">
        <v>3180</v>
      </c>
      <c r="D1363" s="271" t="s">
        <v>189</v>
      </c>
      <c r="E1363" s="272" t="s">
        <v>3181</v>
      </c>
      <c r="F1363" s="273" t="s">
        <v>3182</v>
      </c>
      <c r="G1363" s="274" t="s">
        <v>197</v>
      </c>
      <c r="H1363" s="275">
        <v>36.960000000000001</v>
      </c>
      <c r="I1363" s="276"/>
      <c r="J1363" s="277">
        <f>ROUND(I1363*H1363,2)</f>
        <v>0</v>
      </c>
      <c r="K1363" s="273" t="s">
        <v>147</v>
      </c>
      <c r="L1363" s="278"/>
      <c r="M1363" s="279" t="s">
        <v>21</v>
      </c>
      <c r="N1363" s="280" t="s">
        <v>43</v>
      </c>
      <c r="O1363" s="47"/>
      <c r="P1363" s="233">
        <f>O1363*H1363</f>
        <v>0</v>
      </c>
      <c r="Q1363" s="233">
        <v>0.0027499999999999998</v>
      </c>
      <c r="R1363" s="233">
        <f>Q1363*H1363</f>
        <v>0.10163999999999999</v>
      </c>
      <c r="S1363" s="233">
        <v>0</v>
      </c>
      <c r="T1363" s="234">
        <f>S1363*H1363</f>
        <v>0</v>
      </c>
      <c r="AR1363" s="24" t="s">
        <v>309</v>
      </c>
      <c r="AT1363" s="24" t="s">
        <v>189</v>
      </c>
      <c r="AU1363" s="24" t="s">
        <v>144</v>
      </c>
      <c r="AY1363" s="24" t="s">
        <v>114</v>
      </c>
      <c r="BE1363" s="235">
        <f>IF(N1363="základní",J1363,0)</f>
        <v>0</v>
      </c>
      <c r="BF1363" s="235">
        <f>IF(N1363="snížená",J1363,0)</f>
        <v>0</v>
      </c>
      <c r="BG1363" s="235">
        <f>IF(N1363="zákl. přenesená",J1363,0)</f>
        <v>0</v>
      </c>
      <c r="BH1363" s="235">
        <f>IF(N1363="sníž. přenesená",J1363,0)</f>
        <v>0</v>
      </c>
      <c r="BI1363" s="235">
        <f>IF(N1363="nulová",J1363,0)</f>
        <v>0</v>
      </c>
      <c r="BJ1363" s="24" t="s">
        <v>81</v>
      </c>
      <c r="BK1363" s="235">
        <f>ROUND(I1363*H1363,2)</f>
        <v>0</v>
      </c>
      <c r="BL1363" s="24" t="s">
        <v>220</v>
      </c>
      <c r="BM1363" s="24" t="s">
        <v>3183</v>
      </c>
    </row>
    <row r="1364" s="12" customFormat="1">
      <c r="B1364" s="247"/>
      <c r="C1364" s="248"/>
      <c r="D1364" s="238" t="s">
        <v>133</v>
      </c>
      <c r="E1364" s="248"/>
      <c r="F1364" s="250" t="s">
        <v>3184</v>
      </c>
      <c r="G1364" s="248"/>
      <c r="H1364" s="251">
        <v>36.960000000000001</v>
      </c>
      <c r="I1364" s="252"/>
      <c r="J1364" s="248"/>
      <c r="K1364" s="248"/>
      <c r="L1364" s="253"/>
      <c r="M1364" s="254"/>
      <c r="N1364" s="255"/>
      <c r="O1364" s="255"/>
      <c r="P1364" s="255"/>
      <c r="Q1364" s="255"/>
      <c r="R1364" s="255"/>
      <c r="S1364" s="255"/>
      <c r="T1364" s="256"/>
      <c r="AT1364" s="257" t="s">
        <v>133</v>
      </c>
      <c r="AU1364" s="257" t="s">
        <v>144</v>
      </c>
      <c r="AV1364" s="12" t="s">
        <v>81</v>
      </c>
      <c r="AW1364" s="12" t="s">
        <v>6</v>
      </c>
      <c r="AX1364" s="12" t="s">
        <v>76</v>
      </c>
      <c r="AY1364" s="257" t="s">
        <v>114</v>
      </c>
    </row>
    <row r="1365" s="1" customFormat="1" ht="16.5" customHeight="1">
      <c r="B1365" s="46"/>
      <c r="C1365" s="224" t="s">
        <v>3185</v>
      </c>
      <c r="D1365" s="224" t="s">
        <v>127</v>
      </c>
      <c r="E1365" s="225" t="s">
        <v>3186</v>
      </c>
      <c r="F1365" s="226" t="s">
        <v>3187</v>
      </c>
      <c r="G1365" s="227" t="s">
        <v>284</v>
      </c>
      <c r="H1365" s="228">
        <v>25</v>
      </c>
      <c r="I1365" s="229"/>
      <c r="J1365" s="230">
        <f>ROUND(I1365*H1365,2)</f>
        <v>0</v>
      </c>
      <c r="K1365" s="226" t="s">
        <v>147</v>
      </c>
      <c r="L1365" s="72"/>
      <c r="M1365" s="231" t="s">
        <v>21</v>
      </c>
      <c r="N1365" s="232" t="s">
        <v>43</v>
      </c>
      <c r="O1365" s="47"/>
      <c r="P1365" s="233">
        <f>O1365*H1365</f>
        <v>0</v>
      </c>
      <c r="Q1365" s="233">
        <v>0</v>
      </c>
      <c r="R1365" s="233">
        <f>Q1365*H1365</f>
        <v>0</v>
      </c>
      <c r="S1365" s="233">
        <v>0</v>
      </c>
      <c r="T1365" s="234">
        <f>S1365*H1365</f>
        <v>0</v>
      </c>
      <c r="AR1365" s="24" t="s">
        <v>220</v>
      </c>
      <c r="AT1365" s="24" t="s">
        <v>127</v>
      </c>
      <c r="AU1365" s="24" t="s">
        <v>144</v>
      </c>
      <c r="AY1365" s="24" t="s">
        <v>114</v>
      </c>
      <c r="BE1365" s="235">
        <f>IF(N1365="základní",J1365,0)</f>
        <v>0</v>
      </c>
      <c r="BF1365" s="235">
        <f>IF(N1365="snížená",J1365,0)</f>
        <v>0</v>
      </c>
      <c r="BG1365" s="235">
        <f>IF(N1365="zákl. přenesená",J1365,0)</f>
        <v>0</v>
      </c>
      <c r="BH1365" s="235">
        <f>IF(N1365="sníž. přenesená",J1365,0)</f>
        <v>0</v>
      </c>
      <c r="BI1365" s="235">
        <f>IF(N1365="nulová",J1365,0)</f>
        <v>0</v>
      </c>
      <c r="BJ1365" s="24" t="s">
        <v>81</v>
      </c>
      <c r="BK1365" s="235">
        <f>ROUND(I1365*H1365,2)</f>
        <v>0</v>
      </c>
      <c r="BL1365" s="24" t="s">
        <v>220</v>
      </c>
      <c r="BM1365" s="24" t="s">
        <v>3188</v>
      </c>
    </row>
    <row r="1366" s="1" customFormat="1" ht="16.5" customHeight="1">
      <c r="B1366" s="46"/>
      <c r="C1366" s="224" t="s">
        <v>3189</v>
      </c>
      <c r="D1366" s="224" t="s">
        <v>127</v>
      </c>
      <c r="E1366" s="225" t="s">
        <v>3190</v>
      </c>
      <c r="F1366" s="226" t="s">
        <v>3191</v>
      </c>
      <c r="G1366" s="227" t="s">
        <v>284</v>
      </c>
      <c r="H1366" s="228">
        <v>20</v>
      </c>
      <c r="I1366" s="229"/>
      <c r="J1366" s="230">
        <f>ROUND(I1366*H1366,2)</f>
        <v>0</v>
      </c>
      <c r="K1366" s="226" t="s">
        <v>147</v>
      </c>
      <c r="L1366" s="72"/>
      <c r="M1366" s="231" t="s">
        <v>21</v>
      </c>
      <c r="N1366" s="232" t="s">
        <v>43</v>
      </c>
      <c r="O1366" s="47"/>
      <c r="P1366" s="233">
        <f>O1366*H1366</f>
        <v>0</v>
      </c>
      <c r="Q1366" s="233">
        <v>3.0000000000000001E-05</v>
      </c>
      <c r="R1366" s="233">
        <f>Q1366*H1366</f>
        <v>0.00060000000000000006</v>
      </c>
      <c r="S1366" s="233">
        <v>0</v>
      </c>
      <c r="T1366" s="234">
        <f>S1366*H1366</f>
        <v>0</v>
      </c>
      <c r="AR1366" s="24" t="s">
        <v>220</v>
      </c>
      <c r="AT1366" s="24" t="s">
        <v>127</v>
      </c>
      <c r="AU1366" s="24" t="s">
        <v>144</v>
      </c>
      <c r="AY1366" s="24" t="s">
        <v>114</v>
      </c>
      <c r="BE1366" s="235">
        <f>IF(N1366="základní",J1366,0)</f>
        <v>0</v>
      </c>
      <c r="BF1366" s="235">
        <f>IF(N1366="snížená",J1366,0)</f>
        <v>0</v>
      </c>
      <c r="BG1366" s="235">
        <f>IF(N1366="zákl. přenesená",J1366,0)</f>
        <v>0</v>
      </c>
      <c r="BH1366" s="235">
        <f>IF(N1366="sníž. přenesená",J1366,0)</f>
        <v>0</v>
      </c>
      <c r="BI1366" s="235">
        <f>IF(N1366="nulová",J1366,0)</f>
        <v>0</v>
      </c>
      <c r="BJ1366" s="24" t="s">
        <v>81</v>
      </c>
      <c r="BK1366" s="235">
        <f>ROUND(I1366*H1366,2)</f>
        <v>0</v>
      </c>
      <c r="BL1366" s="24" t="s">
        <v>220</v>
      </c>
      <c r="BM1366" s="24" t="s">
        <v>3192</v>
      </c>
    </row>
    <row r="1367" s="1" customFormat="1" ht="16.5" customHeight="1">
      <c r="B1367" s="46"/>
      <c r="C1367" s="271" t="s">
        <v>3193</v>
      </c>
      <c r="D1367" s="271" t="s">
        <v>189</v>
      </c>
      <c r="E1367" s="272" t="s">
        <v>3194</v>
      </c>
      <c r="F1367" s="273" t="s">
        <v>3195</v>
      </c>
      <c r="G1367" s="274" t="s">
        <v>284</v>
      </c>
      <c r="H1367" s="275">
        <v>20.399999999999999</v>
      </c>
      <c r="I1367" s="276"/>
      <c r="J1367" s="277">
        <f>ROUND(I1367*H1367,2)</f>
        <v>0</v>
      </c>
      <c r="K1367" s="273" t="s">
        <v>147</v>
      </c>
      <c r="L1367" s="278"/>
      <c r="M1367" s="279" t="s">
        <v>21</v>
      </c>
      <c r="N1367" s="280" t="s">
        <v>43</v>
      </c>
      <c r="O1367" s="47"/>
      <c r="P1367" s="233">
        <f>O1367*H1367</f>
        <v>0</v>
      </c>
      <c r="Q1367" s="233">
        <v>6.0000000000000002E-05</v>
      </c>
      <c r="R1367" s="233">
        <f>Q1367*H1367</f>
        <v>0.001224</v>
      </c>
      <c r="S1367" s="233">
        <v>0</v>
      </c>
      <c r="T1367" s="234">
        <f>S1367*H1367</f>
        <v>0</v>
      </c>
      <c r="AR1367" s="24" t="s">
        <v>309</v>
      </c>
      <c r="AT1367" s="24" t="s">
        <v>189</v>
      </c>
      <c r="AU1367" s="24" t="s">
        <v>144</v>
      </c>
      <c r="AY1367" s="24" t="s">
        <v>114</v>
      </c>
      <c r="BE1367" s="235">
        <f>IF(N1367="základní",J1367,0)</f>
        <v>0</v>
      </c>
      <c r="BF1367" s="235">
        <f>IF(N1367="snížená",J1367,0)</f>
        <v>0</v>
      </c>
      <c r="BG1367" s="235">
        <f>IF(N1367="zákl. přenesená",J1367,0)</f>
        <v>0</v>
      </c>
      <c r="BH1367" s="235">
        <f>IF(N1367="sníž. přenesená",J1367,0)</f>
        <v>0</v>
      </c>
      <c r="BI1367" s="235">
        <f>IF(N1367="nulová",J1367,0)</f>
        <v>0</v>
      </c>
      <c r="BJ1367" s="24" t="s">
        <v>81</v>
      </c>
      <c r="BK1367" s="235">
        <f>ROUND(I1367*H1367,2)</f>
        <v>0</v>
      </c>
      <c r="BL1367" s="24" t="s">
        <v>220</v>
      </c>
      <c r="BM1367" s="24" t="s">
        <v>3196</v>
      </c>
    </row>
    <row r="1368" s="12" customFormat="1">
      <c r="B1368" s="247"/>
      <c r="C1368" s="248"/>
      <c r="D1368" s="238" t="s">
        <v>133</v>
      </c>
      <c r="E1368" s="248"/>
      <c r="F1368" s="250" t="s">
        <v>3197</v>
      </c>
      <c r="G1368" s="248"/>
      <c r="H1368" s="251">
        <v>20.399999999999999</v>
      </c>
      <c r="I1368" s="252"/>
      <c r="J1368" s="248"/>
      <c r="K1368" s="248"/>
      <c r="L1368" s="253"/>
      <c r="M1368" s="254"/>
      <c r="N1368" s="255"/>
      <c r="O1368" s="255"/>
      <c r="P1368" s="255"/>
      <c r="Q1368" s="255"/>
      <c r="R1368" s="255"/>
      <c r="S1368" s="255"/>
      <c r="T1368" s="256"/>
      <c r="AT1368" s="257" t="s">
        <v>133</v>
      </c>
      <c r="AU1368" s="257" t="s">
        <v>144</v>
      </c>
      <c r="AV1368" s="12" t="s">
        <v>81</v>
      </c>
      <c r="AW1368" s="12" t="s">
        <v>6</v>
      </c>
      <c r="AX1368" s="12" t="s">
        <v>76</v>
      </c>
      <c r="AY1368" s="257" t="s">
        <v>114</v>
      </c>
    </row>
    <row r="1369" s="1" customFormat="1" ht="38.25" customHeight="1">
      <c r="B1369" s="46"/>
      <c r="C1369" s="224" t="s">
        <v>3198</v>
      </c>
      <c r="D1369" s="224" t="s">
        <v>127</v>
      </c>
      <c r="E1369" s="225" t="s">
        <v>3199</v>
      </c>
      <c r="F1369" s="226" t="s">
        <v>3200</v>
      </c>
      <c r="G1369" s="227" t="s">
        <v>289</v>
      </c>
      <c r="H1369" s="228">
        <v>1</v>
      </c>
      <c r="I1369" s="229"/>
      <c r="J1369" s="230">
        <f>ROUND(I1369*H1369,2)</f>
        <v>0</v>
      </c>
      <c r="K1369" s="226" t="s">
        <v>147</v>
      </c>
      <c r="L1369" s="72"/>
      <c r="M1369" s="231" t="s">
        <v>21</v>
      </c>
      <c r="N1369" s="232" t="s">
        <v>43</v>
      </c>
      <c r="O1369" s="47"/>
      <c r="P1369" s="233">
        <f>O1369*H1369</f>
        <v>0</v>
      </c>
      <c r="Q1369" s="233">
        <v>0</v>
      </c>
      <c r="R1369" s="233">
        <f>Q1369*H1369</f>
        <v>0</v>
      </c>
      <c r="S1369" s="233">
        <v>0</v>
      </c>
      <c r="T1369" s="234">
        <f>S1369*H1369</f>
        <v>0</v>
      </c>
      <c r="AR1369" s="24" t="s">
        <v>220</v>
      </c>
      <c r="AT1369" s="24" t="s">
        <v>127</v>
      </c>
      <c r="AU1369" s="24" t="s">
        <v>144</v>
      </c>
      <c r="AY1369" s="24" t="s">
        <v>114</v>
      </c>
      <c r="BE1369" s="235">
        <f>IF(N1369="základní",J1369,0)</f>
        <v>0</v>
      </c>
      <c r="BF1369" s="235">
        <f>IF(N1369="snížená",J1369,0)</f>
        <v>0</v>
      </c>
      <c r="BG1369" s="235">
        <f>IF(N1369="zákl. přenesená",J1369,0)</f>
        <v>0</v>
      </c>
      <c r="BH1369" s="235">
        <f>IF(N1369="sníž. přenesená",J1369,0)</f>
        <v>0</v>
      </c>
      <c r="BI1369" s="235">
        <f>IF(N1369="nulová",J1369,0)</f>
        <v>0</v>
      </c>
      <c r="BJ1369" s="24" t="s">
        <v>81</v>
      </c>
      <c r="BK1369" s="235">
        <f>ROUND(I1369*H1369,2)</f>
        <v>0</v>
      </c>
      <c r="BL1369" s="24" t="s">
        <v>220</v>
      </c>
      <c r="BM1369" s="24" t="s">
        <v>3201</v>
      </c>
    </row>
    <row r="1370" s="1" customFormat="1">
      <c r="B1370" s="46"/>
      <c r="C1370" s="74"/>
      <c r="D1370" s="238" t="s">
        <v>149</v>
      </c>
      <c r="E1370" s="74"/>
      <c r="F1370" s="269" t="s">
        <v>3202</v>
      </c>
      <c r="G1370" s="74"/>
      <c r="H1370" s="74"/>
      <c r="I1370" s="189"/>
      <c r="J1370" s="74"/>
      <c r="K1370" s="74"/>
      <c r="L1370" s="72"/>
      <c r="M1370" s="270"/>
      <c r="N1370" s="47"/>
      <c r="O1370" s="47"/>
      <c r="P1370" s="47"/>
      <c r="Q1370" s="47"/>
      <c r="R1370" s="47"/>
      <c r="S1370" s="47"/>
      <c r="T1370" s="95"/>
      <c r="AT1370" s="24" t="s">
        <v>149</v>
      </c>
      <c r="AU1370" s="24" t="s">
        <v>144</v>
      </c>
    </row>
    <row r="1371" s="10" customFormat="1" ht="29.88" customHeight="1">
      <c r="B1371" s="202"/>
      <c r="C1371" s="203"/>
      <c r="D1371" s="204" t="s">
        <v>70</v>
      </c>
      <c r="E1371" s="216" t="s">
        <v>3203</v>
      </c>
      <c r="F1371" s="216" t="s">
        <v>3204</v>
      </c>
      <c r="G1371" s="203"/>
      <c r="H1371" s="203"/>
      <c r="I1371" s="206"/>
      <c r="J1371" s="217">
        <f>BK1371</f>
        <v>0</v>
      </c>
      <c r="K1371" s="203"/>
      <c r="L1371" s="208"/>
      <c r="M1371" s="209"/>
      <c r="N1371" s="210"/>
      <c r="O1371" s="210"/>
      <c r="P1371" s="211">
        <f>SUM(P1372:P1394)</f>
        <v>0</v>
      </c>
      <c r="Q1371" s="210"/>
      <c r="R1371" s="211">
        <f>SUM(R1372:R1394)</f>
        <v>2.8366167</v>
      </c>
      <c r="S1371" s="210"/>
      <c r="T1371" s="212">
        <f>SUM(T1372:T1394)</f>
        <v>0</v>
      </c>
      <c r="AR1371" s="213" t="s">
        <v>81</v>
      </c>
      <c r="AT1371" s="214" t="s">
        <v>70</v>
      </c>
      <c r="AU1371" s="214" t="s">
        <v>76</v>
      </c>
      <c r="AY1371" s="213" t="s">
        <v>114</v>
      </c>
      <c r="BK1371" s="215">
        <f>SUM(BK1372:BK1394)</f>
        <v>0</v>
      </c>
    </row>
    <row r="1372" s="1" customFormat="1" ht="25.5" customHeight="1">
      <c r="B1372" s="46"/>
      <c r="C1372" s="224" t="s">
        <v>3205</v>
      </c>
      <c r="D1372" s="224" t="s">
        <v>127</v>
      </c>
      <c r="E1372" s="225" t="s">
        <v>3206</v>
      </c>
      <c r="F1372" s="226" t="s">
        <v>3207</v>
      </c>
      <c r="G1372" s="227" t="s">
        <v>197</v>
      </c>
      <c r="H1372" s="228">
        <v>170.709</v>
      </c>
      <c r="I1372" s="229"/>
      <c r="J1372" s="230">
        <f>ROUND(I1372*H1372,2)</f>
        <v>0</v>
      </c>
      <c r="K1372" s="226" t="s">
        <v>147</v>
      </c>
      <c r="L1372" s="72"/>
      <c r="M1372" s="231" t="s">
        <v>21</v>
      </c>
      <c r="N1372" s="232" t="s">
        <v>43</v>
      </c>
      <c r="O1372" s="47"/>
      <c r="P1372" s="233">
        <f>O1372*H1372</f>
        <v>0</v>
      </c>
      <c r="Q1372" s="233">
        <v>0.0030000000000000001</v>
      </c>
      <c r="R1372" s="233">
        <f>Q1372*H1372</f>
        <v>0.512127</v>
      </c>
      <c r="S1372" s="233">
        <v>0</v>
      </c>
      <c r="T1372" s="234">
        <f>S1372*H1372</f>
        <v>0</v>
      </c>
      <c r="AR1372" s="24" t="s">
        <v>220</v>
      </c>
      <c r="AT1372" s="24" t="s">
        <v>127</v>
      </c>
      <c r="AU1372" s="24" t="s">
        <v>81</v>
      </c>
      <c r="AY1372" s="24" t="s">
        <v>114</v>
      </c>
      <c r="BE1372" s="235">
        <f>IF(N1372="základní",J1372,0)</f>
        <v>0</v>
      </c>
      <c r="BF1372" s="235">
        <f>IF(N1372="snížená",J1372,0)</f>
        <v>0</v>
      </c>
      <c r="BG1372" s="235">
        <f>IF(N1372="zákl. přenesená",J1372,0)</f>
        <v>0</v>
      </c>
      <c r="BH1372" s="235">
        <f>IF(N1372="sníž. přenesená",J1372,0)</f>
        <v>0</v>
      </c>
      <c r="BI1372" s="235">
        <f>IF(N1372="nulová",J1372,0)</f>
        <v>0</v>
      </c>
      <c r="BJ1372" s="24" t="s">
        <v>81</v>
      </c>
      <c r="BK1372" s="235">
        <f>ROUND(I1372*H1372,2)</f>
        <v>0</v>
      </c>
      <c r="BL1372" s="24" t="s">
        <v>220</v>
      </c>
      <c r="BM1372" s="24" t="s">
        <v>3208</v>
      </c>
    </row>
    <row r="1373" s="11" customFormat="1">
      <c r="B1373" s="236"/>
      <c r="C1373" s="237"/>
      <c r="D1373" s="238" t="s">
        <v>133</v>
      </c>
      <c r="E1373" s="239" t="s">
        <v>21</v>
      </c>
      <c r="F1373" s="240" t="s">
        <v>3209</v>
      </c>
      <c r="G1373" s="237"/>
      <c r="H1373" s="239" t="s">
        <v>21</v>
      </c>
      <c r="I1373" s="241"/>
      <c r="J1373" s="237"/>
      <c r="K1373" s="237"/>
      <c r="L1373" s="242"/>
      <c r="M1373" s="243"/>
      <c r="N1373" s="244"/>
      <c r="O1373" s="244"/>
      <c r="P1373" s="244"/>
      <c r="Q1373" s="244"/>
      <c r="R1373" s="244"/>
      <c r="S1373" s="244"/>
      <c r="T1373" s="245"/>
      <c r="AT1373" s="246" t="s">
        <v>133</v>
      </c>
      <c r="AU1373" s="246" t="s">
        <v>81</v>
      </c>
      <c r="AV1373" s="11" t="s">
        <v>76</v>
      </c>
      <c r="AW1373" s="11" t="s">
        <v>35</v>
      </c>
      <c r="AX1373" s="11" t="s">
        <v>71</v>
      </c>
      <c r="AY1373" s="246" t="s">
        <v>114</v>
      </c>
    </row>
    <row r="1374" s="12" customFormat="1">
      <c r="B1374" s="247"/>
      <c r="C1374" s="248"/>
      <c r="D1374" s="238" t="s">
        <v>133</v>
      </c>
      <c r="E1374" s="249" t="s">
        <v>21</v>
      </c>
      <c r="F1374" s="250" t="s">
        <v>3210</v>
      </c>
      <c r="G1374" s="248"/>
      <c r="H1374" s="251">
        <v>16.399999999999999</v>
      </c>
      <c r="I1374" s="252"/>
      <c r="J1374" s="248"/>
      <c r="K1374" s="248"/>
      <c r="L1374" s="253"/>
      <c r="M1374" s="254"/>
      <c r="N1374" s="255"/>
      <c r="O1374" s="255"/>
      <c r="P1374" s="255"/>
      <c r="Q1374" s="255"/>
      <c r="R1374" s="255"/>
      <c r="S1374" s="255"/>
      <c r="T1374" s="256"/>
      <c r="AT1374" s="257" t="s">
        <v>133</v>
      </c>
      <c r="AU1374" s="257" t="s">
        <v>81</v>
      </c>
      <c r="AV1374" s="12" t="s">
        <v>81</v>
      </c>
      <c r="AW1374" s="12" t="s">
        <v>35</v>
      </c>
      <c r="AX1374" s="12" t="s">
        <v>71</v>
      </c>
      <c r="AY1374" s="257" t="s">
        <v>114</v>
      </c>
    </row>
    <row r="1375" s="12" customFormat="1">
      <c r="B1375" s="247"/>
      <c r="C1375" s="248"/>
      <c r="D1375" s="238" t="s">
        <v>133</v>
      </c>
      <c r="E1375" s="249" t="s">
        <v>21</v>
      </c>
      <c r="F1375" s="250" t="s">
        <v>3211</v>
      </c>
      <c r="G1375" s="248"/>
      <c r="H1375" s="251">
        <v>-1.5760000000000001</v>
      </c>
      <c r="I1375" s="252"/>
      <c r="J1375" s="248"/>
      <c r="K1375" s="248"/>
      <c r="L1375" s="253"/>
      <c r="M1375" s="254"/>
      <c r="N1375" s="255"/>
      <c r="O1375" s="255"/>
      <c r="P1375" s="255"/>
      <c r="Q1375" s="255"/>
      <c r="R1375" s="255"/>
      <c r="S1375" s="255"/>
      <c r="T1375" s="256"/>
      <c r="AT1375" s="257" t="s">
        <v>133</v>
      </c>
      <c r="AU1375" s="257" t="s">
        <v>81</v>
      </c>
      <c r="AV1375" s="12" t="s">
        <v>81</v>
      </c>
      <c r="AW1375" s="12" t="s">
        <v>35</v>
      </c>
      <c r="AX1375" s="12" t="s">
        <v>71</v>
      </c>
      <c r="AY1375" s="257" t="s">
        <v>114</v>
      </c>
    </row>
    <row r="1376" s="12" customFormat="1">
      <c r="B1376" s="247"/>
      <c r="C1376" s="248"/>
      <c r="D1376" s="238" t="s">
        <v>133</v>
      </c>
      <c r="E1376" s="249" t="s">
        <v>21</v>
      </c>
      <c r="F1376" s="250" t="s">
        <v>3212</v>
      </c>
      <c r="G1376" s="248"/>
      <c r="H1376" s="251">
        <v>-0.45000000000000001</v>
      </c>
      <c r="I1376" s="252"/>
      <c r="J1376" s="248"/>
      <c r="K1376" s="248"/>
      <c r="L1376" s="253"/>
      <c r="M1376" s="254"/>
      <c r="N1376" s="255"/>
      <c r="O1376" s="255"/>
      <c r="P1376" s="255"/>
      <c r="Q1376" s="255"/>
      <c r="R1376" s="255"/>
      <c r="S1376" s="255"/>
      <c r="T1376" s="256"/>
      <c r="AT1376" s="257" t="s">
        <v>133</v>
      </c>
      <c r="AU1376" s="257" t="s">
        <v>81</v>
      </c>
      <c r="AV1376" s="12" t="s">
        <v>81</v>
      </c>
      <c r="AW1376" s="12" t="s">
        <v>35</v>
      </c>
      <c r="AX1376" s="12" t="s">
        <v>71</v>
      </c>
      <c r="AY1376" s="257" t="s">
        <v>114</v>
      </c>
    </row>
    <row r="1377" s="11" customFormat="1">
      <c r="B1377" s="236"/>
      <c r="C1377" s="237"/>
      <c r="D1377" s="238" t="s">
        <v>133</v>
      </c>
      <c r="E1377" s="239" t="s">
        <v>21</v>
      </c>
      <c r="F1377" s="240" t="s">
        <v>3213</v>
      </c>
      <c r="G1377" s="237"/>
      <c r="H1377" s="239" t="s">
        <v>21</v>
      </c>
      <c r="I1377" s="241"/>
      <c r="J1377" s="237"/>
      <c r="K1377" s="237"/>
      <c r="L1377" s="242"/>
      <c r="M1377" s="243"/>
      <c r="N1377" s="244"/>
      <c r="O1377" s="244"/>
      <c r="P1377" s="244"/>
      <c r="Q1377" s="244"/>
      <c r="R1377" s="244"/>
      <c r="S1377" s="244"/>
      <c r="T1377" s="245"/>
      <c r="AT1377" s="246" t="s">
        <v>133</v>
      </c>
      <c r="AU1377" s="246" t="s">
        <v>81</v>
      </c>
      <c r="AV1377" s="11" t="s">
        <v>76</v>
      </c>
      <c r="AW1377" s="11" t="s">
        <v>35</v>
      </c>
      <c r="AX1377" s="11" t="s">
        <v>71</v>
      </c>
      <c r="AY1377" s="246" t="s">
        <v>114</v>
      </c>
    </row>
    <row r="1378" s="12" customFormat="1">
      <c r="B1378" s="247"/>
      <c r="C1378" s="248"/>
      <c r="D1378" s="238" t="s">
        <v>133</v>
      </c>
      <c r="E1378" s="249" t="s">
        <v>21</v>
      </c>
      <c r="F1378" s="250" t="s">
        <v>3214</v>
      </c>
      <c r="G1378" s="248"/>
      <c r="H1378" s="251">
        <v>39.606000000000002</v>
      </c>
      <c r="I1378" s="252"/>
      <c r="J1378" s="248"/>
      <c r="K1378" s="248"/>
      <c r="L1378" s="253"/>
      <c r="M1378" s="254"/>
      <c r="N1378" s="255"/>
      <c r="O1378" s="255"/>
      <c r="P1378" s="255"/>
      <c r="Q1378" s="255"/>
      <c r="R1378" s="255"/>
      <c r="S1378" s="255"/>
      <c r="T1378" s="256"/>
      <c r="AT1378" s="257" t="s">
        <v>133</v>
      </c>
      <c r="AU1378" s="257" t="s">
        <v>81</v>
      </c>
      <c r="AV1378" s="12" t="s">
        <v>81</v>
      </c>
      <c r="AW1378" s="12" t="s">
        <v>35</v>
      </c>
      <c r="AX1378" s="12" t="s">
        <v>71</v>
      </c>
      <c r="AY1378" s="257" t="s">
        <v>114</v>
      </c>
    </row>
    <row r="1379" s="12" customFormat="1">
      <c r="B1379" s="247"/>
      <c r="C1379" s="248"/>
      <c r="D1379" s="238" t="s">
        <v>133</v>
      </c>
      <c r="E1379" s="249" t="s">
        <v>21</v>
      </c>
      <c r="F1379" s="250" t="s">
        <v>3215</v>
      </c>
      <c r="G1379" s="248"/>
      <c r="H1379" s="251">
        <v>19.27</v>
      </c>
      <c r="I1379" s="252"/>
      <c r="J1379" s="248"/>
      <c r="K1379" s="248"/>
      <c r="L1379" s="253"/>
      <c r="M1379" s="254"/>
      <c r="N1379" s="255"/>
      <c r="O1379" s="255"/>
      <c r="P1379" s="255"/>
      <c r="Q1379" s="255"/>
      <c r="R1379" s="255"/>
      <c r="S1379" s="255"/>
      <c r="T1379" s="256"/>
      <c r="AT1379" s="257" t="s">
        <v>133</v>
      </c>
      <c r="AU1379" s="257" t="s">
        <v>81</v>
      </c>
      <c r="AV1379" s="12" t="s">
        <v>81</v>
      </c>
      <c r="AW1379" s="12" t="s">
        <v>35</v>
      </c>
      <c r="AX1379" s="12" t="s">
        <v>71</v>
      </c>
      <c r="AY1379" s="257" t="s">
        <v>114</v>
      </c>
    </row>
    <row r="1380" s="12" customFormat="1">
      <c r="B1380" s="247"/>
      <c r="C1380" s="248"/>
      <c r="D1380" s="238" t="s">
        <v>133</v>
      </c>
      <c r="E1380" s="249" t="s">
        <v>21</v>
      </c>
      <c r="F1380" s="250" t="s">
        <v>3216</v>
      </c>
      <c r="G1380" s="248"/>
      <c r="H1380" s="251">
        <v>-4.7279999999999998</v>
      </c>
      <c r="I1380" s="252"/>
      <c r="J1380" s="248"/>
      <c r="K1380" s="248"/>
      <c r="L1380" s="253"/>
      <c r="M1380" s="254"/>
      <c r="N1380" s="255"/>
      <c r="O1380" s="255"/>
      <c r="P1380" s="255"/>
      <c r="Q1380" s="255"/>
      <c r="R1380" s="255"/>
      <c r="S1380" s="255"/>
      <c r="T1380" s="256"/>
      <c r="AT1380" s="257" t="s">
        <v>133</v>
      </c>
      <c r="AU1380" s="257" t="s">
        <v>81</v>
      </c>
      <c r="AV1380" s="12" t="s">
        <v>81</v>
      </c>
      <c r="AW1380" s="12" t="s">
        <v>35</v>
      </c>
      <c r="AX1380" s="12" t="s">
        <v>71</v>
      </c>
      <c r="AY1380" s="257" t="s">
        <v>114</v>
      </c>
    </row>
    <row r="1381" s="11" customFormat="1">
      <c r="B1381" s="236"/>
      <c r="C1381" s="237"/>
      <c r="D1381" s="238" t="s">
        <v>133</v>
      </c>
      <c r="E1381" s="239" t="s">
        <v>21</v>
      </c>
      <c r="F1381" s="240" t="s">
        <v>3217</v>
      </c>
      <c r="G1381" s="237"/>
      <c r="H1381" s="239" t="s">
        <v>21</v>
      </c>
      <c r="I1381" s="241"/>
      <c r="J1381" s="237"/>
      <c r="K1381" s="237"/>
      <c r="L1381" s="242"/>
      <c r="M1381" s="243"/>
      <c r="N1381" s="244"/>
      <c r="O1381" s="244"/>
      <c r="P1381" s="244"/>
      <c r="Q1381" s="244"/>
      <c r="R1381" s="244"/>
      <c r="S1381" s="244"/>
      <c r="T1381" s="245"/>
      <c r="AT1381" s="246" t="s">
        <v>133</v>
      </c>
      <c r="AU1381" s="246" t="s">
        <v>81</v>
      </c>
      <c r="AV1381" s="11" t="s">
        <v>76</v>
      </c>
      <c r="AW1381" s="11" t="s">
        <v>35</v>
      </c>
      <c r="AX1381" s="11" t="s">
        <v>71</v>
      </c>
      <c r="AY1381" s="246" t="s">
        <v>114</v>
      </c>
    </row>
    <row r="1382" s="12" customFormat="1">
      <c r="B1382" s="247"/>
      <c r="C1382" s="248"/>
      <c r="D1382" s="238" t="s">
        <v>133</v>
      </c>
      <c r="E1382" s="249" t="s">
        <v>21</v>
      </c>
      <c r="F1382" s="250" t="s">
        <v>3215</v>
      </c>
      <c r="G1382" s="248"/>
      <c r="H1382" s="251">
        <v>19.27</v>
      </c>
      <c r="I1382" s="252"/>
      <c r="J1382" s="248"/>
      <c r="K1382" s="248"/>
      <c r="L1382" s="253"/>
      <c r="M1382" s="254"/>
      <c r="N1382" s="255"/>
      <c r="O1382" s="255"/>
      <c r="P1382" s="255"/>
      <c r="Q1382" s="255"/>
      <c r="R1382" s="255"/>
      <c r="S1382" s="255"/>
      <c r="T1382" s="256"/>
      <c r="AT1382" s="257" t="s">
        <v>133</v>
      </c>
      <c r="AU1382" s="257" t="s">
        <v>81</v>
      </c>
      <c r="AV1382" s="12" t="s">
        <v>81</v>
      </c>
      <c r="AW1382" s="12" t="s">
        <v>35</v>
      </c>
      <c r="AX1382" s="12" t="s">
        <v>71</v>
      </c>
      <c r="AY1382" s="257" t="s">
        <v>114</v>
      </c>
    </row>
    <row r="1383" s="12" customFormat="1">
      <c r="B1383" s="247"/>
      <c r="C1383" s="248"/>
      <c r="D1383" s="238" t="s">
        <v>133</v>
      </c>
      <c r="E1383" s="249" t="s">
        <v>21</v>
      </c>
      <c r="F1383" s="250" t="s">
        <v>3218</v>
      </c>
      <c r="G1383" s="248"/>
      <c r="H1383" s="251">
        <v>19.803000000000001</v>
      </c>
      <c r="I1383" s="252"/>
      <c r="J1383" s="248"/>
      <c r="K1383" s="248"/>
      <c r="L1383" s="253"/>
      <c r="M1383" s="254"/>
      <c r="N1383" s="255"/>
      <c r="O1383" s="255"/>
      <c r="P1383" s="255"/>
      <c r="Q1383" s="255"/>
      <c r="R1383" s="255"/>
      <c r="S1383" s="255"/>
      <c r="T1383" s="256"/>
      <c r="AT1383" s="257" t="s">
        <v>133</v>
      </c>
      <c r="AU1383" s="257" t="s">
        <v>81</v>
      </c>
      <c r="AV1383" s="12" t="s">
        <v>81</v>
      </c>
      <c r="AW1383" s="12" t="s">
        <v>35</v>
      </c>
      <c r="AX1383" s="12" t="s">
        <v>71</v>
      </c>
      <c r="AY1383" s="257" t="s">
        <v>114</v>
      </c>
    </row>
    <row r="1384" s="12" customFormat="1">
      <c r="B1384" s="247"/>
      <c r="C1384" s="248"/>
      <c r="D1384" s="238" t="s">
        <v>133</v>
      </c>
      <c r="E1384" s="249" t="s">
        <v>21</v>
      </c>
      <c r="F1384" s="250" t="s">
        <v>3219</v>
      </c>
      <c r="G1384" s="248"/>
      <c r="H1384" s="251">
        <v>20.295000000000002</v>
      </c>
      <c r="I1384" s="252"/>
      <c r="J1384" s="248"/>
      <c r="K1384" s="248"/>
      <c r="L1384" s="253"/>
      <c r="M1384" s="254"/>
      <c r="N1384" s="255"/>
      <c r="O1384" s="255"/>
      <c r="P1384" s="255"/>
      <c r="Q1384" s="255"/>
      <c r="R1384" s="255"/>
      <c r="S1384" s="255"/>
      <c r="T1384" s="256"/>
      <c r="AT1384" s="257" t="s">
        <v>133</v>
      </c>
      <c r="AU1384" s="257" t="s">
        <v>81</v>
      </c>
      <c r="AV1384" s="12" t="s">
        <v>81</v>
      </c>
      <c r="AW1384" s="12" t="s">
        <v>35</v>
      </c>
      <c r="AX1384" s="12" t="s">
        <v>71</v>
      </c>
      <c r="AY1384" s="257" t="s">
        <v>114</v>
      </c>
    </row>
    <row r="1385" s="12" customFormat="1">
      <c r="B1385" s="247"/>
      <c r="C1385" s="248"/>
      <c r="D1385" s="238" t="s">
        <v>133</v>
      </c>
      <c r="E1385" s="249" t="s">
        <v>21</v>
      </c>
      <c r="F1385" s="250" t="s">
        <v>3216</v>
      </c>
      <c r="G1385" s="248"/>
      <c r="H1385" s="251">
        <v>-4.7279999999999998</v>
      </c>
      <c r="I1385" s="252"/>
      <c r="J1385" s="248"/>
      <c r="K1385" s="248"/>
      <c r="L1385" s="253"/>
      <c r="M1385" s="254"/>
      <c r="N1385" s="255"/>
      <c r="O1385" s="255"/>
      <c r="P1385" s="255"/>
      <c r="Q1385" s="255"/>
      <c r="R1385" s="255"/>
      <c r="S1385" s="255"/>
      <c r="T1385" s="256"/>
      <c r="AT1385" s="257" t="s">
        <v>133</v>
      </c>
      <c r="AU1385" s="257" t="s">
        <v>81</v>
      </c>
      <c r="AV1385" s="12" t="s">
        <v>81</v>
      </c>
      <c r="AW1385" s="12" t="s">
        <v>35</v>
      </c>
      <c r="AX1385" s="12" t="s">
        <v>71</v>
      </c>
      <c r="AY1385" s="257" t="s">
        <v>114</v>
      </c>
    </row>
    <row r="1386" s="11" customFormat="1">
      <c r="B1386" s="236"/>
      <c r="C1386" s="237"/>
      <c r="D1386" s="238" t="s">
        <v>133</v>
      </c>
      <c r="E1386" s="239" t="s">
        <v>21</v>
      </c>
      <c r="F1386" s="240" t="s">
        <v>3220</v>
      </c>
      <c r="G1386" s="237"/>
      <c r="H1386" s="239" t="s">
        <v>21</v>
      </c>
      <c r="I1386" s="241"/>
      <c r="J1386" s="237"/>
      <c r="K1386" s="237"/>
      <c r="L1386" s="242"/>
      <c r="M1386" s="243"/>
      <c r="N1386" s="244"/>
      <c r="O1386" s="244"/>
      <c r="P1386" s="244"/>
      <c r="Q1386" s="244"/>
      <c r="R1386" s="244"/>
      <c r="S1386" s="244"/>
      <c r="T1386" s="245"/>
      <c r="AT1386" s="246" t="s">
        <v>133</v>
      </c>
      <c r="AU1386" s="246" t="s">
        <v>81</v>
      </c>
      <c r="AV1386" s="11" t="s">
        <v>76</v>
      </c>
      <c r="AW1386" s="11" t="s">
        <v>35</v>
      </c>
      <c r="AX1386" s="11" t="s">
        <v>71</v>
      </c>
      <c r="AY1386" s="246" t="s">
        <v>114</v>
      </c>
    </row>
    <row r="1387" s="12" customFormat="1">
      <c r="B1387" s="247"/>
      <c r="C1387" s="248"/>
      <c r="D1387" s="238" t="s">
        <v>133</v>
      </c>
      <c r="E1387" s="249" t="s">
        <v>21</v>
      </c>
      <c r="F1387" s="250" t="s">
        <v>3221</v>
      </c>
      <c r="G1387" s="248"/>
      <c r="H1387" s="251">
        <v>18.039999999999999</v>
      </c>
      <c r="I1387" s="252"/>
      <c r="J1387" s="248"/>
      <c r="K1387" s="248"/>
      <c r="L1387" s="253"/>
      <c r="M1387" s="254"/>
      <c r="N1387" s="255"/>
      <c r="O1387" s="255"/>
      <c r="P1387" s="255"/>
      <c r="Q1387" s="255"/>
      <c r="R1387" s="255"/>
      <c r="S1387" s="255"/>
      <c r="T1387" s="256"/>
      <c r="AT1387" s="257" t="s">
        <v>133</v>
      </c>
      <c r="AU1387" s="257" t="s">
        <v>81</v>
      </c>
      <c r="AV1387" s="12" t="s">
        <v>81</v>
      </c>
      <c r="AW1387" s="12" t="s">
        <v>35</v>
      </c>
      <c r="AX1387" s="12" t="s">
        <v>71</v>
      </c>
      <c r="AY1387" s="257" t="s">
        <v>114</v>
      </c>
    </row>
    <row r="1388" s="12" customFormat="1">
      <c r="B1388" s="247"/>
      <c r="C1388" s="248"/>
      <c r="D1388" s="238" t="s">
        <v>133</v>
      </c>
      <c r="E1388" s="249" t="s">
        <v>21</v>
      </c>
      <c r="F1388" s="250" t="s">
        <v>3222</v>
      </c>
      <c r="G1388" s="248"/>
      <c r="H1388" s="251">
        <v>17.835000000000001</v>
      </c>
      <c r="I1388" s="252"/>
      <c r="J1388" s="248"/>
      <c r="K1388" s="248"/>
      <c r="L1388" s="253"/>
      <c r="M1388" s="254"/>
      <c r="N1388" s="255"/>
      <c r="O1388" s="255"/>
      <c r="P1388" s="255"/>
      <c r="Q1388" s="255"/>
      <c r="R1388" s="255"/>
      <c r="S1388" s="255"/>
      <c r="T1388" s="256"/>
      <c r="AT1388" s="257" t="s">
        <v>133</v>
      </c>
      <c r="AU1388" s="257" t="s">
        <v>81</v>
      </c>
      <c r="AV1388" s="12" t="s">
        <v>81</v>
      </c>
      <c r="AW1388" s="12" t="s">
        <v>35</v>
      </c>
      <c r="AX1388" s="12" t="s">
        <v>71</v>
      </c>
      <c r="AY1388" s="257" t="s">
        <v>114</v>
      </c>
    </row>
    <row r="1389" s="12" customFormat="1">
      <c r="B1389" s="247"/>
      <c r="C1389" s="248"/>
      <c r="D1389" s="238" t="s">
        <v>133</v>
      </c>
      <c r="E1389" s="249" t="s">
        <v>21</v>
      </c>
      <c r="F1389" s="250" t="s">
        <v>3223</v>
      </c>
      <c r="G1389" s="248"/>
      <c r="H1389" s="251">
        <v>16.399999999999999</v>
      </c>
      <c r="I1389" s="252"/>
      <c r="J1389" s="248"/>
      <c r="K1389" s="248"/>
      <c r="L1389" s="253"/>
      <c r="M1389" s="254"/>
      <c r="N1389" s="255"/>
      <c r="O1389" s="255"/>
      <c r="P1389" s="255"/>
      <c r="Q1389" s="255"/>
      <c r="R1389" s="255"/>
      <c r="S1389" s="255"/>
      <c r="T1389" s="256"/>
      <c r="AT1389" s="257" t="s">
        <v>133</v>
      </c>
      <c r="AU1389" s="257" t="s">
        <v>81</v>
      </c>
      <c r="AV1389" s="12" t="s">
        <v>81</v>
      </c>
      <c r="AW1389" s="12" t="s">
        <v>35</v>
      </c>
      <c r="AX1389" s="12" t="s">
        <v>71</v>
      </c>
      <c r="AY1389" s="257" t="s">
        <v>114</v>
      </c>
    </row>
    <row r="1390" s="12" customFormat="1">
      <c r="B1390" s="247"/>
      <c r="C1390" s="248"/>
      <c r="D1390" s="238" t="s">
        <v>133</v>
      </c>
      <c r="E1390" s="249" t="s">
        <v>21</v>
      </c>
      <c r="F1390" s="250" t="s">
        <v>3216</v>
      </c>
      <c r="G1390" s="248"/>
      <c r="H1390" s="251">
        <v>-4.7279999999999998</v>
      </c>
      <c r="I1390" s="252"/>
      <c r="J1390" s="248"/>
      <c r="K1390" s="248"/>
      <c r="L1390" s="253"/>
      <c r="M1390" s="254"/>
      <c r="N1390" s="255"/>
      <c r="O1390" s="255"/>
      <c r="P1390" s="255"/>
      <c r="Q1390" s="255"/>
      <c r="R1390" s="255"/>
      <c r="S1390" s="255"/>
      <c r="T1390" s="256"/>
      <c r="AT1390" s="257" t="s">
        <v>133</v>
      </c>
      <c r="AU1390" s="257" t="s">
        <v>81</v>
      </c>
      <c r="AV1390" s="12" t="s">
        <v>81</v>
      </c>
      <c r="AW1390" s="12" t="s">
        <v>35</v>
      </c>
      <c r="AX1390" s="12" t="s">
        <v>71</v>
      </c>
      <c r="AY1390" s="257" t="s">
        <v>114</v>
      </c>
    </row>
    <row r="1391" s="13" customFormat="1">
      <c r="B1391" s="258"/>
      <c r="C1391" s="259"/>
      <c r="D1391" s="238" t="s">
        <v>133</v>
      </c>
      <c r="E1391" s="260" t="s">
        <v>21</v>
      </c>
      <c r="F1391" s="261" t="s">
        <v>140</v>
      </c>
      <c r="G1391" s="259"/>
      <c r="H1391" s="262">
        <v>170.709</v>
      </c>
      <c r="I1391" s="263"/>
      <c r="J1391" s="259"/>
      <c r="K1391" s="259"/>
      <c r="L1391" s="264"/>
      <c r="M1391" s="265"/>
      <c r="N1391" s="266"/>
      <c r="O1391" s="266"/>
      <c r="P1391" s="266"/>
      <c r="Q1391" s="266"/>
      <c r="R1391" s="266"/>
      <c r="S1391" s="266"/>
      <c r="T1391" s="267"/>
      <c r="AT1391" s="268" t="s">
        <v>133</v>
      </c>
      <c r="AU1391" s="268" t="s">
        <v>81</v>
      </c>
      <c r="AV1391" s="13" t="s">
        <v>115</v>
      </c>
      <c r="AW1391" s="13" t="s">
        <v>35</v>
      </c>
      <c r="AX1391" s="13" t="s">
        <v>76</v>
      </c>
      <c r="AY1391" s="268" t="s">
        <v>114</v>
      </c>
    </row>
    <row r="1392" s="1" customFormat="1" ht="16.5" customHeight="1">
      <c r="B1392" s="46"/>
      <c r="C1392" s="271" t="s">
        <v>3224</v>
      </c>
      <c r="D1392" s="271" t="s">
        <v>189</v>
      </c>
      <c r="E1392" s="272" t="s">
        <v>3225</v>
      </c>
      <c r="F1392" s="273" t="s">
        <v>3226</v>
      </c>
      <c r="G1392" s="274" t="s">
        <v>197</v>
      </c>
      <c r="H1392" s="275">
        <v>180.19300000000001</v>
      </c>
      <c r="I1392" s="276"/>
      <c r="J1392" s="277">
        <f>ROUND(I1392*H1392,2)</f>
        <v>0</v>
      </c>
      <c r="K1392" s="273" t="s">
        <v>147</v>
      </c>
      <c r="L1392" s="278"/>
      <c r="M1392" s="279" t="s">
        <v>21</v>
      </c>
      <c r="N1392" s="280" t="s">
        <v>43</v>
      </c>
      <c r="O1392" s="47"/>
      <c r="P1392" s="233">
        <f>O1392*H1392</f>
        <v>0</v>
      </c>
      <c r="Q1392" s="233">
        <v>0.0129</v>
      </c>
      <c r="R1392" s="233">
        <f>Q1392*H1392</f>
        <v>2.3244897</v>
      </c>
      <c r="S1392" s="233">
        <v>0</v>
      </c>
      <c r="T1392" s="234">
        <f>S1392*H1392</f>
        <v>0</v>
      </c>
      <c r="AR1392" s="24" t="s">
        <v>309</v>
      </c>
      <c r="AT1392" s="24" t="s">
        <v>189</v>
      </c>
      <c r="AU1392" s="24" t="s">
        <v>81</v>
      </c>
      <c r="AY1392" s="24" t="s">
        <v>114</v>
      </c>
      <c r="BE1392" s="235">
        <f>IF(N1392="základní",J1392,0)</f>
        <v>0</v>
      </c>
      <c r="BF1392" s="235">
        <f>IF(N1392="snížená",J1392,0)</f>
        <v>0</v>
      </c>
      <c r="BG1392" s="235">
        <f>IF(N1392="zákl. přenesená",J1392,0)</f>
        <v>0</v>
      </c>
      <c r="BH1392" s="235">
        <f>IF(N1392="sníž. přenesená",J1392,0)</f>
        <v>0</v>
      </c>
      <c r="BI1392" s="235">
        <f>IF(N1392="nulová",J1392,0)</f>
        <v>0</v>
      </c>
      <c r="BJ1392" s="24" t="s">
        <v>81</v>
      </c>
      <c r="BK1392" s="235">
        <f>ROUND(I1392*H1392,2)</f>
        <v>0</v>
      </c>
      <c r="BL1392" s="24" t="s">
        <v>220</v>
      </c>
      <c r="BM1392" s="24" t="s">
        <v>3227</v>
      </c>
    </row>
    <row r="1393" s="12" customFormat="1">
      <c r="B1393" s="247"/>
      <c r="C1393" s="248"/>
      <c r="D1393" s="238" t="s">
        <v>133</v>
      </c>
      <c r="E1393" s="248"/>
      <c r="F1393" s="250" t="s">
        <v>3228</v>
      </c>
      <c r="G1393" s="248"/>
      <c r="H1393" s="251">
        <v>180.19300000000001</v>
      </c>
      <c r="I1393" s="252"/>
      <c r="J1393" s="248"/>
      <c r="K1393" s="248"/>
      <c r="L1393" s="253"/>
      <c r="M1393" s="254"/>
      <c r="N1393" s="255"/>
      <c r="O1393" s="255"/>
      <c r="P1393" s="255"/>
      <c r="Q1393" s="255"/>
      <c r="R1393" s="255"/>
      <c r="S1393" s="255"/>
      <c r="T1393" s="256"/>
      <c r="AT1393" s="257" t="s">
        <v>133</v>
      </c>
      <c r="AU1393" s="257" t="s">
        <v>81</v>
      </c>
      <c r="AV1393" s="12" t="s">
        <v>81</v>
      </c>
      <c r="AW1393" s="12" t="s">
        <v>6</v>
      </c>
      <c r="AX1393" s="12" t="s">
        <v>76</v>
      </c>
      <c r="AY1393" s="257" t="s">
        <v>114</v>
      </c>
    </row>
    <row r="1394" s="1" customFormat="1" ht="38.25" customHeight="1">
      <c r="B1394" s="46"/>
      <c r="C1394" s="224" t="s">
        <v>3229</v>
      </c>
      <c r="D1394" s="224" t="s">
        <v>127</v>
      </c>
      <c r="E1394" s="225" t="s">
        <v>3230</v>
      </c>
      <c r="F1394" s="226" t="s">
        <v>3231</v>
      </c>
      <c r="G1394" s="227" t="s">
        <v>289</v>
      </c>
      <c r="H1394" s="228">
        <v>1</v>
      </c>
      <c r="I1394" s="229"/>
      <c r="J1394" s="230">
        <f>ROUND(I1394*H1394,2)</f>
        <v>0</v>
      </c>
      <c r="K1394" s="226" t="s">
        <v>147</v>
      </c>
      <c r="L1394" s="72"/>
      <c r="M1394" s="231" t="s">
        <v>21</v>
      </c>
      <c r="N1394" s="232" t="s">
        <v>43</v>
      </c>
      <c r="O1394" s="47"/>
      <c r="P1394" s="233">
        <f>O1394*H1394</f>
        <v>0</v>
      </c>
      <c r="Q1394" s="233">
        <v>0</v>
      </c>
      <c r="R1394" s="233">
        <f>Q1394*H1394</f>
        <v>0</v>
      </c>
      <c r="S1394" s="233">
        <v>0</v>
      </c>
      <c r="T1394" s="234">
        <f>S1394*H1394</f>
        <v>0</v>
      </c>
      <c r="AR1394" s="24" t="s">
        <v>220</v>
      </c>
      <c r="AT1394" s="24" t="s">
        <v>127</v>
      </c>
      <c r="AU1394" s="24" t="s">
        <v>81</v>
      </c>
      <c r="AY1394" s="24" t="s">
        <v>114</v>
      </c>
      <c r="BE1394" s="235">
        <f>IF(N1394="základní",J1394,0)</f>
        <v>0</v>
      </c>
      <c r="BF1394" s="235">
        <f>IF(N1394="snížená",J1394,0)</f>
        <v>0</v>
      </c>
      <c r="BG1394" s="235">
        <f>IF(N1394="zákl. přenesená",J1394,0)</f>
        <v>0</v>
      </c>
      <c r="BH1394" s="235">
        <f>IF(N1394="sníž. přenesená",J1394,0)</f>
        <v>0</v>
      </c>
      <c r="BI1394" s="235">
        <f>IF(N1394="nulová",J1394,0)</f>
        <v>0</v>
      </c>
      <c r="BJ1394" s="24" t="s">
        <v>81</v>
      </c>
      <c r="BK1394" s="235">
        <f>ROUND(I1394*H1394,2)</f>
        <v>0</v>
      </c>
      <c r="BL1394" s="24" t="s">
        <v>220</v>
      </c>
      <c r="BM1394" s="24" t="s">
        <v>3232</v>
      </c>
    </row>
    <row r="1395" s="10" customFormat="1" ht="29.88" customHeight="1">
      <c r="B1395" s="202"/>
      <c r="C1395" s="203"/>
      <c r="D1395" s="204" t="s">
        <v>70</v>
      </c>
      <c r="E1395" s="216" t="s">
        <v>3233</v>
      </c>
      <c r="F1395" s="216" t="s">
        <v>3234</v>
      </c>
      <c r="G1395" s="203"/>
      <c r="H1395" s="203"/>
      <c r="I1395" s="206"/>
      <c r="J1395" s="217">
        <f>BK1395</f>
        <v>0</v>
      </c>
      <c r="K1395" s="203"/>
      <c r="L1395" s="208"/>
      <c r="M1395" s="209"/>
      <c r="N1395" s="210"/>
      <c r="O1395" s="210"/>
      <c r="P1395" s="211">
        <f>SUM(P1396:P1413)</f>
        <v>0</v>
      </c>
      <c r="Q1395" s="210"/>
      <c r="R1395" s="211">
        <f>SUM(R1396:R1413)</f>
        <v>0.084225590000000003</v>
      </c>
      <c r="S1395" s="210"/>
      <c r="T1395" s="212">
        <f>SUM(T1396:T1413)</f>
        <v>0</v>
      </c>
      <c r="AR1395" s="213" t="s">
        <v>81</v>
      </c>
      <c r="AT1395" s="214" t="s">
        <v>70</v>
      </c>
      <c r="AU1395" s="214" t="s">
        <v>76</v>
      </c>
      <c r="AY1395" s="213" t="s">
        <v>114</v>
      </c>
      <c r="BK1395" s="215">
        <f>SUM(BK1396:BK1413)</f>
        <v>0</v>
      </c>
    </row>
    <row r="1396" s="1" customFormat="1" ht="25.5" customHeight="1">
      <c r="B1396" s="46"/>
      <c r="C1396" s="224" t="s">
        <v>3235</v>
      </c>
      <c r="D1396" s="224" t="s">
        <v>127</v>
      </c>
      <c r="E1396" s="225" t="s">
        <v>3236</v>
      </c>
      <c r="F1396" s="226" t="s">
        <v>3237</v>
      </c>
      <c r="G1396" s="227" t="s">
        <v>197</v>
      </c>
      <c r="H1396" s="228">
        <v>291.10000000000002</v>
      </c>
      <c r="I1396" s="229"/>
      <c r="J1396" s="230">
        <f>ROUND(I1396*H1396,2)</f>
        <v>0</v>
      </c>
      <c r="K1396" s="226" t="s">
        <v>147</v>
      </c>
      <c r="L1396" s="72"/>
      <c r="M1396" s="231" t="s">
        <v>21</v>
      </c>
      <c r="N1396" s="232" t="s">
        <v>43</v>
      </c>
      <c r="O1396" s="47"/>
      <c r="P1396" s="233">
        <f>O1396*H1396</f>
        <v>0</v>
      </c>
      <c r="Q1396" s="233">
        <v>0.00022000000000000001</v>
      </c>
      <c r="R1396" s="233">
        <f>Q1396*H1396</f>
        <v>0.064042000000000002</v>
      </c>
      <c r="S1396" s="233">
        <v>0</v>
      </c>
      <c r="T1396" s="234">
        <f>S1396*H1396</f>
        <v>0</v>
      </c>
      <c r="AR1396" s="24" t="s">
        <v>220</v>
      </c>
      <c r="AT1396" s="24" t="s">
        <v>127</v>
      </c>
      <c r="AU1396" s="24" t="s">
        <v>81</v>
      </c>
      <c r="AY1396" s="24" t="s">
        <v>114</v>
      </c>
      <c r="BE1396" s="235">
        <f>IF(N1396="základní",J1396,0)</f>
        <v>0</v>
      </c>
      <c r="BF1396" s="235">
        <f>IF(N1396="snížená",J1396,0)</f>
        <v>0</v>
      </c>
      <c r="BG1396" s="235">
        <f>IF(N1396="zákl. přenesená",J1396,0)</f>
        <v>0</v>
      </c>
      <c r="BH1396" s="235">
        <f>IF(N1396="sníž. přenesená",J1396,0)</f>
        <v>0</v>
      </c>
      <c r="BI1396" s="235">
        <f>IF(N1396="nulová",J1396,0)</f>
        <v>0</v>
      </c>
      <c r="BJ1396" s="24" t="s">
        <v>81</v>
      </c>
      <c r="BK1396" s="235">
        <f>ROUND(I1396*H1396,2)</f>
        <v>0</v>
      </c>
      <c r="BL1396" s="24" t="s">
        <v>220</v>
      </c>
      <c r="BM1396" s="24" t="s">
        <v>3238</v>
      </c>
    </row>
    <row r="1397" s="1" customFormat="1">
      <c r="B1397" s="46"/>
      <c r="C1397" s="74"/>
      <c r="D1397" s="238" t="s">
        <v>149</v>
      </c>
      <c r="E1397" s="74"/>
      <c r="F1397" s="269" t="s">
        <v>3239</v>
      </c>
      <c r="G1397" s="74"/>
      <c r="H1397" s="74"/>
      <c r="I1397" s="189"/>
      <c r="J1397" s="74"/>
      <c r="K1397" s="74"/>
      <c r="L1397" s="72"/>
      <c r="M1397" s="270"/>
      <c r="N1397" s="47"/>
      <c r="O1397" s="47"/>
      <c r="P1397" s="47"/>
      <c r="Q1397" s="47"/>
      <c r="R1397" s="47"/>
      <c r="S1397" s="47"/>
      <c r="T1397" s="95"/>
      <c r="AT1397" s="24" t="s">
        <v>149</v>
      </c>
      <c r="AU1397" s="24" t="s">
        <v>81</v>
      </c>
    </row>
    <row r="1398" s="11" customFormat="1">
      <c r="B1398" s="236"/>
      <c r="C1398" s="237"/>
      <c r="D1398" s="238" t="s">
        <v>133</v>
      </c>
      <c r="E1398" s="239" t="s">
        <v>21</v>
      </c>
      <c r="F1398" s="240" t="s">
        <v>3240</v>
      </c>
      <c r="G1398" s="237"/>
      <c r="H1398" s="239" t="s">
        <v>21</v>
      </c>
      <c r="I1398" s="241"/>
      <c r="J1398" s="237"/>
      <c r="K1398" s="237"/>
      <c r="L1398" s="242"/>
      <c r="M1398" s="243"/>
      <c r="N1398" s="244"/>
      <c r="O1398" s="244"/>
      <c r="P1398" s="244"/>
      <c r="Q1398" s="244"/>
      <c r="R1398" s="244"/>
      <c r="S1398" s="244"/>
      <c r="T1398" s="245"/>
      <c r="AT1398" s="246" t="s">
        <v>133</v>
      </c>
      <c r="AU1398" s="246" t="s">
        <v>81</v>
      </c>
      <c r="AV1398" s="11" t="s">
        <v>76</v>
      </c>
      <c r="AW1398" s="11" t="s">
        <v>35</v>
      </c>
      <c r="AX1398" s="11" t="s">
        <v>71</v>
      </c>
      <c r="AY1398" s="246" t="s">
        <v>114</v>
      </c>
    </row>
    <row r="1399" s="12" customFormat="1">
      <c r="B1399" s="247"/>
      <c r="C1399" s="248"/>
      <c r="D1399" s="238" t="s">
        <v>133</v>
      </c>
      <c r="E1399" s="249" t="s">
        <v>21</v>
      </c>
      <c r="F1399" s="250" t="s">
        <v>3241</v>
      </c>
      <c r="G1399" s="248"/>
      <c r="H1399" s="251">
        <v>192.69999999999999</v>
      </c>
      <c r="I1399" s="252"/>
      <c r="J1399" s="248"/>
      <c r="K1399" s="248"/>
      <c r="L1399" s="253"/>
      <c r="M1399" s="254"/>
      <c r="N1399" s="255"/>
      <c r="O1399" s="255"/>
      <c r="P1399" s="255"/>
      <c r="Q1399" s="255"/>
      <c r="R1399" s="255"/>
      <c r="S1399" s="255"/>
      <c r="T1399" s="256"/>
      <c r="AT1399" s="257" t="s">
        <v>133</v>
      </c>
      <c r="AU1399" s="257" t="s">
        <v>81</v>
      </c>
      <c r="AV1399" s="12" t="s">
        <v>81</v>
      </c>
      <c r="AW1399" s="12" t="s">
        <v>35</v>
      </c>
      <c r="AX1399" s="12" t="s">
        <v>71</v>
      </c>
      <c r="AY1399" s="257" t="s">
        <v>114</v>
      </c>
    </row>
    <row r="1400" s="11" customFormat="1">
      <c r="B1400" s="236"/>
      <c r="C1400" s="237"/>
      <c r="D1400" s="238" t="s">
        <v>133</v>
      </c>
      <c r="E1400" s="239" t="s">
        <v>21</v>
      </c>
      <c r="F1400" s="240" t="s">
        <v>3242</v>
      </c>
      <c r="G1400" s="237"/>
      <c r="H1400" s="239" t="s">
        <v>21</v>
      </c>
      <c r="I1400" s="241"/>
      <c r="J1400" s="237"/>
      <c r="K1400" s="237"/>
      <c r="L1400" s="242"/>
      <c r="M1400" s="243"/>
      <c r="N1400" s="244"/>
      <c r="O1400" s="244"/>
      <c r="P1400" s="244"/>
      <c r="Q1400" s="244"/>
      <c r="R1400" s="244"/>
      <c r="S1400" s="244"/>
      <c r="T1400" s="245"/>
      <c r="AT1400" s="246" t="s">
        <v>133</v>
      </c>
      <c r="AU1400" s="246" t="s">
        <v>81</v>
      </c>
      <c r="AV1400" s="11" t="s">
        <v>76</v>
      </c>
      <c r="AW1400" s="11" t="s">
        <v>35</v>
      </c>
      <c r="AX1400" s="11" t="s">
        <v>71</v>
      </c>
      <c r="AY1400" s="246" t="s">
        <v>114</v>
      </c>
    </row>
    <row r="1401" s="12" customFormat="1">
      <c r="B1401" s="247"/>
      <c r="C1401" s="248"/>
      <c r="D1401" s="238" t="s">
        <v>133</v>
      </c>
      <c r="E1401" s="249" t="s">
        <v>21</v>
      </c>
      <c r="F1401" s="250" t="s">
        <v>3243</v>
      </c>
      <c r="G1401" s="248"/>
      <c r="H1401" s="251">
        <v>98.400000000000006</v>
      </c>
      <c r="I1401" s="252"/>
      <c r="J1401" s="248"/>
      <c r="K1401" s="248"/>
      <c r="L1401" s="253"/>
      <c r="M1401" s="254"/>
      <c r="N1401" s="255"/>
      <c r="O1401" s="255"/>
      <c r="P1401" s="255"/>
      <c r="Q1401" s="255"/>
      <c r="R1401" s="255"/>
      <c r="S1401" s="255"/>
      <c r="T1401" s="256"/>
      <c r="AT1401" s="257" t="s">
        <v>133</v>
      </c>
      <c r="AU1401" s="257" t="s">
        <v>81</v>
      </c>
      <c r="AV1401" s="12" t="s">
        <v>81</v>
      </c>
      <c r="AW1401" s="12" t="s">
        <v>35</v>
      </c>
      <c r="AX1401" s="12" t="s">
        <v>71</v>
      </c>
      <c r="AY1401" s="257" t="s">
        <v>114</v>
      </c>
    </row>
    <row r="1402" s="13" customFormat="1">
      <c r="B1402" s="258"/>
      <c r="C1402" s="259"/>
      <c r="D1402" s="238" t="s">
        <v>133</v>
      </c>
      <c r="E1402" s="260" t="s">
        <v>21</v>
      </c>
      <c r="F1402" s="261" t="s">
        <v>140</v>
      </c>
      <c r="G1402" s="259"/>
      <c r="H1402" s="262">
        <v>291.10000000000002</v>
      </c>
      <c r="I1402" s="263"/>
      <c r="J1402" s="259"/>
      <c r="K1402" s="259"/>
      <c r="L1402" s="264"/>
      <c r="M1402" s="265"/>
      <c r="N1402" s="266"/>
      <c r="O1402" s="266"/>
      <c r="P1402" s="266"/>
      <c r="Q1402" s="266"/>
      <c r="R1402" s="266"/>
      <c r="S1402" s="266"/>
      <c r="T1402" s="267"/>
      <c r="AT1402" s="268" t="s">
        <v>133</v>
      </c>
      <c r="AU1402" s="268" t="s">
        <v>81</v>
      </c>
      <c r="AV1402" s="13" t="s">
        <v>115</v>
      </c>
      <c r="AW1402" s="13" t="s">
        <v>35</v>
      </c>
      <c r="AX1402" s="13" t="s">
        <v>76</v>
      </c>
      <c r="AY1402" s="268" t="s">
        <v>114</v>
      </c>
    </row>
    <row r="1403" s="1" customFormat="1" ht="25.5" customHeight="1">
      <c r="B1403" s="46"/>
      <c r="C1403" s="224" t="s">
        <v>3244</v>
      </c>
      <c r="D1403" s="224" t="s">
        <v>127</v>
      </c>
      <c r="E1403" s="225" t="s">
        <v>3245</v>
      </c>
      <c r="F1403" s="226" t="s">
        <v>3246</v>
      </c>
      <c r="G1403" s="227" t="s">
        <v>197</v>
      </c>
      <c r="H1403" s="228">
        <v>41.191000000000002</v>
      </c>
      <c r="I1403" s="229"/>
      <c r="J1403" s="230">
        <f>ROUND(I1403*H1403,2)</f>
        <v>0</v>
      </c>
      <c r="K1403" s="226" t="s">
        <v>147</v>
      </c>
      <c r="L1403" s="72"/>
      <c r="M1403" s="231" t="s">
        <v>21</v>
      </c>
      <c r="N1403" s="232" t="s">
        <v>43</v>
      </c>
      <c r="O1403" s="47"/>
      <c r="P1403" s="233">
        <f>O1403*H1403</f>
        <v>0</v>
      </c>
      <c r="Q1403" s="233">
        <v>8.0000000000000007E-05</v>
      </c>
      <c r="R1403" s="233">
        <f>Q1403*H1403</f>
        <v>0.0032952800000000003</v>
      </c>
      <c r="S1403" s="233">
        <v>0</v>
      </c>
      <c r="T1403" s="234">
        <f>S1403*H1403</f>
        <v>0</v>
      </c>
      <c r="AR1403" s="24" t="s">
        <v>220</v>
      </c>
      <c r="AT1403" s="24" t="s">
        <v>127</v>
      </c>
      <c r="AU1403" s="24" t="s">
        <v>81</v>
      </c>
      <c r="AY1403" s="24" t="s">
        <v>114</v>
      </c>
      <c r="BE1403" s="235">
        <f>IF(N1403="základní",J1403,0)</f>
        <v>0</v>
      </c>
      <c r="BF1403" s="235">
        <f>IF(N1403="snížená",J1403,0)</f>
        <v>0</v>
      </c>
      <c r="BG1403" s="235">
        <f>IF(N1403="zákl. přenesená",J1403,0)</f>
        <v>0</v>
      </c>
      <c r="BH1403" s="235">
        <f>IF(N1403="sníž. přenesená",J1403,0)</f>
        <v>0</v>
      </c>
      <c r="BI1403" s="235">
        <f>IF(N1403="nulová",J1403,0)</f>
        <v>0</v>
      </c>
      <c r="BJ1403" s="24" t="s">
        <v>81</v>
      </c>
      <c r="BK1403" s="235">
        <f>ROUND(I1403*H1403,2)</f>
        <v>0</v>
      </c>
      <c r="BL1403" s="24" t="s">
        <v>220</v>
      </c>
      <c r="BM1403" s="24" t="s">
        <v>3247</v>
      </c>
    </row>
    <row r="1404" s="11" customFormat="1">
      <c r="B1404" s="236"/>
      <c r="C1404" s="237"/>
      <c r="D1404" s="238" t="s">
        <v>133</v>
      </c>
      <c r="E1404" s="239" t="s">
        <v>21</v>
      </c>
      <c r="F1404" s="240" t="s">
        <v>3248</v>
      </c>
      <c r="G1404" s="237"/>
      <c r="H1404" s="239" t="s">
        <v>21</v>
      </c>
      <c r="I1404" s="241"/>
      <c r="J1404" s="237"/>
      <c r="K1404" s="237"/>
      <c r="L1404" s="242"/>
      <c r="M1404" s="243"/>
      <c r="N1404" s="244"/>
      <c r="O1404" s="244"/>
      <c r="P1404" s="244"/>
      <c r="Q1404" s="244"/>
      <c r="R1404" s="244"/>
      <c r="S1404" s="244"/>
      <c r="T1404" s="245"/>
      <c r="AT1404" s="246" t="s">
        <v>133</v>
      </c>
      <c r="AU1404" s="246" t="s">
        <v>81</v>
      </c>
      <c r="AV1404" s="11" t="s">
        <v>76</v>
      </c>
      <c r="AW1404" s="11" t="s">
        <v>35</v>
      </c>
      <c r="AX1404" s="11" t="s">
        <v>71</v>
      </c>
      <c r="AY1404" s="246" t="s">
        <v>114</v>
      </c>
    </row>
    <row r="1405" s="12" customFormat="1">
      <c r="B1405" s="247"/>
      <c r="C1405" s="248"/>
      <c r="D1405" s="238" t="s">
        <v>133</v>
      </c>
      <c r="E1405" s="249" t="s">
        <v>21</v>
      </c>
      <c r="F1405" s="250" t="s">
        <v>3249</v>
      </c>
      <c r="G1405" s="248"/>
      <c r="H1405" s="251">
        <v>13.983000000000001</v>
      </c>
      <c r="I1405" s="252"/>
      <c r="J1405" s="248"/>
      <c r="K1405" s="248"/>
      <c r="L1405" s="253"/>
      <c r="M1405" s="254"/>
      <c r="N1405" s="255"/>
      <c r="O1405" s="255"/>
      <c r="P1405" s="255"/>
      <c r="Q1405" s="255"/>
      <c r="R1405" s="255"/>
      <c r="S1405" s="255"/>
      <c r="T1405" s="256"/>
      <c r="AT1405" s="257" t="s">
        <v>133</v>
      </c>
      <c r="AU1405" s="257" t="s">
        <v>81</v>
      </c>
      <c r="AV1405" s="12" t="s">
        <v>81</v>
      </c>
      <c r="AW1405" s="12" t="s">
        <v>35</v>
      </c>
      <c r="AX1405" s="12" t="s">
        <v>71</v>
      </c>
      <c r="AY1405" s="257" t="s">
        <v>114</v>
      </c>
    </row>
    <row r="1406" s="12" customFormat="1">
      <c r="B1406" s="247"/>
      <c r="C1406" s="248"/>
      <c r="D1406" s="238" t="s">
        <v>133</v>
      </c>
      <c r="E1406" s="249" t="s">
        <v>21</v>
      </c>
      <c r="F1406" s="250" t="s">
        <v>3250</v>
      </c>
      <c r="G1406" s="248"/>
      <c r="H1406" s="251">
        <v>1.369</v>
      </c>
      <c r="I1406" s="252"/>
      <c r="J1406" s="248"/>
      <c r="K1406" s="248"/>
      <c r="L1406" s="253"/>
      <c r="M1406" s="254"/>
      <c r="N1406" s="255"/>
      <c r="O1406" s="255"/>
      <c r="P1406" s="255"/>
      <c r="Q1406" s="255"/>
      <c r="R1406" s="255"/>
      <c r="S1406" s="255"/>
      <c r="T1406" s="256"/>
      <c r="AT1406" s="257" t="s">
        <v>133</v>
      </c>
      <c r="AU1406" s="257" t="s">
        <v>81</v>
      </c>
      <c r="AV1406" s="12" t="s">
        <v>81</v>
      </c>
      <c r="AW1406" s="12" t="s">
        <v>35</v>
      </c>
      <c r="AX1406" s="12" t="s">
        <v>71</v>
      </c>
      <c r="AY1406" s="257" t="s">
        <v>114</v>
      </c>
    </row>
    <row r="1407" s="12" customFormat="1">
      <c r="B1407" s="247"/>
      <c r="C1407" s="248"/>
      <c r="D1407" s="238" t="s">
        <v>133</v>
      </c>
      <c r="E1407" s="249" t="s">
        <v>21</v>
      </c>
      <c r="F1407" s="250" t="s">
        <v>3251</v>
      </c>
      <c r="G1407" s="248"/>
      <c r="H1407" s="251">
        <v>3.8980000000000001</v>
      </c>
      <c r="I1407" s="252"/>
      <c r="J1407" s="248"/>
      <c r="K1407" s="248"/>
      <c r="L1407" s="253"/>
      <c r="M1407" s="254"/>
      <c r="N1407" s="255"/>
      <c r="O1407" s="255"/>
      <c r="P1407" s="255"/>
      <c r="Q1407" s="255"/>
      <c r="R1407" s="255"/>
      <c r="S1407" s="255"/>
      <c r="T1407" s="256"/>
      <c r="AT1407" s="257" t="s">
        <v>133</v>
      </c>
      <c r="AU1407" s="257" t="s">
        <v>81</v>
      </c>
      <c r="AV1407" s="12" t="s">
        <v>81</v>
      </c>
      <c r="AW1407" s="12" t="s">
        <v>35</v>
      </c>
      <c r="AX1407" s="12" t="s">
        <v>71</v>
      </c>
      <c r="AY1407" s="257" t="s">
        <v>114</v>
      </c>
    </row>
    <row r="1408" s="12" customFormat="1">
      <c r="B1408" s="247"/>
      <c r="C1408" s="248"/>
      <c r="D1408" s="238" t="s">
        <v>133</v>
      </c>
      <c r="E1408" s="249" t="s">
        <v>21</v>
      </c>
      <c r="F1408" s="250" t="s">
        <v>3252</v>
      </c>
      <c r="G1408" s="248"/>
      <c r="H1408" s="251">
        <v>19.908000000000001</v>
      </c>
      <c r="I1408" s="252"/>
      <c r="J1408" s="248"/>
      <c r="K1408" s="248"/>
      <c r="L1408" s="253"/>
      <c r="M1408" s="254"/>
      <c r="N1408" s="255"/>
      <c r="O1408" s="255"/>
      <c r="P1408" s="255"/>
      <c r="Q1408" s="255"/>
      <c r="R1408" s="255"/>
      <c r="S1408" s="255"/>
      <c r="T1408" s="256"/>
      <c r="AT1408" s="257" t="s">
        <v>133</v>
      </c>
      <c r="AU1408" s="257" t="s">
        <v>81</v>
      </c>
      <c r="AV1408" s="12" t="s">
        <v>81</v>
      </c>
      <c r="AW1408" s="12" t="s">
        <v>35</v>
      </c>
      <c r="AX1408" s="12" t="s">
        <v>71</v>
      </c>
      <c r="AY1408" s="257" t="s">
        <v>114</v>
      </c>
    </row>
    <row r="1409" s="12" customFormat="1">
      <c r="B1409" s="247"/>
      <c r="C1409" s="248"/>
      <c r="D1409" s="238" t="s">
        <v>133</v>
      </c>
      <c r="E1409" s="249" t="s">
        <v>21</v>
      </c>
      <c r="F1409" s="250" t="s">
        <v>3253</v>
      </c>
      <c r="G1409" s="248"/>
      <c r="H1409" s="251">
        <v>2.0329999999999999</v>
      </c>
      <c r="I1409" s="252"/>
      <c r="J1409" s="248"/>
      <c r="K1409" s="248"/>
      <c r="L1409" s="253"/>
      <c r="M1409" s="254"/>
      <c r="N1409" s="255"/>
      <c r="O1409" s="255"/>
      <c r="P1409" s="255"/>
      <c r="Q1409" s="255"/>
      <c r="R1409" s="255"/>
      <c r="S1409" s="255"/>
      <c r="T1409" s="256"/>
      <c r="AT1409" s="257" t="s">
        <v>133</v>
      </c>
      <c r="AU1409" s="257" t="s">
        <v>81</v>
      </c>
      <c r="AV1409" s="12" t="s">
        <v>81</v>
      </c>
      <c r="AW1409" s="12" t="s">
        <v>35</v>
      </c>
      <c r="AX1409" s="12" t="s">
        <v>71</v>
      </c>
      <c r="AY1409" s="257" t="s">
        <v>114</v>
      </c>
    </row>
    <row r="1410" s="13" customFormat="1">
      <c r="B1410" s="258"/>
      <c r="C1410" s="259"/>
      <c r="D1410" s="238" t="s">
        <v>133</v>
      </c>
      <c r="E1410" s="260" t="s">
        <v>21</v>
      </c>
      <c r="F1410" s="261" t="s">
        <v>140</v>
      </c>
      <c r="G1410" s="259"/>
      <c r="H1410" s="262">
        <v>41.191000000000002</v>
      </c>
      <c r="I1410" s="263"/>
      <c r="J1410" s="259"/>
      <c r="K1410" s="259"/>
      <c r="L1410" s="264"/>
      <c r="M1410" s="265"/>
      <c r="N1410" s="266"/>
      <c r="O1410" s="266"/>
      <c r="P1410" s="266"/>
      <c r="Q1410" s="266"/>
      <c r="R1410" s="266"/>
      <c r="S1410" s="266"/>
      <c r="T1410" s="267"/>
      <c r="AT1410" s="268" t="s">
        <v>133</v>
      </c>
      <c r="AU1410" s="268" t="s">
        <v>81</v>
      </c>
      <c r="AV1410" s="13" t="s">
        <v>115</v>
      </c>
      <c r="AW1410" s="13" t="s">
        <v>35</v>
      </c>
      <c r="AX1410" s="13" t="s">
        <v>76</v>
      </c>
      <c r="AY1410" s="268" t="s">
        <v>114</v>
      </c>
    </row>
    <row r="1411" s="1" customFormat="1" ht="25.5" customHeight="1">
      <c r="B1411" s="46"/>
      <c r="C1411" s="224" t="s">
        <v>3254</v>
      </c>
      <c r="D1411" s="224" t="s">
        <v>127</v>
      </c>
      <c r="E1411" s="225" t="s">
        <v>3255</v>
      </c>
      <c r="F1411" s="226" t="s">
        <v>3256</v>
      </c>
      <c r="G1411" s="227" t="s">
        <v>197</v>
      </c>
      <c r="H1411" s="228">
        <v>41.191000000000002</v>
      </c>
      <c r="I1411" s="229"/>
      <c r="J1411" s="230">
        <f>ROUND(I1411*H1411,2)</f>
        <v>0</v>
      </c>
      <c r="K1411" s="226" t="s">
        <v>147</v>
      </c>
      <c r="L1411" s="72"/>
      <c r="M1411" s="231" t="s">
        <v>21</v>
      </c>
      <c r="N1411" s="232" t="s">
        <v>43</v>
      </c>
      <c r="O1411" s="47"/>
      <c r="P1411" s="233">
        <f>O1411*H1411</f>
        <v>0</v>
      </c>
      <c r="Q1411" s="233">
        <v>0.00017000000000000001</v>
      </c>
      <c r="R1411" s="233">
        <f>Q1411*H1411</f>
        <v>0.0070024700000000011</v>
      </c>
      <c r="S1411" s="233">
        <v>0</v>
      </c>
      <c r="T1411" s="234">
        <f>S1411*H1411</f>
        <v>0</v>
      </c>
      <c r="AR1411" s="24" t="s">
        <v>220</v>
      </c>
      <c r="AT1411" s="24" t="s">
        <v>127</v>
      </c>
      <c r="AU1411" s="24" t="s">
        <v>81</v>
      </c>
      <c r="AY1411" s="24" t="s">
        <v>114</v>
      </c>
      <c r="BE1411" s="235">
        <f>IF(N1411="základní",J1411,0)</f>
        <v>0</v>
      </c>
      <c r="BF1411" s="235">
        <f>IF(N1411="snížená",J1411,0)</f>
        <v>0</v>
      </c>
      <c r="BG1411" s="235">
        <f>IF(N1411="zákl. přenesená",J1411,0)</f>
        <v>0</v>
      </c>
      <c r="BH1411" s="235">
        <f>IF(N1411="sníž. přenesená",J1411,0)</f>
        <v>0</v>
      </c>
      <c r="BI1411" s="235">
        <f>IF(N1411="nulová",J1411,0)</f>
        <v>0</v>
      </c>
      <c r="BJ1411" s="24" t="s">
        <v>81</v>
      </c>
      <c r="BK1411" s="235">
        <f>ROUND(I1411*H1411,2)</f>
        <v>0</v>
      </c>
      <c r="BL1411" s="24" t="s">
        <v>220</v>
      </c>
      <c r="BM1411" s="24" t="s">
        <v>3257</v>
      </c>
    </row>
    <row r="1412" s="1" customFormat="1" ht="16.5" customHeight="1">
      <c r="B1412" s="46"/>
      <c r="C1412" s="224" t="s">
        <v>3258</v>
      </c>
      <c r="D1412" s="224" t="s">
        <v>127</v>
      </c>
      <c r="E1412" s="225" t="s">
        <v>3259</v>
      </c>
      <c r="F1412" s="226" t="s">
        <v>3260</v>
      </c>
      <c r="G1412" s="227" t="s">
        <v>197</v>
      </c>
      <c r="H1412" s="228">
        <v>41.191000000000002</v>
      </c>
      <c r="I1412" s="229"/>
      <c r="J1412" s="230">
        <f>ROUND(I1412*H1412,2)</f>
        <v>0</v>
      </c>
      <c r="K1412" s="226" t="s">
        <v>147</v>
      </c>
      <c r="L1412" s="72"/>
      <c r="M1412" s="231" t="s">
        <v>21</v>
      </c>
      <c r="N1412" s="232" t="s">
        <v>43</v>
      </c>
      <c r="O1412" s="47"/>
      <c r="P1412" s="233">
        <f>O1412*H1412</f>
        <v>0</v>
      </c>
      <c r="Q1412" s="233">
        <v>0.00012</v>
      </c>
      <c r="R1412" s="233">
        <f>Q1412*H1412</f>
        <v>0.0049429200000000008</v>
      </c>
      <c r="S1412" s="233">
        <v>0</v>
      </c>
      <c r="T1412" s="234">
        <f>S1412*H1412</f>
        <v>0</v>
      </c>
      <c r="AR1412" s="24" t="s">
        <v>220</v>
      </c>
      <c r="AT1412" s="24" t="s">
        <v>127</v>
      </c>
      <c r="AU1412" s="24" t="s">
        <v>81</v>
      </c>
      <c r="AY1412" s="24" t="s">
        <v>114</v>
      </c>
      <c r="BE1412" s="235">
        <f>IF(N1412="základní",J1412,0)</f>
        <v>0</v>
      </c>
      <c r="BF1412" s="235">
        <f>IF(N1412="snížená",J1412,0)</f>
        <v>0</v>
      </c>
      <c r="BG1412" s="235">
        <f>IF(N1412="zákl. přenesená",J1412,0)</f>
        <v>0</v>
      </c>
      <c r="BH1412" s="235">
        <f>IF(N1412="sníž. přenesená",J1412,0)</f>
        <v>0</v>
      </c>
      <c r="BI1412" s="235">
        <f>IF(N1412="nulová",J1412,0)</f>
        <v>0</v>
      </c>
      <c r="BJ1412" s="24" t="s">
        <v>81</v>
      </c>
      <c r="BK1412" s="235">
        <f>ROUND(I1412*H1412,2)</f>
        <v>0</v>
      </c>
      <c r="BL1412" s="24" t="s">
        <v>220</v>
      </c>
      <c r="BM1412" s="24" t="s">
        <v>3261</v>
      </c>
    </row>
    <row r="1413" s="1" customFormat="1" ht="25.5" customHeight="1">
      <c r="B1413" s="46"/>
      <c r="C1413" s="224" t="s">
        <v>3262</v>
      </c>
      <c r="D1413" s="224" t="s">
        <v>127</v>
      </c>
      <c r="E1413" s="225" t="s">
        <v>3263</v>
      </c>
      <c r="F1413" s="226" t="s">
        <v>3264</v>
      </c>
      <c r="G1413" s="227" t="s">
        <v>197</v>
      </c>
      <c r="H1413" s="228">
        <v>41.191000000000002</v>
      </c>
      <c r="I1413" s="229"/>
      <c r="J1413" s="230">
        <f>ROUND(I1413*H1413,2)</f>
        <v>0</v>
      </c>
      <c r="K1413" s="226" t="s">
        <v>147</v>
      </c>
      <c r="L1413" s="72"/>
      <c r="M1413" s="231" t="s">
        <v>21</v>
      </c>
      <c r="N1413" s="232" t="s">
        <v>43</v>
      </c>
      <c r="O1413" s="47"/>
      <c r="P1413" s="233">
        <f>O1413*H1413</f>
        <v>0</v>
      </c>
      <c r="Q1413" s="233">
        <v>0.00012</v>
      </c>
      <c r="R1413" s="233">
        <f>Q1413*H1413</f>
        <v>0.0049429200000000008</v>
      </c>
      <c r="S1413" s="233">
        <v>0</v>
      </c>
      <c r="T1413" s="234">
        <f>S1413*H1413</f>
        <v>0</v>
      </c>
      <c r="AR1413" s="24" t="s">
        <v>220</v>
      </c>
      <c r="AT1413" s="24" t="s">
        <v>127</v>
      </c>
      <c r="AU1413" s="24" t="s">
        <v>81</v>
      </c>
      <c r="AY1413" s="24" t="s">
        <v>114</v>
      </c>
      <c r="BE1413" s="235">
        <f>IF(N1413="základní",J1413,0)</f>
        <v>0</v>
      </c>
      <c r="BF1413" s="235">
        <f>IF(N1413="snížená",J1413,0)</f>
        <v>0</v>
      </c>
      <c r="BG1413" s="235">
        <f>IF(N1413="zákl. přenesená",J1413,0)</f>
        <v>0</v>
      </c>
      <c r="BH1413" s="235">
        <f>IF(N1413="sníž. přenesená",J1413,0)</f>
        <v>0</v>
      </c>
      <c r="BI1413" s="235">
        <f>IF(N1413="nulová",J1413,0)</f>
        <v>0</v>
      </c>
      <c r="BJ1413" s="24" t="s">
        <v>81</v>
      </c>
      <c r="BK1413" s="235">
        <f>ROUND(I1413*H1413,2)</f>
        <v>0</v>
      </c>
      <c r="BL1413" s="24" t="s">
        <v>220</v>
      </c>
      <c r="BM1413" s="24" t="s">
        <v>3265</v>
      </c>
    </row>
    <row r="1414" s="10" customFormat="1" ht="29.88" customHeight="1">
      <c r="B1414" s="202"/>
      <c r="C1414" s="203"/>
      <c r="D1414" s="204" t="s">
        <v>70</v>
      </c>
      <c r="E1414" s="216" t="s">
        <v>3266</v>
      </c>
      <c r="F1414" s="216" t="s">
        <v>3267</v>
      </c>
      <c r="G1414" s="203"/>
      <c r="H1414" s="203"/>
      <c r="I1414" s="206"/>
      <c r="J1414" s="217">
        <f>BK1414</f>
        <v>0</v>
      </c>
      <c r="K1414" s="203"/>
      <c r="L1414" s="208"/>
      <c r="M1414" s="209"/>
      <c r="N1414" s="210"/>
      <c r="O1414" s="210"/>
      <c r="P1414" s="211">
        <f>P1415+SUM(P1416:P1435)</f>
        <v>0</v>
      </c>
      <c r="Q1414" s="210"/>
      <c r="R1414" s="211">
        <f>R1415+SUM(R1416:R1435)</f>
        <v>1.2226193999999999</v>
      </c>
      <c r="S1414" s="210"/>
      <c r="T1414" s="212">
        <f>T1415+SUM(T1416:T1435)</f>
        <v>0.104625</v>
      </c>
      <c r="AR1414" s="213" t="s">
        <v>81</v>
      </c>
      <c r="AT1414" s="214" t="s">
        <v>70</v>
      </c>
      <c r="AU1414" s="214" t="s">
        <v>76</v>
      </c>
      <c r="AY1414" s="213" t="s">
        <v>114</v>
      </c>
      <c r="BK1414" s="215">
        <f>BK1415+SUM(BK1416:BK1435)</f>
        <v>0</v>
      </c>
    </row>
    <row r="1415" s="1" customFormat="1" ht="16.5" customHeight="1">
      <c r="B1415" s="46"/>
      <c r="C1415" s="224" t="s">
        <v>3268</v>
      </c>
      <c r="D1415" s="224" t="s">
        <v>127</v>
      </c>
      <c r="E1415" s="225" t="s">
        <v>3269</v>
      </c>
      <c r="F1415" s="226" t="s">
        <v>3270</v>
      </c>
      <c r="G1415" s="227" t="s">
        <v>197</v>
      </c>
      <c r="H1415" s="228">
        <v>337.5</v>
      </c>
      <c r="I1415" s="229"/>
      <c r="J1415" s="230">
        <f>ROUND(I1415*H1415,2)</f>
        <v>0</v>
      </c>
      <c r="K1415" s="226" t="s">
        <v>147</v>
      </c>
      <c r="L1415" s="72"/>
      <c r="M1415" s="231" t="s">
        <v>21</v>
      </c>
      <c r="N1415" s="232" t="s">
        <v>43</v>
      </c>
      <c r="O1415" s="47"/>
      <c r="P1415" s="233">
        <f>O1415*H1415</f>
        <v>0</v>
      </c>
      <c r="Q1415" s="233">
        <v>0.001</v>
      </c>
      <c r="R1415" s="233">
        <f>Q1415*H1415</f>
        <v>0.33750000000000002</v>
      </c>
      <c r="S1415" s="233">
        <v>0.00031</v>
      </c>
      <c r="T1415" s="234">
        <f>S1415*H1415</f>
        <v>0.104625</v>
      </c>
      <c r="AR1415" s="24" t="s">
        <v>220</v>
      </c>
      <c r="AT1415" s="24" t="s">
        <v>127</v>
      </c>
      <c r="AU1415" s="24" t="s">
        <v>81</v>
      </c>
      <c r="AY1415" s="24" t="s">
        <v>114</v>
      </c>
      <c r="BE1415" s="235">
        <f>IF(N1415="základní",J1415,0)</f>
        <v>0</v>
      </c>
      <c r="BF1415" s="235">
        <f>IF(N1415="snížená",J1415,0)</f>
        <v>0</v>
      </c>
      <c r="BG1415" s="235">
        <f>IF(N1415="zákl. přenesená",J1415,0)</f>
        <v>0</v>
      </c>
      <c r="BH1415" s="235">
        <f>IF(N1415="sníž. přenesená",J1415,0)</f>
        <v>0</v>
      </c>
      <c r="BI1415" s="235">
        <f>IF(N1415="nulová",J1415,0)</f>
        <v>0</v>
      </c>
      <c r="BJ1415" s="24" t="s">
        <v>81</v>
      </c>
      <c r="BK1415" s="235">
        <f>ROUND(I1415*H1415,2)</f>
        <v>0</v>
      </c>
      <c r="BL1415" s="24" t="s">
        <v>220</v>
      </c>
      <c r="BM1415" s="24" t="s">
        <v>3271</v>
      </c>
    </row>
    <row r="1416" s="1" customFormat="1" ht="25.5" customHeight="1">
      <c r="B1416" s="46"/>
      <c r="C1416" s="224" t="s">
        <v>3272</v>
      </c>
      <c r="D1416" s="224" t="s">
        <v>127</v>
      </c>
      <c r="E1416" s="225" t="s">
        <v>3273</v>
      </c>
      <c r="F1416" s="226" t="s">
        <v>3274</v>
      </c>
      <c r="G1416" s="227" t="s">
        <v>197</v>
      </c>
      <c r="H1416" s="228">
        <v>600</v>
      </c>
      <c r="I1416" s="229"/>
      <c r="J1416" s="230">
        <f>ROUND(I1416*H1416,2)</f>
        <v>0</v>
      </c>
      <c r="K1416" s="226" t="s">
        <v>147</v>
      </c>
      <c r="L1416" s="72"/>
      <c r="M1416" s="231" t="s">
        <v>21</v>
      </c>
      <c r="N1416" s="232" t="s">
        <v>43</v>
      </c>
      <c r="O1416" s="47"/>
      <c r="P1416" s="233">
        <f>O1416*H1416</f>
        <v>0</v>
      </c>
      <c r="Q1416" s="233">
        <v>0</v>
      </c>
      <c r="R1416" s="233">
        <f>Q1416*H1416</f>
        <v>0</v>
      </c>
      <c r="S1416" s="233">
        <v>0</v>
      </c>
      <c r="T1416" s="234">
        <f>S1416*H1416</f>
        <v>0</v>
      </c>
      <c r="AR1416" s="24" t="s">
        <v>220</v>
      </c>
      <c r="AT1416" s="24" t="s">
        <v>127</v>
      </c>
      <c r="AU1416" s="24" t="s">
        <v>81</v>
      </c>
      <c r="AY1416" s="24" t="s">
        <v>114</v>
      </c>
      <c r="BE1416" s="235">
        <f>IF(N1416="základní",J1416,0)</f>
        <v>0</v>
      </c>
      <c r="BF1416" s="235">
        <f>IF(N1416="snížená",J1416,0)</f>
        <v>0</v>
      </c>
      <c r="BG1416" s="235">
        <f>IF(N1416="zákl. přenesená",J1416,0)</f>
        <v>0</v>
      </c>
      <c r="BH1416" s="235">
        <f>IF(N1416="sníž. přenesená",J1416,0)</f>
        <v>0</v>
      </c>
      <c r="BI1416" s="235">
        <f>IF(N1416="nulová",J1416,0)</f>
        <v>0</v>
      </c>
      <c r="BJ1416" s="24" t="s">
        <v>81</v>
      </c>
      <c r="BK1416" s="235">
        <f>ROUND(I1416*H1416,2)</f>
        <v>0</v>
      </c>
      <c r="BL1416" s="24" t="s">
        <v>220</v>
      </c>
      <c r="BM1416" s="24" t="s">
        <v>3275</v>
      </c>
    </row>
    <row r="1417" s="1" customFormat="1">
      <c r="B1417" s="46"/>
      <c r="C1417" s="74"/>
      <c r="D1417" s="238" t="s">
        <v>149</v>
      </c>
      <c r="E1417" s="74"/>
      <c r="F1417" s="269" t="s">
        <v>3276</v>
      </c>
      <c r="G1417" s="74"/>
      <c r="H1417" s="74"/>
      <c r="I1417" s="189"/>
      <c r="J1417" s="74"/>
      <c r="K1417" s="74"/>
      <c r="L1417" s="72"/>
      <c r="M1417" s="270"/>
      <c r="N1417" s="47"/>
      <c r="O1417" s="47"/>
      <c r="P1417" s="47"/>
      <c r="Q1417" s="47"/>
      <c r="R1417" s="47"/>
      <c r="S1417" s="47"/>
      <c r="T1417" s="95"/>
      <c r="AT1417" s="24" t="s">
        <v>149</v>
      </c>
      <c r="AU1417" s="24" t="s">
        <v>81</v>
      </c>
    </row>
    <row r="1418" s="1" customFormat="1" ht="16.5" customHeight="1">
      <c r="B1418" s="46"/>
      <c r="C1418" s="271" t="s">
        <v>3277</v>
      </c>
      <c r="D1418" s="271" t="s">
        <v>189</v>
      </c>
      <c r="E1418" s="272" t="s">
        <v>3278</v>
      </c>
      <c r="F1418" s="273" t="s">
        <v>3279</v>
      </c>
      <c r="G1418" s="274" t="s">
        <v>197</v>
      </c>
      <c r="H1418" s="275">
        <v>630</v>
      </c>
      <c r="I1418" s="276"/>
      <c r="J1418" s="277">
        <f>ROUND(I1418*H1418,2)</f>
        <v>0</v>
      </c>
      <c r="K1418" s="273" t="s">
        <v>147</v>
      </c>
      <c r="L1418" s="278"/>
      <c r="M1418" s="279" t="s">
        <v>21</v>
      </c>
      <c r="N1418" s="280" t="s">
        <v>43</v>
      </c>
      <c r="O1418" s="47"/>
      <c r="P1418" s="233">
        <f>O1418*H1418</f>
        <v>0</v>
      </c>
      <c r="Q1418" s="233">
        <v>0</v>
      </c>
      <c r="R1418" s="233">
        <f>Q1418*H1418</f>
        <v>0</v>
      </c>
      <c r="S1418" s="233">
        <v>0</v>
      </c>
      <c r="T1418" s="234">
        <f>S1418*H1418</f>
        <v>0</v>
      </c>
      <c r="AR1418" s="24" t="s">
        <v>309</v>
      </c>
      <c r="AT1418" s="24" t="s">
        <v>189</v>
      </c>
      <c r="AU1418" s="24" t="s">
        <v>81</v>
      </c>
      <c r="AY1418" s="24" t="s">
        <v>114</v>
      </c>
      <c r="BE1418" s="235">
        <f>IF(N1418="základní",J1418,0)</f>
        <v>0</v>
      </c>
      <c r="BF1418" s="235">
        <f>IF(N1418="snížená",J1418,0)</f>
        <v>0</v>
      </c>
      <c r="BG1418" s="235">
        <f>IF(N1418="zákl. přenesená",J1418,0)</f>
        <v>0</v>
      </c>
      <c r="BH1418" s="235">
        <f>IF(N1418="sníž. přenesená",J1418,0)</f>
        <v>0</v>
      </c>
      <c r="BI1418" s="235">
        <f>IF(N1418="nulová",J1418,0)</f>
        <v>0</v>
      </c>
      <c r="BJ1418" s="24" t="s">
        <v>81</v>
      </c>
      <c r="BK1418" s="235">
        <f>ROUND(I1418*H1418,2)</f>
        <v>0</v>
      </c>
      <c r="BL1418" s="24" t="s">
        <v>220</v>
      </c>
      <c r="BM1418" s="24" t="s">
        <v>3280</v>
      </c>
    </row>
    <row r="1419" s="12" customFormat="1">
      <c r="B1419" s="247"/>
      <c r="C1419" s="248"/>
      <c r="D1419" s="238" t="s">
        <v>133</v>
      </c>
      <c r="E1419" s="248"/>
      <c r="F1419" s="250" t="s">
        <v>3281</v>
      </c>
      <c r="G1419" s="248"/>
      <c r="H1419" s="251">
        <v>630</v>
      </c>
      <c r="I1419" s="252"/>
      <c r="J1419" s="248"/>
      <c r="K1419" s="248"/>
      <c r="L1419" s="253"/>
      <c r="M1419" s="254"/>
      <c r="N1419" s="255"/>
      <c r="O1419" s="255"/>
      <c r="P1419" s="255"/>
      <c r="Q1419" s="255"/>
      <c r="R1419" s="255"/>
      <c r="S1419" s="255"/>
      <c r="T1419" s="256"/>
      <c r="AT1419" s="257" t="s">
        <v>133</v>
      </c>
      <c r="AU1419" s="257" t="s">
        <v>81</v>
      </c>
      <c r="AV1419" s="12" t="s">
        <v>81</v>
      </c>
      <c r="AW1419" s="12" t="s">
        <v>6</v>
      </c>
      <c r="AX1419" s="12" t="s">
        <v>76</v>
      </c>
      <c r="AY1419" s="257" t="s">
        <v>114</v>
      </c>
    </row>
    <row r="1420" s="1" customFormat="1" ht="16.5" customHeight="1">
      <c r="B1420" s="46"/>
      <c r="C1420" s="224" t="s">
        <v>3282</v>
      </c>
      <c r="D1420" s="224" t="s">
        <v>127</v>
      </c>
      <c r="E1420" s="225" t="s">
        <v>3283</v>
      </c>
      <c r="F1420" s="226" t="s">
        <v>3284</v>
      </c>
      <c r="G1420" s="227" t="s">
        <v>197</v>
      </c>
      <c r="H1420" s="228">
        <v>1259.49</v>
      </c>
      <c r="I1420" s="229"/>
      <c r="J1420" s="230">
        <f>ROUND(I1420*H1420,2)</f>
        <v>0</v>
      </c>
      <c r="K1420" s="226" t="s">
        <v>147</v>
      </c>
      <c r="L1420" s="72"/>
      <c r="M1420" s="231" t="s">
        <v>21</v>
      </c>
      <c r="N1420" s="232" t="s">
        <v>43</v>
      </c>
      <c r="O1420" s="47"/>
      <c r="P1420" s="233">
        <f>O1420*H1420</f>
        <v>0</v>
      </c>
      <c r="Q1420" s="233">
        <v>0.00040000000000000002</v>
      </c>
      <c r="R1420" s="233">
        <f>Q1420*H1420</f>
        <v>0.50379600000000002</v>
      </c>
      <c r="S1420" s="233">
        <v>0</v>
      </c>
      <c r="T1420" s="234">
        <f>S1420*H1420</f>
        <v>0</v>
      </c>
      <c r="AR1420" s="24" t="s">
        <v>220</v>
      </c>
      <c r="AT1420" s="24" t="s">
        <v>127</v>
      </c>
      <c r="AU1420" s="24" t="s">
        <v>81</v>
      </c>
      <c r="AY1420" s="24" t="s">
        <v>114</v>
      </c>
      <c r="BE1420" s="235">
        <f>IF(N1420="základní",J1420,0)</f>
        <v>0</v>
      </c>
      <c r="BF1420" s="235">
        <f>IF(N1420="snížená",J1420,0)</f>
        <v>0</v>
      </c>
      <c r="BG1420" s="235">
        <f>IF(N1420="zákl. přenesená",J1420,0)</f>
        <v>0</v>
      </c>
      <c r="BH1420" s="235">
        <f>IF(N1420="sníž. přenesená",J1420,0)</f>
        <v>0</v>
      </c>
      <c r="BI1420" s="235">
        <f>IF(N1420="nulová",J1420,0)</f>
        <v>0</v>
      </c>
      <c r="BJ1420" s="24" t="s">
        <v>81</v>
      </c>
      <c r="BK1420" s="235">
        <f>ROUND(I1420*H1420,2)</f>
        <v>0</v>
      </c>
      <c r="BL1420" s="24" t="s">
        <v>220</v>
      </c>
      <c r="BM1420" s="24" t="s">
        <v>3285</v>
      </c>
    </row>
    <row r="1421" s="12" customFormat="1">
      <c r="B1421" s="247"/>
      <c r="C1421" s="248"/>
      <c r="D1421" s="238" t="s">
        <v>133</v>
      </c>
      <c r="E1421" s="249" t="s">
        <v>21</v>
      </c>
      <c r="F1421" s="250" t="s">
        <v>3286</v>
      </c>
      <c r="G1421" s="248"/>
      <c r="H1421" s="251">
        <v>432.65600000000001</v>
      </c>
      <c r="I1421" s="252"/>
      <c r="J1421" s="248"/>
      <c r="K1421" s="248"/>
      <c r="L1421" s="253"/>
      <c r="M1421" s="254"/>
      <c r="N1421" s="255"/>
      <c r="O1421" s="255"/>
      <c r="P1421" s="255"/>
      <c r="Q1421" s="255"/>
      <c r="R1421" s="255"/>
      <c r="S1421" s="255"/>
      <c r="T1421" s="256"/>
      <c r="AT1421" s="257" t="s">
        <v>133</v>
      </c>
      <c r="AU1421" s="257" t="s">
        <v>81</v>
      </c>
      <c r="AV1421" s="12" t="s">
        <v>81</v>
      </c>
      <c r="AW1421" s="12" t="s">
        <v>35</v>
      </c>
      <c r="AX1421" s="12" t="s">
        <v>71</v>
      </c>
      <c r="AY1421" s="257" t="s">
        <v>114</v>
      </c>
    </row>
    <row r="1422" s="12" customFormat="1">
      <c r="B1422" s="247"/>
      <c r="C1422" s="248"/>
      <c r="D1422" s="238" t="s">
        <v>133</v>
      </c>
      <c r="E1422" s="249" t="s">
        <v>21</v>
      </c>
      <c r="F1422" s="250" t="s">
        <v>737</v>
      </c>
      <c r="G1422" s="248"/>
      <c r="H1422" s="251">
        <v>79.430999999999997</v>
      </c>
      <c r="I1422" s="252"/>
      <c r="J1422" s="248"/>
      <c r="K1422" s="248"/>
      <c r="L1422" s="253"/>
      <c r="M1422" s="254"/>
      <c r="N1422" s="255"/>
      <c r="O1422" s="255"/>
      <c r="P1422" s="255"/>
      <c r="Q1422" s="255"/>
      <c r="R1422" s="255"/>
      <c r="S1422" s="255"/>
      <c r="T1422" s="256"/>
      <c r="AT1422" s="257" t="s">
        <v>133</v>
      </c>
      <c r="AU1422" s="257" t="s">
        <v>81</v>
      </c>
      <c r="AV1422" s="12" t="s">
        <v>81</v>
      </c>
      <c r="AW1422" s="12" t="s">
        <v>35</v>
      </c>
      <c r="AX1422" s="12" t="s">
        <v>71</v>
      </c>
      <c r="AY1422" s="257" t="s">
        <v>114</v>
      </c>
    </row>
    <row r="1423" s="12" customFormat="1">
      <c r="B1423" s="247"/>
      <c r="C1423" s="248"/>
      <c r="D1423" s="238" t="s">
        <v>133</v>
      </c>
      <c r="E1423" s="249" t="s">
        <v>21</v>
      </c>
      <c r="F1423" s="250" t="s">
        <v>3287</v>
      </c>
      <c r="G1423" s="248"/>
      <c r="H1423" s="251">
        <v>280.61200000000002</v>
      </c>
      <c r="I1423" s="252"/>
      <c r="J1423" s="248"/>
      <c r="K1423" s="248"/>
      <c r="L1423" s="253"/>
      <c r="M1423" s="254"/>
      <c r="N1423" s="255"/>
      <c r="O1423" s="255"/>
      <c r="P1423" s="255"/>
      <c r="Q1423" s="255"/>
      <c r="R1423" s="255"/>
      <c r="S1423" s="255"/>
      <c r="T1423" s="256"/>
      <c r="AT1423" s="257" t="s">
        <v>133</v>
      </c>
      <c r="AU1423" s="257" t="s">
        <v>81</v>
      </c>
      <c r="AV1423" s="12" t="s">
        <v>81</v>
      </c>
      <c r="AW1423" s="12" t="s">
        <v>35</v>
      </c>
      <c r="AX1423" s="12" t="s">
        <v>71</v>
      </c>
      <c r="AY1423" s="257" t="s">
        <v>114</v>
      </c>
    </row>
    <row r="1424" s="12" customFormat="1">
      <c r="B1424" s="247"/>
      <c r="C1424" s="248"/>
      <c r="D1424" s="238" t="s">
        <v>133</v>
      </c>
      <c r="E1424" s="249" t="s">
        <v>21</v>
      </c>
      <c r="F1424" s="250" t="s">
        <v>743</v>
      </c>
      <c r="G1424" s="248"/>
      <c r="H1424" s="251">
        <v>-170.709</v>
      </c>
      <c r="I1424" s="252"/>
      <c r="J1424" s="248"/>
      <c r="K1424" s="248"/>
      <c r="L1424" s="253"/>
      <c r="M1424" s="254"/>
      <c r="N1424" s="255"/>
      <c r="O1424" s="255"/>
      <c r="P1424" s="255"/>
      <c r="Q1424" s="255"/>
      <c r="R1424" s="255"/>
      <c r="S1424" s="255"/>
      <c r="T1424" s="256"/>
      <c r="AT1424" s="257" t="s">
        <v>133</v>
      </c>
      <c r="AU1424" s="257" t="s">
        <v>81</v>
      </c>
      <c r="AV1424" s="12" t="s">
        <v>81</v>
      </c>
      <c r="AW1424" s="12" t="s">
        <v>35</v>
      </c>
      <c r="AX1424" s="12" t="s">
        <v>71</v>
      </c>
      <c r="AY1424" s="257" t="s">
        <v>114</v>
      </c>
    </row>
    <row r="1425" s="12" customFormat="1">
      <c r="B1425" s="247"/>
      <c r="C1425" s="248"/>
      <c r="D1425" s="238" t="s">
        <v>133</v>
      </c>
      <c r="E1425" s="249" t="s">
        <v>21</v>
      </c>
      <c r="F1425" s="250" t="s">
        <v>3288</v>
      </c>
      <c r="G1425" s="248"/>
      <c r="H1425" s="251">
        <v>637.5</v>
      </c>
      <c r="I1425" s="252"/>
      <c r="J1425" s="248"/>
      <c r="K1425" s="248"/>
      <c r="L1425" s="253"/>
      <c r="M1425" s="254"/>
      <c r="N1425" s="255"/>
      <c r="O1425" s="255"/>
      <c r="P1425" s="255"/>
      <c r="Q1425" s="255"/>
      <c r="R1425" s="255"/>
      <c r="S1425" s="255"/>
      <c r="T1425" s="256"/>
      <c r="AT1425" s="257" t="s">
        <v>133</v>
      </c>
      <c r="AU1425" s="257" t="s">
        <v>81</v>
      </c>
      <c r="AV1425" s="12" t="s">
        <v>81</v>
      </c>
      <c r="AW1425" s="12" t="s">
        <v>35</v>
      </c>
      <c r="AX1425" s="12" t="s">
        <v>71</v>
      </c>
      <c r="AY1425" s="257" t="s">
        <v>114</v>
      </c>
    </row>
    <row r="1426" s="13" customFormat="1">
      <c r="B1426" s="258"/>
      <c r="C1426" s="259"/>
      <c r="D1426" s="238" t="s">
        <v>133</v>
      </c>
      <c r="E1426" s="260" t="s">
        <v>21</v>
      </c>
      <c r="F1426" s="261" t="s">
        <v>140</v>
      </c>
      <c r="G1426" s="259"/>
      <c r="H1426" s="262">
        <v>1259.49</v>
      </c>
      <c r="I1426" s="263"/>
      <c r="J1426" s="259"/>
      <c r="K1426" s="259"/>
      <c r="L1426" s="264"/>
      <c r="M1426" s="265"/>
      <c r="N1426" s="266"/>
      <c r="O1426" s="266"/>
      <c r="P1426" s="266"/>
      <c r="Q1426" s="266"/>
      <c r="R1426" s="266"/>
      <c r="S1426" s="266"/>
      <c r="T1426" s="267"/>
      <c r="AT1426" s="268" t="s">
        <v>133</v>
      </c>
      <c r="AU1426" s="268" t="s">
        <v>81</v>
      </c>
      <c r="AV1426" s="13" t="s">
        <v>115</v>
      </c>
      <c r="AW1426" s="13" t="s">
        <v>35</v>
      </c>
      <c r="AX1426" s="13" t="s">
        <v>76</v>
      </c>
      <c r="AY1426" s="268" t="s">
        <v>114</v>
      </c>
    </row>
    <row r="1427" s="1" customFormat="1" ht="25.5" customHeight="1">
      <c r="B1427" s="46"/>
      <c r="C1427" s="224" t="s">
        <v>3289</v>
      </c>
      <c r="D1427" s="224" t="s">
        <v>127</v>
      </c>
      <c r="E1427" s="225" t="s">
        <v>3290</v>
      </c>
      <c r="F1427" s="226" t="s">
        <v>3291</v>
      </c>
      <c r="G1427" s="227" t="s">
        <v>197</v>
      </c>
      <c r="H1427" s="228">
        <v>630</v>
      </c>
      <c r="I1427" s="229"/>
      <c r="J1427" s="230">
        <f>ROUND(I1427*H1427,2)</f>
        <v>0</v>
      </c>
      <c r="K1427" s="226" t="s">
        <v>147</v>
      </c>
      <c r="L1427" s="72"/>
      <c r="M1427" s="231" t="s">
        <v>21</v>
      </c>
      <c r="N1427" s="232" t="s">
        <v>43</v>
      </c>
      <c r="O1427" s="47"/>
      <c r="P1427" s="233">
        <f>O1427*H1427</f>
        <v>0</v>
      </c>
      <c r="Q1427" s="233">
        <v>1.0000000000000001E-05</v>
      </c>
      <c r="R1427" s="233">
        <f>Q1427*H1427</f>
        <v>0.0063000000000000009</v>
      </c>
      <c r="S1427" s="233">
        <v>0</v>
      </c>
      <c r="T1427" s="234">
        <f>S1427*H1427</f>
        <v>0</v>
      </c>
      <c r="AR1427" s="24" t="s">
        <v>220</v>
      </c>
      <c r="AT1427" s="24" t="s">
        <v>127</v>
      </c>
      <c r="AU1427" s="24" t="s">
        <v>81</v>
      </c>
      <c r="AY1427" s="24" t="s">
        <v>114</v>
      </c>
      <c r="BE1427" s="235">
        <f>IF(N1427="základní",J1427,0)</f>
        <v>0</v>
      </c>
      <c r="BF1427" s="235">
        <f>IF(N1427="snížená",J1427,0)</f>
        <v>0</v>
      </c>
      <c r="BG1427" s="235">
        <f>IF(N1427="zákl. přenesená",J1427,0)</f>
        <v>0</v>
      </c>
      <c r="BH1427" s="235">
        <f>IF(N1427="sníž. přenesená",J1427,0)</f>
        <v>0</v>
      </c>
      <c r="BI1427" s="235">
        <f>IF(N1427="nulová",J1427,0)</f>
        <v>0</v>
      </c>
      <c r="BJ1427" s="24" t="s">
        <v>81</v>
      </c>
      <c r="BK1427" s="235">
        <f>ROUND(I1427*H1427,2)</f>
        <v>0</v>
      </c>
      <c r="BL1427" s="24" t="s">
        <v>220</v>
      </c>
      <c r="BM1427" s="24" t="s">
        <v>3292</v>
      </c>
    </row>
    <row r="1428" s="12" customFormat="1">
      <c r="B1428" s="247"/>
      <c r="C1428" s="248"/>
      <c r="D1428" s="238" t="s">
        <v>133</v>
      </c>
      <c r="E1428" s="249" t="s">
        <v>21</v>
      </c>
      <c r="F1428" s="250" t="s">
        <v>3224</v>
      </c>
      <c r="G1428" s="248"/>
      <c r="H1428" s="251">
        <v>630</v>
      </c>
      <c r="I1428" s="252"/>
      <c r="J1428" s="248"/>
      <c r="K1428" s="248"/>
      <c r="L1428" s="253"/>
      <c r="M1428" s="254"/>
      <c r="N1428" s="255"/>
      <c r="O1428" s="255"/>
      <c r="P1428" s="255"/>
      <c r="Q1428" s="255"/>
      <c r="R1428" s="255"/>
      <c r="S1428" s="255"/>
      <c r="T1428" s="256"/>
      <c r="AT1428" s="257" t="s">
        <v>133</v>
      </c>
      <c r="AU1428" s="257" t="s">
        <v>81</v>
      </c>
      <c r="AV1428" s="12" t="s">
        <v>81</v>
      </c>
      <c r="AW1428" s="12" t="s">
        <v>35</v>
      </c>
      <c r="AX1428" s="12" t="s">
        <v>76</v>
      </c>
      <c r="AY1428" s="257" t="s">
        <v>114</v>
      </c>
    </row>
    <row r="1429" s="1" customFormat="1" ht="25.5" customHeight="1">
      <c r="B1429" s="46"/>
      <c r="C1429" s="224" t="s">
        <v>3293</v>
      </c>
      <c r="D1429" s="224" t="s">
        <v>127</v>
      </c>
      <c r="E1429" s="225" t="s">
        <v>3294</v>
      </c>
      <c r="F1429" s="226" t="s">
        <v>3295</v>
      </c>
      <c r="G1429" s="227" t="s">
        <v>197</v>
      </c>
      <c r="H1429" s="228">
        <v>40</v>
      </c>
      <c r="I1429" s="229"/>
      <c r="J1429" s="230">
        <f>ROUND(I1429*H1429,2)</f>
        <v>0</v>
      </c>
      <c r="K1429" s="226" t="s">
        <v>147</v>
      </c>
      <c r="L1429" s="72"/>
      <c r="M1429" s="231" t="s">
        <v>21</v>
      </c>
      <c r="N1429" s="232" t="s">
        <v>43</v>
      </c>
      <c r="O1429" s="47"/>
      <c r="P1429" s="233">
        <f>O1429*H1429</f>
        <v>0</v>
      </c>
      <c r="Q1429" s="233">
        <v>1.0000000000000001E-05</v>
      </c>
      <c r="R1429" s="233">
        <f>Q1429*H1429</f>
        <v>0.00040000000000000002</v>
      </c>
      <c r="S1429" s="233">
        <v>0</v>
      </c>
      <c r="T1429" s="234">
        <f>S1429*H1429</f>
        <v>0</v>
      </c>
      <c r="AR1429" s="24" t="s">
        <v>220</v>
      </c>
      <c r="AT1429" s="24" t="s">
        <v>127</v>
      </c>
      <c r="AU1429" s="24" t="s">
        <v>81</v>
      </c>
      <c r="AY1429" s="24" t="s">
        <v>114</v>
      </c>
      <c r="BE1429" s="235">
        <f>IF(N1429="základní",J1429,0)</f>
        <v>0</v>
      </c>
      <c r="BF1429" s="235">
        <f>IF(N1429="snížená",J1429,0)</f>
        <v>0</v>
      </c>
      <c r="BG1429" s="235">
        <f>IF(N1429="zákl. přenesená",J1429,0)</f>
        <v>0</v>
      </c>
      <c r="BH1429" s="235">
        <f>IF(N1429="sníž. přenesená",J1429,0)</f>
        <v>0</v>
      </c>
      <c r="BI1429" s="235">
        <f>IF(N1429="nulová",J1429,0)</f>
        <v>0</v>
      </c>
      <c r="BJ1429" s="24" t="s">
        <v>81</v>
      </c>
      <c r="BK1429" s="235">
        <f>ROUND(I1429*H1429,2)</f>
        <v>0</v>
      </c>
      <c r="BL1429" s="24" t="s">
        <v>220</v>
      </c>
      <c r="BM1429" s="24" t="s">
        <v>3296</v>
      </c>
    </row>
    <row r="1430" s="1" customFormat="1" ht="25.5" customHeight="1">
      <c r="B1430" s="46"/>
      <c r="C1430" s="224" t="s">
        <v>3297</v>
      </c>
      <c r="D1430" s="224" t="s">
        <v>127</v>
      </c>
      <c r="E1430" s="225" t="s">
        <v>3298</v>
      </c>
      <c r="F1430" s="226" t="s">
        <v>3299</v>
      </c>
      <c r="G1430" s="227" t="s">
        <v>197</v>
      </c>
      <c r="H1430" s="228">
        <v>1440.49</v>
      </c>
      <c r="I1430" s="229"/>
      <c r="J1430" s="230">
        <f>ROUND(I1430*H1430,2)</f>
        <v>0</v>
      </c>
      <c r="K1430" s="226" t="s">
        <v>147</v>
      </c>
      <c r="L1430" s="72"/>
      <c r="M1430" s="231" t="s">
        <v>21</v>
      </c>
      <c r="N1430" s="232" t="s">
        <v>43</v>
      </c>
      <c r="O1430" s="47"/>
      <c r="P1430" s="233">
        <f>O1430*H1430</f>
        <v>0</v>
      </c>
      <c r="Q1430" s="233">
        <v>0.00025999999999999998</v>
      </c>
      <c r="R1430" s="233">
        <f>Q1430*H1430</f>
        <v>0.37452739999999995</v>
      </c>
      <c r="S1430" s="233">
        <v>0</v>
      </c>
      <c r="T1430" s="234">
        <f>S1430*H1430</f>
        <v>0</v>
      </c>
      <c r="AR1430" s="24" t="s">
        <v>220</v>
      </c>
      <c r="AT1430" s="24" t="s">
        <v>127</v>
      </c>
      <c r="AU1430" s="24" t="s">
        <v>81</v>
      </c>
      <c r="AY1430" s="24" t="s">
        <v>114</v>
      </c>
      <c r="BE1430" s="235">
        <f>IF(N1430="základní",J1430,0)</f>
        <v>0</v>
      </c>
      <c r="BF1430" s="235">
        <f>IF(N1430="snížená",J1430,0)</f>
        <v>0</v>
      </c>
      <c r="BG1430" s="235">
        <f>IF(N1430="zákl. přenesená",J1430,0)</f>
        <v>0</v>
      </c>
      <c r="BH1430" s="235">
        <f>IF(N1430="sníž. přenesená",J1430,0)</f>
        <v>0</v>
      </c>
      <c r="BI1430" s="235">
        <f>IF(N1430="nulová",J1430,0)</f>
        <v>0</v>
      </c>
      <c r="BJ1430" s="24" t="s">
        <v>81</v>
      </c>
      <c r="BK1430" s="235">
        <f>ROUND(I1430*H1430,2)</f>
        <v>0</v>
      </c>
      <c r="BL1430" s="24" t="s">
        <v>220</v>
      </c>
      <c r="BM1430" s="24" t="s">
        <v>3300</v>
      </c>
    </row>
    <row r="1431" s="12" customFormat="1">
      <c r="B1431" s="247"/>
      <c r="C1431" s="248"/>
      <c r="D1431" s="238" t="s">
        <v>133</v>
      </c>
      <c r="E1431" s="249" t="s">
        <v>21</v>
      </c>
      <c r="F1431" s="250" t="s">
        <v>3301</v>
      </c>
      <c r="G1431" s="248"/>
      <c r="H1431" s="251">
        <v>1259.49</v>
      </c>
      <c r="I1431" s="252"/>
      <c r="J1431" s="248"/>
      <c r="K1431" s="248"/>
      <c r="L1431" s="253"/>
      <c r="M1431" s="254"/>
      <c r="N1431" s="255"/>
      <c r="O1431" s="255"/>
      <c r="P1431" s="255"/>
      <c r="Q1431" s="255"/>
      <c r="R1431" s="255"/>
      <c r="S1431" s="255"/>
      <c r="T1431" s="256"/>
      <c r="AT1431" s="257" t="s">
        <v>133</v>
      </c>
      <c r="AU1431" s="257" t="s">
        <v>81</v>
      </c>
      <c r="AV1431" s="12" t="s">
        <v>81</v>
      </c>
      <c r="AW1431" s="12" t="s">
        <v>35</v>
      </c>
      <c r="AX1431" s="12" t="s">
        <v>71</v>
      </c>
      <c r="AY1431" s="257" t="s">
        <v>114</v>
      </c>
    </row>
    <row r="1432" s="11" customFormat="1">
      <c r="B1432" s="236"/>
      <c r="C1432" s="237"/>
      <c r="D1432" s="238" t="s">
        <v>133</v>
      </c>
      <c r="E1432" s="239" t="s">
        <v>21</v>
      </c>
      <c r="F1432" s="240" t="s">
        <v>3302</v>
      </c>
      <c r="G1432" s="237"/>
      <c r="H1432" s="239" t="s">
        <v>21</v>
      </c>
      <c r="I1432" s="241"/>
      <c r="J1432" s="237"/>
      <c r="K1432" s="237"/>
      <c r="L1432" s="242"/>
      <c r="M1432" s="243"/>
      <c r="N1432" s="244"/>
      <c r="O1432" s="244"/>
      <c r="P1432" s="244"/>
      <c r="Q1432" s="244"/>
      <c r="R1432" s="244"/>
      <c r="S1432" s="244"/>
      <c r="T1432" s="245"/>
      <c r="AT1432" s="246" t="s">
        <v>133</v>
      </c>
      <c r="AU1432" s="246" t="s">
        <v>81</v>
      </c>
      <c r="AV1432" s="11" t="s">
        <v>76</v>
      </c>
      <c r="AW1432" s="11" t="s">
        <v>35</v>
      </c>
      <c r="AX1432" s="11" t="s">
        <v>71</v>
      </c>
      <c r="AY1432" s="246" t="s">
        <v>114</v>
      </c>
    </row>
    <row r="1433" s="12" customFormat="1">
      <c r="B1433" s="247"/>
      <c r="C1433" s="248"/>
      <c r="D1433" s="238" t="s">
        <v>133</v>
      </c>
      <c r="E1433" s="249" t="s">
        <v>21</v>
      </c>
      <c r="F1433" s="250" t="s">
        <v>3303</v>
      </c>
      <c r="G1433" s="248"/>
      <c r="H1433" s="251">
        <v>181</v>
      </c>
      <c r="I1433" s="252"/>
      <c r="J1433" s="248"/>
      <c r="K1433" s="248"/>
      <c r="L1433" s="253"/>
      <c r="M1433" s="254"/>
      <c r="N1433" s="255"/>
      <c r="O1433" s="255"/>
      <c r="P1433" s="255"/>
      <c r="Q1433" s="255"/>
      <c r="R1433" s="255"/>
      <c r="S1433" s="255"/>
      <c r="T1433" s="256"/>
      <c r="AT1433" s="257" t="s">
        <v>133</v>
      </c>
      <c r="AU1433" s="257" t="s">
        <v>81</v>
      </c>
      <c r="AV1433" s="12" t="s">
        <v>81</v>
      </c>
      <c r="AW1433" s="12" t="s">
        <v>35</v>
      </c>
      <c r="AX1433" s="12" t="s">
        <v>71</v>
      </c>
      <c r="AY1433" s="257" t="s">
        <v>114</v>
      </c>
    </row>
    <row r="1434" s="13" customFormat="1">
      <c r="B1434" s="258"/>
      <c r="C1434" s="259"/>
      <c r="D1434" s="238" t="s">
        <v>133</v>
      </c>
      <c r="E1434" s="260" t="s">
        <v>21</v>
      </c>
      <c r="F1434" s="261" t="s">
        <v>140</v>
      </c>
      <c r="G1434" s="259"/>
      <c r="H1434" s="262">
        <v>1440.49</v>
      </c>
      <c r="I1434" s="263"/>
      <c r="J1434" s="259"/>
      <c r="K1434" s="259"/>
      <c r="L1434" s="264"/>
      <c r="M1434" s="265"/>
      <c r="N1434" s="266"/>
      <c r="O1434" s="266"/>
      <c r="P1434" s="266"/>
      <c r="Q1434" s="266"/>
      <c r="R1434" s="266"/>
      <c r="S1434" s="266"/>
      <c r="T1434" s="267"/>
      <c r="AT1434" s="268" t="s">
        <v>133</v>
      </c>
      <c r="AU1434" s="268" t="s">
        <v>81</v>
      </c>
      <c r="AV1434" s="13" t="s">
        <v>115</v>
      </c>
      <c r="AW1434" s="13" t="s">
        <v>35</v>
      </c>
      <c r="AX1434" s="13" t="s">
        <v>76</v>
      </c>
      <c r="AY1434" s="268" t="s">
        <v>114</v>
      </c>
    </row>
    <row r="1435" s="10" customFormat="1" ht="22.32" customHeight="1">
      <c r="B1435" s="202"/>
      <c r="C1435" s="203"/>
      <c r="D1435" s="204" t="s">
        <v>70</v>
      </c>
      <c r="E1435" s="216" t="s">
        <v>3304</v>
      </c>
      <c r="F1435" s="216" t="s">
        <v>3305</v>
      </c>
      <c r="G1435" s="203"/>
      <c r="H1435" s="203"/>
      <c r="I1435" s="206"/>
      <c r="J1435" s="217">
        <f>BK1435</f>
        <v>0</v>
      </c>
      <c r="K1435" s="203"/>
      <c r="L1435" s="208"/>
      <c r="M1435" s="209"/>
      <c r="N1435" s="210"/>
      <c r="O1435" s="210"/>
      <c r="P1435" s="211">
        <f>SUM(P1436:P1441)</f>
        <v>0</v>
      </c>
      <c r="Q1435" s="210"/>
      <c r="R1435" s="211">
        <f>SUM(R1436:R1441)</f>
        <v>9.6000000000000002E-05</v>
      </c>
      <c r="S1435" s="210"/>
      <c r="T1435" s="212">
        <f>SUM(T1436:T1441)</f>
        <v>0</v>
      </c>
      <c r="AR1435" s="213" t="s">
        <v>81</v>
      </c>
      <c r="AT1435" s="214" t="s">
        <v>70</v>
      </c>
      <c r="AU1435" s="214" t="s">
        <v>81</v>
      </c>
      <c r="AY1435" s="213" t="s">
        <v>114</v>
      </c>
      <c r="BK1435" s="215">
        <f>SUM(BK1436:BK1441)</f>
        <v>0</v>
      </c>
    </row>
    <row r="1436" s="1" customFormat="1" ht="16.5" customHeight="1">
      <c r="B1436" s="46"/>
      <c r="C1436" s="224" t="s">
        <v>3306</v>
      </c>
      <c r="D1436" s="224" t="s">
        <v>127</v>
      </c>
      <c r="E1436" s="225" t="s">
        <v>3307</v>
      </c>
      <c r="F1436" s="226" t="s">
        <v>3308</v>
      </c>
      <c r="G1436" s="227" t="s">
        <v>197</v>
      </c>
      <c r="H1436" s="228">
        <v>9.5999999999999996</v>
      </c>
      <c r="I1436" s="229"/>
      <c r="J1436" s="230">
        <f>ROUND(I1436*H1436,2)</f>
        <v>0</v>
      </c>
      <c r="K1436" s="226" t="s">
        <v>147</v>
      </c>
      <c r="L1436" s="72"/>
      <c r="M1436" s="231" t="s">
        <v>21</v>
      </c>
      <c r="N1436" s="232" t="s">
        <v>43</v>
      </c>
      <c r="O1436" s="47"/>
      <c r="P1436" s="233">
        <f>O1436*H1436</f>
        <v>0</v>
      </c>
      <c r="Q1436" s="233">
        <v>1.0000000000000001E-05</v>
      </c>
      <c r="R1436" s="233">
        <f>Q1436*H1436</f>
        <v>9.6000000000000002E-05</v>
      </c>
      <c r="S1436" s="233">
        <v>0</v>
      </c>
      <c r="T1436" s="234">
        <f>S1436*H1436</f>
        <v>0</v>
      </c>
      <c r="AR1436" s="24" t="s">
        <v>220</v>
      </c>
      <c r="AT1436" s="24" t="s">
        <v>127</v>
      </c>
      <c r="AU1436" s="24" t="s">
        <v>144</v>
      </c>
      <c r="AY1436" s="24" t="s">
        <v>114</v>
      </c>
      <c r="BE1436" s="235">
        <f>IF(N1436="základní",J1436,0)</f>
        <v>0</v>
      </c>
      <c r="BF1436" s="235">
        <f>IF(N1436="snížená",J1436,0)</f>
        <v>0</v>
      </c>
      <c r="BG1436" s="235">
        <f>IF(N1436="zákl. přenesená",J1436,0)</f>
        <v>0</v>
      </c>
      <c r="BH1436" s="235">
        <f>IF(N1436="sníž. přenesená",J1436,0)</f>
        <v>0</v>
      </c>
      <c r="BI1436" s="235">
        <f>IF(N1436="nulová",J1436,0)</f>
        <v>0</v>
      </c>
      <c r="BJ1436" s="24" t="s">
        <v>81</v>
      </c>
      <c r="BK1436" s="235">
        <f>ROUND(I1436*H1436,2)</f>
        <v>0</v>
      </c>
      <c r="BL1436" s="24" t="s">
        <v>220</v>
      </c>
      <c r="BM1436" s="24" t="s">
        <v>3309</v>
      </c>
    </row>
    <row r="1437" s="11" customFormat="1">
      <c r="B1437" s="236"/>
      <c r="C1437" s="237"/>
      <c r="D1437" s="238" t="s">
        <v>133</v>
      </c>
      <c r="E1437" s="239" t="s">
        <v>21</v>
      </c>
      <c r="F1437" s="240" t="s">
        <v>3310</v>
      </c>
      <c r="G1437" s="237"/>
      <c r="H1437" s="239" t="s">
        <v>21</v>
      </c>
      <c r="I1437" s="241"/>
      <c r="J1437" s="237"/>
      <c r="K1437" s="237"/>
      <c r="L1437" s="242"/>
      <c r="M1437" s="243"/>
      <c r="N1437" s="244"/>
      <c r="O1437" s="244"/>
      <c r="P1437" s="244"/>
      <c r="Q1437" s="244"/>
      <c r="R1437" s="244"/>
      <c r="S1437" s="244"/>
      <c r="T1437" s="245"/>
      <c r="AT1437" s="246" t="s">
        <v>133</v>
      </c>
      <c r="AU1437" s="246" t="s">
        <v>144</v>
      </c>
      <c r="AV1437" s="11" t="s">
        <v>76</v>
      </c>
      <c r="AW1437" s="11" t="s">
        <v>35</v>
      </c>
      <c r="AX1437" s="11" t="s">
        <v>71</v>
      </c>
      <c r="AY1437" s="246" t="s">
        <v>114</v>
      </c>
    </row>
    <row r="1438" s="12" customFormat="1">
      <c r="B1438" s="247"/>
      <c r="C1438" s="248"/>
      <c r="D1438" s="238" t="s">
        <v>133</v>
      </c>
      <c r="E1438" s="249" t="s">
        <v>21</v>
      </c>
      <c r="F1438" s="250" t="s">
        <v>3311</v>
      </c>
      <c r="G1438" s="248"/>
      <c r="H1438" s="251">
        <v>9.5999999999999996</v>
      </c>
      <c r="I1438" s="252"/>
      <c r="J1438" s="248"/>
      <c r="K1438" s="248"/>
      <c r="L1438" s="253"/>
      <c r="M1438" s="254"/>
      <c r="N1438" s="255"/>
      <c r="O1438" s="255"/>
      <c r="P1438" s="255"/>
      <c r="Q1438" s="255"/>
      <c r="R1438" s="255"/>
      <c r="S1438" s="255"/>
      <c r="T1438" s="256"/>
      <c r="AT1438" s="257" t="s">
        <v>133</v>
      </c>
      <c r="AU1438" s="257" t="s">
        <v>144</v>
      </c>
      <c r="AV1438" s="12" t="s">
        <v>81</v>
      </c>
      <c r="AW1438" s="12" t="s">
        <v>35</v>
      </c>
      <c r="AX1438" s="12" t="s">
        <v>76</v>
      </c>
      <c r="AY1438" s="257" t="s">
        <v>114</v>
      </c>
    </row>
    <row r="1439" s="1" customFormat="1" ht="16.5" customHeight="1">
      <c r="B1439" s="46"/>
      <c r="C1439" s="271" t="s">
        <v>3312</v>
      </c>
      <c r="D1439" s="271" t="s">
        <v>189</v>
      </c>
      <c r="E1439" s="272" t="s">
        <v>337</v>
      </c>
      <c r="F1439" s="273" t="s">
        <v>3313</v>
      </c>
      <c r="G1439" s="274" t="s">
        <v>289</v>
      </c>
      <c r="H1439" s="275">
        <v>1</v>
      </c>
      <c r="I1439" s="276"/>
      <c r="J1439" s="277">
        <f>ROUND(I1439*H1439,2)</f>
        <v>0</v>
      </c>
      <c r="K1439" s="273" t="s">
        <v>21</v>
      </c>
      <c r="L1439" s="278"/>
      <c r="M1439" s="279" t="s">
        <v>21</v>
      </c>
      <c r="N1439" s="280" t="s">
        <v>43</v>
      </c>
      <c r="O1439" s="47"/>
      <c r="P1439" s="233">
        <f>O1439*H1439</f>
        <v>0</v>
      </c>
      <c r="Q1439" s="233">
        <v>0</v>
      </c>
      <c r="R1439" s="233">
        <f>Q1439*H1439</f>
        <v>0</v>
      </c>
      <c r="S1439" s="233">
        <v>0</v>
      </c>
      <c r="T1439" s="234">
        <f>S1439*H1439</f>
        <v>0</v>
      </c>
      <c r="AR1439" s="24" t="s">
        <v>309</v>
      </c>
      <c r="AT1439" s="24" t="s">
        <v>189</v>
      </c>
      <c r="AU1439" s="24" t="s">
        <v>144</v>
      </c>
      <c r="AY1439" s="24" t="s">
        <v>114</v>
      </c>
      <c r="BE1439" s="235">
        <f>IF(N1439="základní",J1439,0)</f>
        <v>0</v>
      </c>
      <c r="BF1439" s="235">
        <f>IF(N1439="snížená",J1439,0)</f>
        <v>0</v>
      </c>
      <c r="BG1439" s="235">
        <f>IF(N1439="zákl. přenesená",J1439,0)</f>
        <v>0</v>
      </c>
      <c r="BH1439" s="235">
        <f>IF(N1439="sníž. přenesená",J1439,0)</f>
        <v>0</v>
      </c>
      <c r="BI1439" s="235">
        <f>IF(N1439="nulová",J1439,0)</f>
        <v>0</v>
      </c>
      <c r="BJ1439" s="24" t="s">
        <v>81</v>
      </c>
      <c r="BK1439" s="235">
        <f>ROUND(I1439*H1439,2)</f>
        <v>0</v>
      </c>
      <c r="BL1439" s="24" t="s">
        <v>220</v>
      </c>
      <c r="BM1439" s="24" t="s">
        <v>3314</v>
      </c>
    </row>
    <row r="1440" s="1" customFormat="1" ht="38.25" customHeight="1">
      <c r="B1440" s="46"/>
      <c r="C1440" s="224" t="s">
        <v>3315</v>
      </c>
      <c r="D1440" s="224" t="s">
        <v>127</v>
      </c>
      <c r="E1440" s="225" t="s">
        <v>3316</v>
      </c>
      <c r="F1440" s="226" t="s">
        <v>3317</v>
      </c>
      <c r="G1440" s="227" t="s">
        <v>491</v>
      </c>
      <c r="H1440" s="228">
        <v>1</v>
      </c>
      <c r="I1440" s="229"/>
      <c r="J1440" s="230">
        <f>ROUND(I1440*H1440,2)</f>
        <v>0</v>
      </c>
      <c r="K1440" s="226" t="s">
        <v>147</v>
      </c>
      <c r="L1440" s="72"/>
      <c r="M1440" s="231" t="s">
        <v>21</v>
      </c>
      <c r="N1440" s="232" t="s">
        <v>43</v>
      </c>
      <c r="O1440" s="47"/>
      <c r="P1440" s="233">
        <f>O1440*H1440</f>
        <v>0</v>
      </c>
      <c r="Q1440" s="233">
        <v>0</v>
      </c>
      <c r="R1440" s="233">
        <f>Q1440*H1440</f>
        <v>0</v>
      </c>
      <c r="S1440" s="233">
        <v>0</v>
      </c>
      <c r="T1440" s="234">
        <f>S1440*H1440</f>
        <v>0</v>
      </c>
      <c r="AR1440" s="24" t="s">
        <v>220</v>
      </c>
      <c r="AT1440" s="24" t="s">
        <v>127</v>
      </c>
      <c r="AU1440" s="24" t="s">
        <v>144</v>
      </c>
      <c r="AY1440" s="24" t="s">
        <v>114</v>
      </c>
      <c r="BE1440" s="235">
        <f>IF(N1440="základní",J1440,0)</f>
        <v>0</v>
      </c>
      <c r="BF1440" s="235">
        <f>IF(N1440="snížená",J1440,0)</f>
        <v>0</v>
      </c>
      <c r="BG1440" s="235">
        <f>IF(N1440="zákl. přenesená",J1440,0)</f>
        <v>0</v>
      </c>
      <c r="BH1440" s="235">
        <f>IF(N1440="sníž. přenesená",J1440,0)</f>
        <v>0</v>
      </c>
      <c r="BI1440" s="235">
        <f>IF(N1440="nulová",J1440,0)</f>
        <v>0</v>
      </c>
      <c r="BJ1440" s="24" t="s">
        <v>81</v>
      </c>
      <c r="BK1440" s="235">
        <f>ROUND(I1440*H1440,2)</f>
        <v>0</v>
      </c>
      <c r="BL1440" s="24" t="s">
        <v>220</v>
      </c>
      <c r="BM1440" s="24" t="s">
        <v>3318</v>
      </c>
    </row>
    <row r="1441" s="1" customFormat="1">
      <c r="B1441" s="46"/>
      <c r="C1441" s="74"/>
      <c r="D1441" s="238" t="s">
        <v>149</v>
      </c>
      <c r="E1441" s="74"/>
      <c r="F1441" s="269" t="s">
        <v>3202</v>
      </c>
      <c r="G1441" s="74"/>
      <c r="H1441" s="74"/>
      <c r="I1441" s="189"/>
      <c r="J1441" s="74"/>
      <c r="K1441" s="74"/>
      <c r="L1441" s="72"/>
      <c r="M1441" s="270"/>
      <c r="N1441" s="47"/>
      <c r="O1441" s="47"/>
      <c r="P1441" s="47"/>
      <c r="Q1441" s="47"/>
      <c r="R1441" s="47"/>
      <c r="S1441" s="47"/>
      <c r="T1441" s="95"/>
      <c r="AT1441" s="24" t="s">
        <v>149</v>
      </c>
      <c r="AU1441" s="24" t="s">
        <v>144</v>
      </c>
    </row>
    <row r="1442" s="10" customFormat="1" ht="29.88" customHeight="1">
      <c r="B1442" s="202"/>
      <c r="C1442" s="203"/>
      <c r="D1442" s="204" t="s">
        <v>70</v>
      </c>
      <c r="E1442" s="216" t="s">
        <v>3319</v>
      </c>
      <c r="F1442" s="216" t="s">
        <v>3320</v>
      </c>
      <c r="G1442" s="203"/>
      <c r="H1442" s="203"/>
      <c r="I1442" s="206"/>
      <c r="J1442" s="217">
        <f>BK1442</f>
        <v>0</v>
      </c>
      <c r="K1442" s="203"/>
      <c r="L1442" s="208"/>
      <c r="M1442" s="209"/>
      <c r="N1442" s="210"/>
      <c r="O1442" s="210"/>
      <c r="P1442" s="211">
        <f>SUM(P1443:P1446)</f>
        <v>0</v>
      </c>
      <c r="Q1442" s="210"/>
      <c r="R1442" s="211">
        <f>SUM(R1443:R1446)</f>
        <v>0</v>
      </c>
      <c r="S1442" s="210"/>
      <c r="T1442" s="212">
        <f>SUM(T1443:T1446)</f>
        <v>0</v>
      </c>
      <c r="AR1442" s="213" t="s">
        <v>81</v>
      </c>
      <c r="AT1442" s="214" t="s">
        <v>70</v>
      </c>
      <c r="AU1442" s="214" t="s">
        <v>76</v>
      </c>
      <c r="AY1442" s="213" t="s">
        <v>114</v>
      </c>
      <c r="BK1442" s="215">
        <f>SUM(BK1443:BK1446)</f>
        <v>0</v>
      </c>
    </row>
    <row r="1443" s="1" customFormat="1" ht="16.5" customHeight="1">
      <c r="B1443" s="46"/>
      <c r="C1443" s="271" t="s">
        <v>3321</v>
      </c>
      <c r="D1443" s="271" t="s">
        <v>189</v>
      </c>
      <c r="E1443" s="272" t="s">
        <v>3322</v>
      </c>
      <c r="F1443" s="273" t="s">
        <v>3323</v>
      </c>
      <c r="G1443" s="274" t="s">
        <v>1857</v>
      </c>
      <c r="H1443" s="275">
        <v>1</v>
      </c>
      <c r="I1443" s="276"/>
      <c r="J1443" s="277">
        <f>ROUND(I1443*H1443,2)</f>
        <v>0</v>
      </c>
      <c r="K1443" s="273" t="s">
        <v>21</v>
      </c>
      <c r="L1443" s="278"/>
      <c r="M1443" s="279" t="s">
        <v>21</v>
      </c>
      <c r="N1443" s="280" t="s">
        <v>43</v>
      </c>
      <c r="O1443" s="47"/>
      <c r="P1443" s="233">
        <f>O1443*H1443</f>
        <v>0</v>
      </c>
      <c r="Q1443" s="233">
        <v>0</v>
      </c>
      <c r="R1443" s="233">
        <f>Q1443*H1443</f>
        <v>0</v>
      </c>
      <c r="S1443" s="233">
        <v>0</v>
      </c>
      <c r="T1443" s="234">
        <f>S1443*H1443</f>
        <v>0</v>
      </c>
      <c r="AR1443" s="24" t="s">
        <v>309</v>
      </c>
      <c r="AT1443" s="24" t="s">
        <v>189</v>
      </c>
      <c r="AU1443" s="24" t="s">
        <v>81</v>
      </c>
      <c r="AY1443" s="24" t="s">
        <v>114</v>
      </c>
      <c r="BE1443" s="235">
        <f>IF(N1443="základní",J1443,0)</f>
        <v>0</v>
      </c>
      <c r="BF1443" s="235">
        <f>IF(N1443="snížená",J1443,0)</f>
        <v>0</v>
      </c>
      <c r="BG1443" s="235">
        <f>IF(N1443="zákl. přenesená",J1443,0)</f>
        <v>0</v>
      </c>
      <c r="BH1443" s="235">
        <f>IF(N1443="sníž. přenesená",J1443,0)</f>
        <v>0</v>
      </c>
      <c r="BI1443" s="235">
        <f>IF(N1443="nulová",J1443,0)</f>
        <v>0</v>
      </c>
      <c r="BJ1443" s="24" t="s">
        <v>81</v>
      </c>
      <c r="BK1443" s="235">
        <f>ROUND(I1443*H1443,2)</f>
        <v>0</v>
      </c>
      <c r="BL1443" s="24" t="s">
        <v>220</v>
      </c>
      <c r="BM1443" s="24" t="s">
        <v>3324</v>
      </c>
    </row>
    <row r="1444" s="1" customFormat="1" ht="16.5" customHeight="1">
      <c r="B1444" s="46"/>
      <c r="C1444" s="271" t="s">
        <v>3325</v>
      </c>
      <c r="D1444" s="271" t="s">
        <v>189</v>
      </c>
      <c r="E1444" s="272" t="s">
        <v>3326</v>
      </c>
      <c r="F1444" s="273" t="s">
        <v>3327</v>
      </c>
      <c r="G1444" s="274" t="s">
        <v>3328</v>
      </c>
      <c r="H1444" s="275">
        <v>42</v>
      </c>
      <c r="I1444" s="276"/>
      <c r="J1444" s="277">
        <f>ROUND(I1444*H1444,2)</f>
        <v>0</v>
      </c>
      <c r="K1444" s="273" t="s">
        <v>21</v>
      </c>
      <c r="L1444" s="278"/>
      <c r="M1444" s="279" t="s">
        <v>21</v>
      </c>
      <c r="N1444" s="280" t="s">
        <v>43</v>
      </c>
      <c r="O1444" s="47"/>
      <c r="P1444" s="233">
        <f>O1444*H1444</f>
        <v>0</v>
      </c>
      <c r="Q1444" s="233">
        <v>0</v>
      </c>
      <c r="R1444" s="233">
        <f>Q1444*H1444</f>
        <v>0</v>
      </c>
      <c r="S1444" s="233">
        <v>0</v>
      </c>
      <c r="T1444" s="234">
        <f>S1444*H1444</f>
        <v>0</v>
      </c>
      <c r="AR1444" s="24" t="s">
        <v>309</v>
      </c>
      <c r="AT1444" s="24" t="s">
        <v>189</v>
      </c>
      <c r="AU1444" s="24" t="s">
        <v>81</v>
      </c>
      <c r="AY1444" s="24" t="s">
        <v>114</v>
      </c>
      <c r="BE1444" s="235">
        <f>IF(N1444="základní",J1444,0)</f>
        <v>0</v>
      </c>
      <c r="BF1444" s="235">
        <f>IF(N1444="snížená",J1444,0)</f>
        <v>0</v>
      </c>
      <c r="BG1444" s="235">
        <f>IF(N1444="zákl. přenesená",J1444,0)</f>
        <v>0</v>
      </c>
      <c r="BH1444" s="235">
        <f>IF(N1444="sníž. přenesená",J1444,0)</f>
        <v>0</v>
      </c>
      <c r="BI1444" s="235">
        <f>IF(N1444="nulová",J1444,0)</f>
        <v>0</v>
      </c>
      <c r="BJ1444" s="24" t="s">
        <v>81</v>
      </c>
      <c r="BK1444" s="235">
        <f>ROUND(I1444*H1444,2)</f>
        <v>0</v>
      </c>
      <c r="BL1444" s="24" t="s">
        <v>220</v>
      </c>
      <c r="BM1444" s="24" t="s">
        <v>3329</v>
      </c>
    </row>
    <row r="1445" s="1" customFormat="1" ht="16.5" customHeight="1">
      <c r="B1445" s="46"/>
      <c r="C1445" s="271" t="s">
        <v>3330</v>
      </c>
      <c r="D1445" s="271" t="s">
        <v>189</v>
      </c>
      <c r="E1445" s="272" t="s">
        <v>3331</v>
      </c>
      <c r="F1445" s="273" t="s">
        <v>3332</v>
      </c>
      <c r="G1445" s="274" t="s">
        <v>3328</v>
      </c>
      <c r="H1445" s="275">
        <v>8.5</v>
      </c>
      <c r="I1445" s="276"/>
      <c r="J1445" s="277">
        <f>ROUND(I1445*H1445,2)</f>
        <v>0</v>
      </c>
      <c r="K1445" s="273" t="s">
        <v>21</v>
      </c>
      <c r="L1445" s="278"/>
      <c r="M1445" s="279" t="s">
        <v>21</v>
      </c>
      <c r="N1445" s="280" t="s">
        <v>43</v>
      </c>
      <c r="O1445" s="47"/>
      <c r="P1445" s="233">
        <f>O1445*H1445</f>
        <v>0</v>
      </c>
      <c r="Q1445" s="233">
        <v>0</v>
      </c>
      <c r="R1445" s="233">
        <f>Q1445*H1445</f>
        <v>0</v>
      </c>
      <c r="S1445" s="233">
        <v>0</v>
      </c>
      <c r="T1445" s="234">
        <f>S1445*H1445</f>
        <v>0</v>
      </c>
      <c r="AR1445" s="24" t="s">
        <v>309</v>
      </c>
      <c r="AT1445" s="24" t="s">
        <v>189</v>
      </c>
      <c r="AU1445" s="24" t="s">
        <v>81</v>
      </c>
      <c r="AY1445" s="24" t="s">
        <v>114</v>
      </c>
      <c r="BE1445" s="235">
        <f>IF(N1445="základní",J1445,0)</f>
        <v>0</v>
      </c>
      <c r="BF1445" s="235">
        <f>IF(N1445="snížená",J1445,0)</f>
        <v>0</v>
      </c>
      <c r="BG1445" s="235">
        <f>IF(N1445="zákl. přenesená",J1445,0)</f>
        <v>0</v>
      </c>
      <c r="BH1445" s="235">
        <f>IF(N1445="sníž. přenesená",J1445,0)</f>
        <v>0</v>
      </c>
      <c r="BI1445" s="235">
        <f>IF(N1445="nulová",J1445,0)</f>
        <v>0</v>
      </c>
      <c r="BJ1445" s="24" t="s">
        <v>81</v>
      </c>
      <c r="BK1445" s="235">
        <f>ROUND(I1445*H1445,2)</f>
        <v>0</v>
      </c>
      <c r="BL1445" s="24" t="s">
        <v>220</v>
      </c>
      <c r="BM1445" s="24" t="s">
        <v>3333</v>
      </c>
    </row>
    <row r="1446" s="1" customFormat="1" ht="16.5" customHeight="1">
      <c r="B1446" s="46"/>
      <c r="C1446" s="271" t="s">
        <v>3334</v>
      </c>
      <c r="D1446" s="271" t="s">
        <v>189</v>
      </c>
      <c r="E1446" s="272" t="s">
        <v>3335</v>
      </c>
      <c r="F1446" s="273" t="s">
        <v>3336</v>
      </c>
      <c r="G1446" s="274" t="s">
        <v>3328</v>
      </c>
      <c r="H1446" s="275">
        <v>48</v>
      </c>
      <c r="I1446" s="276"/>
      <c r="J1446" s="277">
        <f>ROUND(I1446*H1446,2)</f>
        <v>0</v>
      </c>
      <c r="K1446" s="273" t="s">
        <v>21</v>
      </c>
      <c r="L1446" s="278"/>
      <c r="M1446" s="279" t="s">
        <v>21</v>
      </c>
      <c r="N1446" s="280" t="s">
        <v>43</v>
      </c>
      <c r="O1446" s="47"/>
      <c r="P1446" s="233">
        <f>O1446*H1446</f>
        <v>0</v>
      </c>
      <c r="Q1446" s="233">
        <v>0</v>
      </c>
      <c r="R1446" s="233">
        <f>Q1446*H1446</f>
        <v>0</v>
      </c>
      <c r="S1446" s="233">
        <v>0</v>
      </c>
      <c r="T1446" s="234">
        <f>S1446*H1446</f>
        <v>0</v>
      </c>
      <c r="AR1446" s="24" t="s">
        <v>309</v>
      </c>
      <c r="AT1446" s="24" t="s">
        <v>189</v>
      </c>
      <c r="AU1446" s="24" t="s">
        <v>81</v>
      </c>
      <c r="AY1446" s="24" t="s">
        <v>114</v>
      </c>
      <c r="BE1446" s="235">
        <f>IF(N1446="základní",J1446,0)</f>
        <v>0</v>
      </c>
      <c r="BF1446" s="235">
        <f>IF(N1446="snížená",J1446,0)</f>
        <v>0</v>
      </c>
      <c r="BG1446" s="235">
        <f>IF(N1446="zákl. přenesená",J1446,0)</f>
        <v>0</v>
      </c>
      <c r="BH1446" s="235">
        <f>IF(N1446="sníž. přenesená",J1446,0)</f>
        <v>0</v>
      </c>
      <c r="BI1446" s="235">
        <f>IF(N1446="nulová",J1446,0)</f>
        <v>0</v>
      </c>
      <c r="BJ1446" s="24" t="s">
        <v>81</v>
      </c>
      <c r="BK1446" s="235">
        <f>ROUND(I1446*H1446,2)</f>
        <v>0</v>
      </c>
      <c r="BL1446" s="24" t="s">
        <v>220</v>
      </c>
      <c r="BM1446" s="24" t="s">
        <v>3337</v>
      </c>
    </row>
    <row r="1447" s="10" customFormat="1" ht="37.44" customHeight="1">
      <c r="B1447" s="202"/>
      <c r="C1447" s="203"/>
      <c r="D1447" s="204" t="s">
        <v>70</v>
      </c>
      <c r="E1447" s="205" t="s">
        <v>346</v>
      </c>
      <c r="F1447" s="205" t="s">
        <v>347</v>
      </c>
      <c r="G1447" s="203"/>
      <c r="H1447" s="203"/>
      <c r="I1447" s="206"/>
      <c r="J1447" s="207">
        <f>BK1447</f>
        <v>0</v>
      </c>
      <c r="K1447" s="203"/>
      <c r="L1447" s="208"/>
      <c r="M1447" s="209"/>
      <c r="N1447" s="210"/>
      <c r="O1447" s="210"/>
      <c r="P1447" s="211">
        <f>P1448+P1450+P1458</f>
        <v>0</v>
      </c>
      <c r="Q1447" s="210"/>
      <c r="R1447" s="211">
        <f>R1448+R1450+R1458</f>
        <v>0</v>
      </c>
      <c r="S1447" s="210"/>
      <c r="T1447" s="212">
        <f>T1448+T1450+T1458</f>
        <v>0</v>
      </c>
      <c r="AR1447" s="213" t="s">
        <v>156</v>
      </c>
      <c r="AT1447" s="214" t="s">
        <v>70</v>
      </c>
      <c r="AU1447" s="214" t="s">
        <v>71</v>
      </c>
      <c r="AY1447" s="213" t="s">
        <v>114</v>
      </c>
      <c r="BK1447" s="215">
        <f>BK1448+BK1450+BK1458</f>
        <v>0</v>
      </c>
    </row>
    <row r="1448" s="10" customFormat="1" ht="19.92" customHeight="1">
      <c r="B1448" s="202"/>
      <c r="C1448" s="203"/>
      <c r="D1448" s="204" t="s">
        <v>70</v>
      </c>
      <c r="E1448" s="216" t="s">
        <v>348</v>
      </c>
      <c r="F1448" s="216" t="s">
        <v>349</v>
      </c>
      <c r="G1448" s="203"/>
      <c r="H1448" s="203"/>
      <c r="I1448" s="206"/>
      <c r="J1448" s="217">
        <f>BK1448</f>
        <v>0</v>
      </c>
      <c r="K1448" s="203"/>
      <c r="L1448" s="208"/>
      <c r="M1448" s="209"/>
      <c r="N1448" s="210"/>
      <c r="O1448" s="210"/>
      <c r="P1448" s="211">
        <f>P1449</f>
        <v>0</v>
      </c>
      <c r="Q1448" s="210"/>
      <c r="R1448" s="211">
        <f>R1449</f>
        <v>0</v>
      </c>
      <c r="S1448" s="210"/>
      <c r="T1448" s="212">
        <f>T1449</f>
        <v>0</v>
      </c>
      <c r="AR1448" s="213" t="s">
        <v>156</v>
      </c>
      <c r="AT1448" s="214" t="s">
        <v>70</v>
      </c>
      <c r="AU1448" s="214" t="s">
        <v>76</v>
      </c>
      <c r="AY1448" s="213" t="s">
        <v>114</v>
      </c>
      <c r="BK1448" s="215">
        <f>BK1449</f>
        <v>0</v>
      </c>
    </row>
    <row r="1449" s="1" customFormat="1" ht="16.5" customHeight="1">
      <c r="B1449" s="46"/>
      <c r="C1449" s="224" t="s">
        <v>3338</v>
      </c>
      <c r="D1449" s="224" t="s">
        <v>127</v>
      </c>
      <c r="E1449" s="225" t="s">
        <v>351</v>
      </c>
      <c r="F1449" s="226" t="s">
        <v>349</v>
      </c>
      <c r="G1449" s="227" t="s">
        <v>289</v>
      </c>
      <c r="H1449" s="228">
        <v>1</v>
      </c>
      <c r="I1449" s="229"/>
      <c r="J1449" s="230">
        <f>ROUND(I1449*H1449,2)</f>
        <v>0</v>
      </c>
      <c r="K1449" s="226" t="s">
        <v>147</v>
      </c>
      <c r="L1449" s="72"/>
      <c r="M1449" s="231" t="s">
        <v>21</v>
      </c>
      <c r="N1449" s="232" t="s">
        <v>43</v>
      </c>
      <c r="O1449" s="47"/>
      <c r="P1449" s="233">
        <f>O1449*H1449</f>
        <v>0</v>
      </c>
      <c r="Q1449" s="233">
        <v>0</v>
      </c>
      <c r="R1449" s="233">
        <f>Q1449*H1449</f>
        <v>0</v>
      </c>
      <c r="S1449" s="233">
        <v>0</v>
      </c>
      <c r="T1449" s="234">
        <f>S1449*H1449</f>
        <v>0</v>
      </c>
      <c r="AR1449" s="24" t="s">
        <v>353</v>
      </c>
      <c r="AT1449" s="24" t="s">
        <v>127</v>
      </c>
      <c r="AU1449" s="24" t="s">
        <v>81</v>
      </c>
      <c r="AY1449" s="24" t="s">
        <v>114</v>
      </c>
      <c r="BE1449" s="235">
        <f>IF(N1449="základní",J1449,0)</f>
        <v>0</v>
      </c>
      <c r="BF1449" s="235">
        <f>IF(N1449="snížená",J1449,0)</f>
        <v>0</v>
      </c>
      <c r="BG1449" s="235">
        <f>IF(N1449="zákl. přenesená",J1449,0)</f>
        <v>0</v>
      </c>
      <c r="BH1449" s="235">
        <f>IF(N1449="sníž. přenesená",J1449,0)</f>
        <v>0</v>
      </c>
      <c r="BI1449" s="235">
        <f>IF(N1449="nulová",J1449,0)</f>
        <v>0</v>
      </c>
      <c r="BJ1449" s="24" t="s">
        <v>81</v>
      </c>
      <c r="BK1449" s="235">
        <f>ROUND(I1449*H1449,2)</f>
        <v>0</v>
      </c>
      <c r="BL1449" s="24" t="s">
        <v>353</v>
      </c>
      <c r="BM1449" s="24" t="s">
        <v>3339</v>
      </c>
    </row>
    <row r="1450" s="10" customFormat="1" ht="29.88" customHeight="1">
      <c r="B1450" s="202"/>
      <c r="C1450" s="203"/>
      <c r="D1450" s="204" t="s">
        <v>70</v>
      </c>
      <c r="E1450" s="216" t="s">
        <v>3340</v>
      </c>
      <c r="F1450" s="216" t="s">
        <v>3341</v>
      </c>
      <c r="G1450" s="203"/>
      <c r="H1450" s="203"/>
      <c r="I1450" s="206"/>
      <c r="J1450" s="217">
        <f>BK1450</f>
        <v>0</v>
      </c>
      <c r="K1450" s="203"/>
      <c r="L1450" s="208"/>
      <c r="M1450" s="209"/>
      <c r="N1450" s="210"/>
      <c r="O1450" s="210"/>
      <c r="P1450" s="211">
        <f>SUM(P1451:P1457)</f>
        <v>0</v>
      </c>
      <c r="Q1450" s="210"/>
      <c r="R1450" s="211">
        <f>SUM(R1451:R1457)</f>
        <v>0</v>
      </c>
      <c r="S1450" s="210"/>
      <c r="T1450" s="212">
        <f>SUM(T1451:T1457)</f>
        <v>0</v>
      </c>
      <c r="AR1450" s="213" t="s">
        <v>156</v>
      </c>
      <c r="AT1450" s="214" t="s">
        <v>70</v>
      </c>
      <c r="AU1450" s="214" t="s">
        <v>76</v>
      </c>
      <c r="AY1450" s="213" t="s">
        <v>114</v>
      </c>
      <c r="BK1450" s="215">
        <f>SUM(BK1451:BK1457)</f>
        <v>0</v>
      </c>
    </row>
    <row r="1451" s="1" customFormat="1" ht="16.5" customHeight="1">
      <c r="B1451" s="46"/>
      <c r="C1451" s="224" t="s">
        <v>3342</v>
      </c>
      <c r="D1451" s="224" t="s">
        <v>127</v>
      </c>
      <c r="E1451" s="225" t="s">
        <v>3343</v>
      </c>
      <c r="F1451" s="226" t="s">
        <v>3344</v>
      </c>
      <c r="G1451" s="227" t="s">
        <v>289</v>
      </c>
      <c r="H1451" s="228">
        <v>1</v>
      </c>
      <c r="I1451" s="229"/>
      <c r="J1451" s="230">
        <f>ROUND(I1451*H1451,2)</f>
        <v>0</v>
      </c>
      <c r="K1451" s="226" t="s">
        <v>147</v>
      </c>
      <c r="L1451" s="72"/>
      <c r="M1451" s="231" t="s">
        <v>21</v>
      </c>
      <c r="N1451" s="232" t="s">
        <v>43</v>
      </c>
      <c r="O1451" s="47"/>
      <c r="P1451" s="233">
        <f>O1451*H1451</f>
        <v>0</v>
      </c>
      <c r="Q1451" s="233">
        <v>0</v>
      </c>
      <c r="R1451" s="233">
        <f>Q1451*H1451</f>
        <v>0</v>
      </c>
      <c r="S1451" s="233">
        <v>0</v>
      </c>
      <c r="T1451" s="234">
        <f>S1451*H1451</f>
        <v>0</v>
      </c>
      <c r="AR1451" s="24" t="s">
        <v>353</v>
      </c>
      <c r="AT1451" s="24" t="s">
        <v>127</v>
      </c>
      <c r="AU1451" s="24" t="s">
        <v>81</v>
      </c>
      <c r="AY1451" s="24" t="s">
        <v>114</v>
      </c>
      <c r="BE1451" s="235">
        <f>IF(N1451="základní",J1451,0)</f>
        <v>0</v>
      </c>
      <c r="BF1451" s="235">
        <f>IF(N1451="snížená",J1451,0)</f>
        <v>0</v>
      </c>
      <c r="BG1451" s="235">
        <f>IF(N1451="zákl. přenesená",J1451,0)</f>
        <v>0</v>
      </c>
      <c r="BH1451" s="235">
        <f>IF(N1451="sníž. přenesená",J1451,0)</f>
        <v>0</v>
      </c>
      <c r="BI1451" s="235">
        <f>IF(N1451="nulová",J1451,0)</f>
        <v>0</v>
      </c>
      <c r="BJ1451" s="24" t="s">
        <v>81</v>
      </c>
      <c r="BK1451" s="235">
        <f>ROUND(I1451*H1451,2)</f>
        <v>0</v>
      </c>
      <c r="BL1451" s="24" t="s">
        <v>353</v>
      </c>
      <c r="BM1451" s="24" t="s">
        <v>3345</v>
      </c>
    </row>
    <row r="1452" s="11" customFormat="1">
      <c r="B1452" s="236"/>
      <c r="C1452" s="237"/>
      <c r="D1452" s="238" t="s">
        <v>133</v>
      </c>
      <c r="E1452" s="239" t="s">
        <v>21</v>
      </c>
      <c r="F1452" s="240" t="s">
        <v>3346</v>
      </c>
      <c r="G1452" s="237"/>
      <c r="H1452" s="239" t="s">
        <v>21</v>
      </c>
      <c r="I1452" s="241"/>
      <c r="J1452" s="237"/>
      <c r="K1452" s="237"/>
      <c r="L1452" s="242"/>
      <c r="M1452" s="243"/>
      <c r="N1452" s="244"/>
      <c r="O1452" s="244"/>
      <c r="P1452" s="244"/>
      <c r="Q1452" s="244"/>
      <c r="R1452" s="244"/>
      <c r="S1452" s="244"/>
      <c r="T1452" s="245"/>
      <c r="AT1452" s="246" t="s">
        <v>133</v>
      </c>
      <c r="AU1452" s="246" t="s">
        <v>81</v>
      </c>
      <c r="AV1452" s="11" t="s">
        <v>76</v>
      </c>
      <c r="AW1452" s="11" t="s">
        <v>35</v>
      </c>
      <c r="AX1452" s="11" t="s">
        <v>71</v>
      </c>
      <c r="AY1452" s="246" t="s">
        <v>114</v>
      </c>
    </row>
    <row r="1453" s="11" customFormat="1">
      <c r="B1453" s="236"/>
      <c r="C1453" s="237"/>
      <c r="D1453" s="238" t="s">
        <v>133</v>
      </c>
      <c r="E1453" s="239" t="s">
        <v>21</v>
      </c>
      <c r="F1453" s="240" t="s">
        <v>3347</v>
      </c>
      <c r="G1453" s="237"/>
      <c r="H1453" s="239" t="s">
        <v>21</v>
      </c>
      <c r="I1453" s="241"/>
      <c r="J1453" s="237"/>
      <c r="K1453" s="237"/>
      <c r="L1453" s="242"/>
      <c r="M1453" s="243"/>
      <c r="N1453" s="244"/>
      <c r="O1453" s="244"/>
      <c r="P1453" s="244"/>
      <c r="Q1453" s="244"/>
      <c r="R1453" s="244"/>
      <c r="S1453" s="244"/>
      <c r="T1453" s="245"/>
      <c r="AT1453" s="246" t="s">
        <v>133</v>
      </c>
      <c r="AU1453" s="246" t="s">
        <v>81</v>
      </c>
      <c r="AV1453" s="11" t="s">
        <v>76</v>
      </c>
      <c r="AW1453" s="11" t="s">
        <v>35</v>
      </c>
      <c r="AX1453" s="11" t="s">
        <v>71</v>
      </c>
      <c r="AY1453" s="246" t="s">
        <v>114</v>
      </c>
    </row>
    <row r="1454" s="12" customFormat="1">
      <c r="B1454" s="247"/>
      <c r="C1454" s="248"/>
      <c r="D1454" s="238" t="s">
        <v>133</v>
      </c>
      <c r="E1454" s="249" t="s">
        <v>21</v>
      </c>
      <c r="F1454" s="250" t="s">
        <v>76</v>
      </c>
      <c r="G1454" s="248"/>
      <c r="H1454" s="251">
        <v>1</v>
      </c>
      <c r="I1454" s="252"/>
      <c r="J1454" s="248"/>
      <c r="K1454" s="248"/>
      <c r="L1454" s="253"/>
      <c r="M1454" s="254"/>
      <c r="N1454" s="255"/>
      <c r="O1454" s="255"/>
      <c r="P1454" s="255"/>
      <c r="Q1454" s="255"/>
      <c r="R1454" s="255"/>
      <c r="S1454" s="255"/>
      <c r="T1454" s="256"/>
      <c r="AT1454" s="257" t="s">
        <v>133</v>
      </c>
      <c r="AU1454" s="257" t="s">
        <v>81</v>
      </c>
      <c r="AV1454" s="12" t="s">
        <v>81</v>
      </c>
      <c r="AW1454" s="12" t="s">
        <v>35</v>
      </c>
      <c r="AX1454" s="12" t="s">
        <v>76</v>
      </c>
      <c r="AY1454" s="257" t="s">
        <v>114</v>
      </c>
    </row>
    <row r="1455" s="1" customFormat="1" ht="16.5" customHeight="1">
      <c r="B1455" s="46"/>
      <c r="C1455" s="224" t="s">
        <v>3348</v>
      </c>
      <c r="D1455" s="224" t="s">
        <v>127</v>
      </c>
      <c r="E1455" s="225" t="s">
        <v>3349</v>
      </c>
      <c r="F1455" s="226" t="s">
        <v>3350</v>
      </c>
      <c r="G1455" s="227" t="s">
        <v>3351</v>
      </c>
      <c r="H1455" s="228">
        <v>1</v>
      </c>
      <c r="I1455" s="229"/>
      <c r="J1455" s="230">
        <f>ROUND(I1455*H1455,2)</f>
        <v>0</v>
      </c>
      <c r="K1455" s="226" t="s">
        <v>147</v>
      </c>
      <c r="L1455" s="72"/>
      <c r="M1455" s="231" t="s">
        <v>21</v>
      </c>
      <c r="N1455" s="232" t="s">
        <v>43</v>
      </c>
      <c r="O1455" s="47"/>
      <c r="P1455" s="233">
        <f>O1455*H1455</f>
        <v>0</v>
      </c>
      <c r="Q1455" s="233">
        <v>0</v>
      </c>
      <c r="R1455" s="233">
        <f>Q1455*H1455</f>
        <v>0</v>
      </c>
      <c r="S1455" s="233">
        <v>0</v>
      </c>
      <c r="T1455" s="234">
        <f>S1455*H1455</f>
        <v>0</v>
      </c>
      <c r="AR1455" s="24" t="s">
        <v>353</v>
      </c>
      <c r="AT1455" s="24" t="s">
        <v>127</v>
      </c>
      <c r="AU1455" s="24" t="s">
        <v>81</v>
      </c>
      <c r="AY1455" s="24" t="s">
        <v>114</v>
      </c>
      <c r="BE1455" s="235">
        <f>IF(N1455="základní",J1455,0)</f>
        <v>0</v>
      </c>
      <c r="BF1455" s="235">
        <f>IF(N1455="snížená",J1455,0)</f>
        <v>0</v>
      </c>
      <c r="BG1455" s="235">
        <f>IF(N1455="zákl. přenesená",J1455,0)</f>
        <v>0</v>
      </c>
      <c r="BH1455" s="235">
        <f>IF(N1455="sníž. přenesená",J1455,0)</f>
        <v>0</v>
      </c>
      <c r="BI1455" s="235">
        <f>IF(N1455="nulová",J1455,0)</f>
        <v>0</v>
      </c>
      <c r="BJ1455" s="24" t="s">
        <v>81</v>
      </c>
      <c r="BK1455" s="235">
        <f>ROUND(I1455*H1455,2)</f>
        <v>0</v>
      </c>
      <c r="BL1455" s="24" t="s">
        <v>353</v>
      </c>
      <c r="BM1455" s="24" t="s">
        <v>3352</v>
      </c>
    </row>
    <row r="1456" s="11" customFormat="1">
      <c r="B1456" s="236"/>
      <c r="C1456" s="237"/>
      <c r="D1456" s="238" t="s">
        <v>133</v>
      </c>
      <c r="E1456" s="239" t="s">
        <v>21</v>
      </c>
      <c r="F1456" s="240" t="s">
        <v>3346</v>
      </c>
      <c r="G1456" s="237"/>
      <c r="H1456" s="239" t="s">
        <v>21</v>
      </c>
      <c r="I1456" s="241"/>
      <c r="J1456" s="237"/>
      <c r="K1456" s="237"/>
      <c r="L1456" s="242"/>
      <c r="M1456" s="243"/>
      <c r="N1456" s="244"/>
      <c r="O1456" s="244"/>
      <c r="P1456" s="244"/>
      <c r="Q1456" s="244"/>
      <c r="R1456" s="244"/>
      <c r="S1456" s="244"/>
      <c r="T1456" s="245"/>
      <c r="AT1456" s="246" t="s">
        <v>133</v>
      </c>
      <c r="AU1456" s="246" t="s">
        <v>81</v>
      </c>
      <c r="AV1456" s="11" t="s">
        <v>76</v>
      </c>
      <c r="AW1456" s="11" t="s">
        <v>35</v>
      </c>
      <c r="AX1456" s="11" t="s">
        <v>71</v>
      </c>
      <c r="AY1456" s="246" t="s">
        <v>114</v>
      </c>
    </row>
    <row r="1457" s="12" customFormat="1">
      <c r="B1457" s="247"/>
      <c r="C1457" s="248"/>
      <c r="D1457" s="238" t="s">
        <v>133</v>
      </c>
      <c r="E1457" s="249" t="s">
        <v>21</v>
      </c>
      <c r="F1457" s="250" t="s">
        <v>76</v>
      </c>
      <c r="G1457" s="248"/>
      <c r="H1457" s="251">
        <v>1</v>
      </c>
      <c r="I1457" s="252"/>
      <c r="J1457" s="248"/>
      <c r="K1457" s="248"/>
      <c r="L1457" s="253"/>
      <c r="M1457" s="254"/>
      <c r="N1457" s="255"/>
      <c r="O1457" s="255"/>
      <c r="P1457" s="255"/>
      <c r="Q1457" s="255"/>
      <c r="R1457" s="255"/>
      <c r="S1457" s="255"/>
      <c r="T1457" s="256"/>
      <c r="AT1457" s="257" t="s">
        <v>133</v>
      </c>
      <c r="AU1457" s="257" t="s">
        <v>81</v>
      </c>
      <c r="AV1457" s="12" t="s">
        <v>81</v>
      </c>
      <c r="AW1457" s="12" t="s">
        <v>35</v>
      </c>
      <c r="AX1457" s="12" t="s">
        <v>76</v>
      </c>
      <c r="AY1457" s="257" t="s">
        <v>114</v>
      </c>
    </row>
    <row r="1458" s="10" customFormat="1" ht="29.88" customHeight="1">
      <c r="B1458" s="202"/>
      <c r="C1458" s="203"/>
      <c r="D1458" s="204" t="s">
        <v>70</v>
      </c>
      <c r="E1458" s="216" t="s">
        <v>3353</v>
      </c>
      <c r="F1458" s="216" t="s">
        <v>3354</v>
      </c>
      <c r="G1458" s="203"/>
      <c r="H1458" s="203"/>
      <c r="I1458" s="206"/>
      <c r="J1458" s="217">
        <f>BK1458</f>
        <v>0</v>
      </c>
      <c r="K1458" s="203"/>
      <c r="L1458" s="208"/>
      <c r="M1458" s="209"/>
      <c r="N1458" s="210"/>
      <c r="O1458" s="210"/>
      <c r="P1458" s="211">
        <f>SUM(P1459:P1461)</f>
        <v>0</v>
      </c>
      <c r="Q1458" s="210"/>
      <c r="R1458" s="211">
        <f>SUM(R1459:R1461)</f>
        <v>0</v>
      </c>
      <c r="S1458" s="210"/>
      <c r="T1458" s="212">
        <f>SUM(T1459:T1461)</f>
        <v>0</v>
      </c>
      <c r="AR1458" s="213" t="s">
        <v>156</v>
      </c>
      <c r="AT1458" s="214" t="s">
        <v>70</v>
      </c>
      <c r="AU1458" s="214" t="s">
        <v>76</v>
      </c>
      <c r="AY1458" s="213" t="s">
        <v>114</v>
      </c>
      <c r="BK1458" s="215">
        <f>SUM(BK1459:BK1461)</f>
        <v>0</v>
      </c>
    </row>
    <row r="1459" s="1" customFormat="1" ht="16.5" customHeight="1">
      <c r="B1459" s="46"/>
      <c r="C1459" s="224" t="s">
        <v>3355</v>
      </c>
      <c r="D1459" s="224" t="s">
        <v>127</v>
      </c>
      <c r="E1459" s="225" t="s">
        <v>3356</v>
      </c>
      <c r="F1459" s="226" t="s">
        <v>3357</v>
      </c>
      <c r="G1459" s="227" t="s">
        <v>491</v>
      </c>
      <c r="H1459" s="228">
        <v>5</v>
      </c>
      <c r="I1459" s="229"/>
      <c r="J1459" s="230">
        <f>ROUND(I1459*H1459,2)</f>
        <v>0</v>
      </c>
      <c r="K1459" s="226" t="s">
        <v>147</v>
      </c>
      <c r="L1459" s="72"/>
      <c r="M1459" s="231" t="s">
        <v>21</v>
      </c>
      <c r="N1459" s="232" t="s">
        <v>43</v>
      </c>
      <c r="O1459" s="47"/>
      <c r="P1459" s="233">
        <f>O1459*H1459</f>
        <v>0</v>
      </c>
      <c r="Q1459" s="233">
        <v>0</v>
      </c>
      <c r="R1459" s="233">
        <f>Q1459*H1459</f>
        <v>0</v>
      </c>
      <c r="S1459" s="233">
        <v>0</v>
      </c>
      <c r="T1459" s="234">
        <f>S1459*H1459</f>
        <v>0</v>
      </c>
      <c r="AR1459" s="24" t="s">
        <v>353</v>
      </c>
      <c r="AT1459" s="24" t="s">
        <v>127</v>
      </c>
      <c r="AU1459" s="24" t="s">
        <v>81</v>
      </c>
      <c r="AY1459" s="24" t="s">
        <v>114</v>
      </c>
      <c r="BE1459" s="235">
        <f>IF(N1459="základní",J1459,0)</f>
        <v>0</v>
      </c>
      <c r="BF1459" s="235">
        <f>IF(N1459="snížená",J1459,0)</f>
        <v>0</v>
      </c>
      <c r="BG1459" s="235">
        <f>IF(N1459="zákl. přenesená",J1459,0)</f>
        <v>0</v>
      </c>
      <c r="BH1459" s="235">
        <f>IF(N1459="sníž. přenesená",J1459,0)</f>
        <v>0</v>
      </c>
      <c r="BI1459" s="235">
        <f>IF(N1459="nulová",J1459,0)</f>
        <v>0</v>
      </c>
      <c r="BJ1459" s="24" t="s">
        <v>81</v>
      </c>
      <c r="BK1459" s="235">
        <f>ROUND(I1459*H1459,2)</f>
        <v>0</v>
      </c>
      <c r="BL1459" s="24" t="s">
        <v>353</v>
      </c>
      <c r="BM1459" s="24" t="s">
        <v>3358</v>
      </c>
    </row>
    <row r="1460" s="11" customFormat="1">
      <c r="B1460" s="236"/>
      <c r="C1460" s="237"/>
      <c r="D1460" s="238" t="s">
        <v>133</v>
      </c>
      <c r="E1460" s="239" t="s">
        <v>21</v>
      </c>
      <c r="F1460" s="240" t="s">
        <v>3359</v>
      </c>
      <c r="G1460" s="237"/>
      <c r="H1460" s="239" t="s">
        <v>21</v>
      </c>
      <c r="I1460" s="241"/>
      <c r="J1460" s="237"/>
      <c r="K1460" s="237"/>
      <c r="L1460" s="242"/>
      <c r="M1460" s="243"/>
      <c r="N1460" s="244"/>
      <c r="O1460" s="244"/>
      <c r="P1460" s="244"/>
      <c r="Q1460" s="244"/>
      <c r="R1460" s="244"/>
      <c r="S1460" s="244"/>
      <c r="T1460" s="245"/>
      <c r="AT1460" s="246" t="s">
        <v>133</v>
      </c>
      <c r="AU1460" s="246" t="s">
        <v>81</v>
      </c>
      <c r="AV1460" s="11" t="s">
        <v>76</v>
      </c>
      <c r="AW1460" s="11" t="s">
        <v>35</v>
      </c>
      <c r="AX1460" s="11" t="s">
        <v>71</v>
      </c>
      <c r="AY1460" s="246" t="s">
        <v>114</v>
      </c>
    </row>
    <row r="1461" s="12" customFormat="1">
      <c r="B1461" s="247"/>
      <c r="C1461" s="248"/>
      <c r="D1461" s="238" t="s">
        <v>133</v>
      </c>
      <c r="E1461" s="249" t="s">
        <v>21</v>
      </c>
      <c r="F1461" s="250" t="s">
        <v>156</v>
      </c>
      <c r="G1461" s="248"/>
      <c r="H1461" s="251">
        <v>5</v>
      </c>
      <c r="I1461" s="252"/>
      <c r="J1461" s="248"/>
      <c r="K1461" s="248"/>
      <c r="L1461" s="253"/>
      <c r="M1461" s="296"/>
      <c r="N1461" s="297"/>
      <c r="O1461" s="297"/>
      <c r="P1461" s="297"/>
      <c r="Q1461" s="297"/>
      <c r="R1461" s="297"/>
      <c r="S1461" s="297"/>
      <c r="T1461" s="298"/>
      <c r="AT1461" s="257" t="s">
        <v>133</v>
      </c>
      <c r="AU1461" s="257" t="s">
        <v>81</v>
      </c>
      <c r="AV1461" s="12" t="s">
        <v>81</v>
      </c>
      <c r="AW1461" s="12" t="s">
        <v>35</v>
      </c>
      <c r="AX1461" s="12" t="s">
        <v>76</v>
      </c>
      <c r="AY1461" s="257" t="s">
        <v>114</v>
      </c>
    </row>
    <row r="1462" s="1" customFormat="1" ht="6.96" customHeight="1">
      <c r="B1462" s="67"/>
      <c r="C1462" s="68"/>
      <c r="D1462" s="68"/>
      <c r="E1462" s="68"/>
      <c r="F1462" s="68"/>
      <c r="G1462" s="68"/>
      <c r="H1462" s="68"/>
      <c r="I1462" s="164"/>
      <c r="J1462" s="68"/>
      <c r="K1462" s="68"/>
      <c r="L1462" s="72"/>
    </row>
  </sheetData>
  <sheetProtection sheet="1" autoFilter="0" formatColumns="0" formatRows="0" objects="1" scenarios="1" spinCount="100000" saltValue="X8eGevynvl2HcJo2zsz/rZrNy8qzVqkGAodYxKbRooS6KpxeTtwSai0Q1DEW0ad8/4cH77LUM7Mh56pCtlkZag==" hashValue="jWOT/sJWLnm3Y8TOXVDoFrXbntc8zpqzdwXuIP9d8mcEMKeUw/21zvOcqjmJX/dephRuTqjTbPnpKADYtyhVGg==" algorithmName="SHA-512" password="CC35"/>
  <autoFilter ref="C116:K1461"/>
  <mergeCells count="10">
    <mergeCell ref="E7:H7"/>
    <mergeCell ref="E9:H9"/>
    <mergeCell ref="E24:H24"/>
    <mergeCell ref="E45:H45"/>
    <mergeCell ref="E47:H47"/>
    <mergeCell ref="J51:J52"/>
    <mergeCell ref="E107:H107"/>
    <mergeCell ref="E109:H109"/>
    <mergeCell ref="G1:H1"/>
    <mergeCell ref="L2:V2"/>
  </mergeCells>
  <hyperlinks>
    <hyperlink ref="F1:G1" location="C2" display="1) Krycí list soupisu"/>
    <hyperlink ref="G1:H1" location="C54" display="2) Rekapitulace"/>
    <hyperlink ref="J1" location="C116" display="3) Soupis prací"/>
    <hyperlink ref="L1:V1" location="'Rekapitulace stavby'!C2" display="Rekapitulace stavby"/>
  </hyperlinks>
  <pageMargins left="0.5833333" right="0.5833333" top="0.5833333" bottom="0.5833333" header="0" footer="0"/>
  <pageSetup paperSize="9" orientation="landscape" blackAndWhite="1" fitToHeight="100"/>
  <headerFooter>
    <oddFooter>&amp;CStrana &amp;P z &amp;N</oddFooter>
  </headerFooter>
  <drawing r:id="rId1"/>
</worksheet>
</file>

<file path=xl/worksheets/sheet5.xml><?xml version="1.0" encoding="utf-8"?>
<worksheet xmlns:r="http://schemas.openxmlformats.org/officeDocument/2006/relationships" xmlns="http://schemas.openxmlformats.org/spreadsheetml/2006/main">
  <sheetPr>
    <pageSetUpPr fitToPage="1"/>
  </sheetPr>
  <sheetViews>
    <sheetView showGridLines="0" zoomScaleNormal="100" zoomScaleSheetLayoutView="60" zoomScalePageLayoutView="100" workbookViewId="0"/>
  </sheetViews>
  <sheetFormatPr defaultRowHeight="13.5"/>
  <cols>
    <col min="1" max="1" width="8.33" style="299" customWidth="1"/>
    <col min="2" max="2" width="1.664063" style="299" customWidth="1"/>
    <col min="3" max="4" width="5" style="299" customWidth="1"/>
    <col min="5" max="5" width="11.67" style="299" customWidth="1"/>
    <col min="6" max="6" width="9.17" style="299" customWidth="1"/>
    <col min="7" max="7" width="5" style="299" customWidth="1"/>
    <col min="8" max="8" width="77.83" style="299" customWidth="1"/>
    <col min="9" max="10" width="20" style="299" customWidth="1"/>
    <col min="11" max="11" width="1.664063" style="299" customWidth="1"/>
  </cols>
  <sheetData>
    <row r="1" ht="37.5" customHeight="1"/>
    <row r="2" ht="7.5" customHeight="1">
      <c r="B2" s="300"/>
      <c r="C2" s="301"/>
      <c r="D2" s="301"/>
      <c r="E2" s="301"/>
      <c r="F2" s="301"/>
      <c r="G2" s="301"/>
      <c r="H2" s="301"/>
      <c r="I2" s="301"/>
      <c r="J2" s="301"/>
      <c r="K2" s="302"/>
    </row>
    <row r="3" s="15" customFormat="1" ht="45" customHeight="1">
      <c r="B3" s="303"/>
      <c r="C3" s="304" t="s">
        <v>3360</v>
      </c>
      <c r="D3" s="304"/>
      <c r="E3" s="304"/>
      <c r="F3" s="304"/>
      <c r="G3" s="304"/>
      <c r="H3" s="304"/>
      <c r="I3" s="304"/>
      <c r="J3" s="304"/>
      <c r="K3" s="305"/>
    </row>
    <row r="4" ht="25.5" customHeight="1">
      <c r="B4" s="306"/>
      <c r="C4" s="307" t="s">
        <v>3361</v>
      </c>
      <c r="D4" s="307"/>
      <c r="E4" s="307"/>
      <c r="F4" s="307"/>
      <c r="G4" s="307"/>
      <c r="H4" s="307"/>
      <c r="I4" s="307"/>
      <c r="J4" s="307"/>
      <c r="K4" s="308"/>
    </row>
    <row r="5" ht="5.25" customHeight="1">
      <c r="B5" s="306"/>
      <c r="C5" s="309"/>
      <c r="D5" s="309"/>
      <c r="E5" s="309"/>
      <c r="F5" s="309"/>
      <c r="G5" s="309"/>
      <c r="H5" s="309"/>
      <c r="I5" s="309"/>
      <c r="J5" s="309"/>
      <c r="K5" s="308"/>
    </row>
    <row r="6" ht="15" customHeight="1">
      <c r="B6" s="306"/>
      <c r="C6" s="310" t="s">
        <v>3362</v>
      </c>
      <c r="D6" s="310"/>
      <c r="E6" s="310"/>
      <c r="F6" s="310"/>
      <c r="G6" s="310"/>
      <c r="H6" s="310"/>
      <c r="I6" s="310"/>
      <c r="J6" s="310"/>
      <c r="K6" s="308"/>
    </row>
    <row r="7" ht="15" customHeight="1">
      <c r="B7" s="311"/>
      <c r="C7" s="310" t="s">
        <v>3363</v>
      </c>
      <c r="D7" s="310"/>
      <c r="E7" s="310"/>
      <c r="F7" s="310"/>
      <c r="G7" s="310"/>
      <c r="H7" s="310"/>
      <c r="I7" s="310"/>
      <c r="J7" s="310"/>
      <c r="K7" s="308"/>
    </row>
    <row r="8" ht="12.75" customHeight="1">
      <c r="B8" s="311"/>
      <c r="C8" s="310"/>
      <c r="D8" s="310"/>
      <c r="E8" s="310"/>
      <c r="F8" s="310"/>
      <c r="G8" s="310"/>
      <c r="H8" s="310"/>
      <c r="I8" s="310"/>
      <c r="J8" s="310"/>
      <c r="K8" s="308"/>
    </row>
    <row r="9" ht="15" customHeight="1">
      <c r="B9" s="311"/>
      <c r="C9" s="310" t="s">
        <v>3364</v>
      </c>
      <c r="D9" s="310"/>
      <c r="E9" s="310"/>
      <c r="F9" s="310"/>
      <c r="G9" s="310"/>
      <c r="H9" s="310"/>
      <c r="I9" s="310"/>
      <c r="J9" s="310"/>
      <c r="K9" s="308"/>
    </row>
    <row r="10" ht="15" customHeight="1">
      <c r="B10" s="311"/>
      <c r="C10" s="310"/>
      <c r="D10" s="310" t="s">
        <v>3365</v>
      </c>
      <c r="E10" s="310"/>
      <c r="F10" s="310"/>
      <c r="G10" s="310"/>
      <c r="H10" s="310"/>
      <c r="I10" s="310"/>
      <c r="J10" s="310"/>
      <c r="K10" s="308"/>
    </row>
    <row r="11" ht="15" customHeight="1">
      <c r="B11" s="311"/>
      <c r="C11" s="312"/>
      <c r="D11" s="310" t="s">
        <v>3366</v>
      </c>
      <c r="E11" s="310"/>
      <c r="F11" s="310"/>
      <c r="G11" s="310"/>
      <c r="H11" s="310"/>
      <c r="I11" s="310"/>
      <c r="J11" s="310"/>
      <c r="K11" s="308"/>
    </row>
    <row r="12" ht="12.75" customHeight="1">
      <c r="B12" s="311"/>
      <c r="C12" s="312"/>
      <c r="D12" s="312"/>
      <c r="E12" s="312"/>
      <c r="F12" s="312"/>
      <c r="G12" s="312"/>
      <c r="H12" s="312"/>
      <c r="I12" s="312"/>
      <c r="J12" s="312"/>
      <c r="K12" s="308"/>
    </row>
    <row r="13" ht="15" customHeight="1">
      <c r="B13" s="311"/>
      <c r="C13" s="312"/>
      <c r="D13" s="310" t="s">
        <v>3367</v>
      </c>
      <c r="E13" s="310"/>
      <c r="F13" s="310"/>
      <c r="G13" s="310"/>
      <c r="H13" s="310"/>
      <c r="I13" s="310"/>
      <c r="J13" s="310"/>
      <c r="K13" s="308"/>
    </row>
    <row r="14" ht="15" customHeight="1">
      <c r="B14" s="311"/>
      <c r="C14" s="312"/>
      <c r="D14" s="310" t="s">
        <v>3368</v>
      </c>
      <c r="E14" s="310"/>
      <c r="F14" s="310"/>
      <c r="G14" s="310"/>
      <c r="H14" s="310"/>
      <c r="I14" s="310"/>
      <c r="J14" s="310"/>
      <c r="K14" s="308"/>
    </row>
    <row r="15" ht="15" customHeight="1">
      <c r="B15" s="311"/>
      <c r="C15" s="312"/>
      <c r="D15" s="310" t="s">
        <v>3369</v>
      </c>
      <c r="E15" s="310"/>
      <c r="F15" s="310"/>
      <c r="G15" s="310"/>
      <c r="H15" s="310"/>
      <c r="I15" s="310"/>
      <c r="J15" s="310"/>
      <c r="K15" s="308"/>
    </row>
    <row r="16" ht="15" customHeight="1">
      <c r="B16" s="311"/>
      <c r="C16" s="312"/>
      <c r="D16" s="312"/>
      <c r="E16" s="313" t="s">
        <v>75</v>
      </c>
      <c r="F16" s="310" t="s">
        <v>3370</v>
      </c>
      <c r="G16" s="310"/>
      <c r="H16" s="310"/>
      <c r="I16" s="310"/>
      <c r="J16" s="310"/>
      <c r="K16" s="308"/>
    </row>
    <row r="17" ht="15" customHeight="1">
      <c r="B17" s="311"/>
      <c r="C17" s="312"/>
      <c r="D17" s="312"/>
      <c r="E17" s="313" t="s">
        <v>3371</v>
      </c>
      <c r="F17" s="310" t="s">
        <v>3372</v>
      </c>
      <c r="G17" s="310"/>
      <c r="H17" s="310"/>
      <c r="I17" s="310"/>
      <c r="J17" s="310"/>
      <c r="K17" s="308"/>
    </row>
    <row r="18" ht="15" customHeight="1">
      <c r="B18" s="311"/>
      <c r="C18" s="312"/>
      <c r="D18" s="312"/>
      <c r="E18" s="313" t="s">
        <v>3373</v>
      </c>
      <c r="F18" s="310" t="s">
        <v>3374</v>
      </c>
      <c r="G18" s="310"/>
      <c r="H18" s="310"/>
      <c r="I18" s="310"/>
      <c r="J18" s="310"/>
      <c r="K18" s="308"/>
    </row>
    <row r="19" ht="15" customHeight="1">
      <c r="B19" s="311"/>
      <c r="C19" s="312"/>
      <c r="D19" s="312"/>
      <c r="E19" s="313" t="s">
        <v>3375</v>
      </c>
      <c r="F19" s="310" t="s">
        <v>3376</v>
      </c>
      <c r="G19" s="310"/>
      <c r="H19" s="310"/>
      <c r="I19" s="310"/>
      <c r="J19" s="310"/>
      <c r="K19" s="308"/>
    </row>
    <row r="20" ht="15" customHeight="1">
      <c r="B20" s="311"/>
      <c r="C20" s="312"/>
      <c r="D20" s="312"/>
      <c r="E20" s="313" t="s">
        <v>3377</v>
      </c>
      <c r="F20" s="310" t="s">
        <v>3378</v>
      </c>
      <c r="G20" s="310"/>
      <c r="H20" s="310"/>
      <c r="I20" s="310"/>
      <c r="J20" s="310"/>
      <c r="K20" s="308"/>
    </row>
    <row r="21" ht="15" customHeight="1">
      <c r="B21" s="311"/>
      <c r="C21" s="312"/>
      <c r="D21" s="312"/>
      <c r="E21" s="313" t="s">
        <v>3379</v>
      </c>
      <c r="F21" s="310" t="s">
        <v>3380</v>
      </c>
      <c r="G21" s="310"/>
      <c r="H21" s="310"/>
      <c r="I21" s="310"/>
      <c r="J21" s="310"/>
      <c r="K21" s="308"/>
    </row>
    <row r="22" ht="12.75" customHeight="1">
      <c r="B22" s="311"/>
      <c r="C22" s="312"/>
      <c r="D22" s="312"/>
      <c r="E22" s="312"/>
      <c r="F22" s="312"/>
      <c r="G22" s="312"/>
      <c r="H22" s="312"/>
      <c r="I22" s="312"/>
      <c r="J22" s="312"/>
      <c r="K22" s="308"/>
    </row>
    <row r="23" ht="15" customHeight="1">
      <c r="B23" s="311"/>
      <c r="C23" s="310" t="s">
        <v>3381</v>
      </c>
      <c r="D23" s="310"/>
      <c r="E23" s="310"/>
      <c r="F23" s="310"/>
      <c r="G23" s="310"/>
      <c r="H23" s="310"/>
      <c r="I23" s="310"/>
      <c r="J23" s="310"/>
      <c r="K23" s="308"/>
    </row>
    <row r="24" ht="15" customHeight="1">
      <c r="B24" s="311"/>
      <c r="C24" s="310" t="s">
        <v>3382</v>
      </c>
      <c r="D24" s="310"/>
      <c r="E24" s="310"/>
      <c r="F24" s="310"/>
      <c r="G24" s="310"/>
      <c r="H24" s="310"/>
      <c r="I24" s="310"/>
      <c r="J24" s="310"/>
      <c r="K24" s="308"/>
    </row>
    <row r="25" ht="15" customHeight="1">
      <c r="B25" s="311"/>
      <c r="C25" s="310"/>
      <c r="D25" s="310" t="s">
        <v>3383</v>
      </c>
      <c r="E25" s="310"/>
      <c r="F25" s="310"/>
      <c r="G25" s="310"/>
      <c r="H25" s="310"/>
      <c r="I25" s="310"/>
      <c r="J25" s="310"/>
      <c r="K25" s="308"/>
    </row>
    <row r="26" ht="15" customHeight="1">
      <c r="B26" s="311"/>
      <c r="C26" s="312"/>
      <c r="D26" s="310" t="s">
        <v>3384</v>
      </c>
      <c r="E26" s="310"/>
      <c r="F26" s="310"/>
      <c r="G26" s="310"/>
      <c r="H26" s="310"/>
      <c r="I26" s="310"/>
      <c r="J26" s="310"/>
      <c r="K26" s="308"/>
    </row>
    <row r="27" ht="12.75" customHeight="1">
      <c r="B27" s="311"/>
      <c r="C27" s="312"/>
      <c r="D27" s="312"/>
      <c r="E27" s="312"/>
      <c r="F27" s="312"/>
      <c r="G27" s="312"/>
      <c r="H27" s="312"/>
      <c r="I27" s="312"/>
      <c r="J27" s="312"/>
      <c r="K27" s="308"/>
    </row>
    <row r="28" ht="15" customHeight="1">
      <c r="B28" s="311"/>
      <c r="C28" s="312"/>
      <c r="D28" s="310" t="s">
        <v>3385</v>
      </c>
      <c r="E28" s="310"/>
      <c r="F28" s="310"/>
      <c r="G28" s="310"/>
      <c r="H28" s="310"/>
      <c r="I28" s="310"/>
      <c r="J28" s="310"/>
      <c r="K28" s="308"/>
    </row>
    <row r="29" ht="15" customHeight="1">
      <c r="B29" s="311"/>
      <c r="C29" s="312"/>
      <c r="D29" s="310" t="s">
        <v>3386</v>
      </c>
      <c r="E29" s="310"/>
      <c r="F29" s="310"/>
      <c r="G29" s="310"/>
      <c r="H29" s="310"/>
      <c r="I29" s="310"/>
      <c r="J29" s="310"/>
      <c r="K29" s="308"/>
    </row>
    <row r="30" ht="12.75" customHeight="1">
      <c r="B30" s="311"/>
      <c r="C30" s="312"/>
      <c r="D30" s="312"/>
      <c r="E30" s="312"/>
      <c r="F30" s="312"/>
      <c r="G30" s="312"/>
      <c r="H30" s="312"/>
      <c r="I30" s="312"/>
      <c r="J30" s="312"/>
      <c r="K30" s="308"/>
    </row>
    <row r="31" ht="15" customHeight="1">
      <c r="B31" s="311"/>
      <c r="C31" s="312"/>
      <c r="D31" s="310" t="s">
        <v>3387</v>
      </c>
      <c r="E31" s="310"/>
      <c r="F31" s="310"/>
      <c r="G31" s="310"/>
      <c r="H31" s="310"/>
      <c r="I31" s="310"/>
      <c r="J31" s="310"/>
      <c r="K31" s="308"/>
    </row>
    <row r="32" ht="15" customHeight="1">
      <c r="B32" s="311"/>
      <c r="C32" s="312"/>
      <c r="D32" s="310" t="s">
        <v>3388</v>
      </c>
      <c r="E32" s="310"/>
      <c r="F32" s="310"/>
      <c r="G32" s="310"/>
      <c r="H32" s="310"/>
      <c r="I32" s="310"/>
      <c r="J32" s="310"/>
      <c r="K32" s="308"/>
    </row>
    <row r="33" ht="15" customHeight="1">
      <c r="B33" s="311"/>
      <c r="C33" s="312"/>
      <c r="D33" s="310" t="s">
        <v>3389</v>
      </c>
      <c r="E33" s="310"/>
      <c r="F33" s="310"/>
      <c r="G33" s="310"/>
      <c r="H33" s="310"/>
      <c r="I33" s="310"/>
      <c r="J33" s="310"/>
      <c r="K33" s="308"/>
    </row>
    <row r="34" ht="15" customHeight="1">
      <c r="B34" s="311"/>
      <c r="C34" s="312"/>
      <c r="D34" s="310"/>
      <c r="E34" s="314" t="s">
        <v>99</v>
      </c>
      <c r="F34" s="310"/>
      <c r="G34" s="310" t="s">
        <v>3390</v>
      </c>
      <c r="H34" s="310"/>
      <c r="I34" s="310"/>
      <c r="J34" s="310"/>
      <c r="K34" s="308"/>
    </row>
    <row r="35" ht="30.75" customHeight="1">
      <c r="B35" s="311"/>
      <c r="C35" s="312"/>
      <c r="D35" s="310"/>
      <c r="E35" s="314" t="s">
        <v>3391</v>
      </c>
      <c r="F35" s="310"/>
      <c r="G35" s="310" t="s">
        <v>3392</v>
      </c>
      <c r="H35" s="310"/>
      <c r="I35" s="310"/>
      <c r="J35" s="310"/>
      <c r="K35" s="308"/>
    </row>
    <row r="36" ht="15" customHeight="1">
      <c r="B36" s="311"/>
      <c r="C36" s="312"/>
      <c r="D36" s="310"/>
      <c r="E36" s="314" t="s">
        <v>52</v>
      </c>
      <c r="F36" s="310"/>
      <c r="G36" s="310" t="s">
        <v>3393</v>
      </c>
      <c r="H36" s="310"/>
      <c r="I36" s="310"/>
      <c r="J36" s="310"/>
      <c r="K36" s="308"/>
    </row>
    <row r="37" ht="15" customHeight="1">
      <c r="B37" s="311"/>
      <c r="C37" s="312"/>
      <c r="D37" s="310"/>
      <c r="E37" s="314" t="s">
        <v>100</v>
      </c>
      <c r="F37" s="310"/>
      <c r="G37" s="310" t="s">
        <v>3394</v>
      </c>
      <c r="H37" s="310"/>
      <c r="I37" s="310"/>
      <c r="J37" s="310"/>
      <c r="K37" s="308"/>
    </row>
    <row r="38" ht="15" customHeight="1">
      <c r="B38" s="311"/>
      <c r="C38" s="312"/>
      <c r="D38" s="310"/>
      <c r="E38" s="314" t="s">
        <v>101</v>
      </c>
      <c r="F38" s="310"/>
      <c r="G38" s="310" t="s">
        <v>3395</v>
      </c>
      <c r="H38" s="310"/>
      <c r="I38" s="310"/>
      <c r="J38" s="310"/>
      <c r="K38" s="308"/>
    </row>
    <row r="39" ht="15" customHeight="1">
      <c r="B39" s="311"/>
      <c r="C39" s="312"/>
      <c r="D39" s="310"/>
      <c r="E39" s="314" t="s">
        <v>102</v>
      </c>
      <c r="F39" s="310"/>
      <c r="G39" s="310" t="s">
        <v>3396</v>
      </c>
      <c r="H39" s="310"/>
      <c r="I39" s="310"/>
      <c r="J39" s="310"/>
      <c r="K39" s="308"/>
    </row>
    <row r="40" ht="15" customHeight="1">
      <c r="B40" s="311"/>
      <c r="C40" s="312"/>
      <c r="D40" s="310"/>
      <c r="E40" s="314" t="s">
        <v>3397</v>
      </c>
      <c r="F40" s="310"/>
      <c r="G40" s="310" t="s">
        <v>3398</v>
      </c>
      <c r="H40" s="310"/>
      <c r="I40" s="310"/>
      <c r="J40" s="310"/>
      <c r="K40" s="308"/>
    </row>
    <row r="41" ht="15" customHeight="1">
      <c r="B41" s="311"/>
      <c r="C41" s="312"/>
      <c r="D41" s="310"/>
      <c r="E41" s="314"/>
      <c r="F41" s="310"/>
      <c r="G41" s="310" t="s">
        <v>3399</v>
      </c>
      <c r="H41" s="310"/>
      <c r="I41" s="310"/>
      <c r="J41" s="310"/>
      <c r="K41" s="308"/>
    </row>
    <row r="42" ht="15" customHeight="1">
      <c r="B42" s="311"/>
      <c r="C42" s="312"/>
      <c r="D42" s="310"/>
      <c r="E42" s="314" t="s">
        <v>3400</v>
      </c>
      <c r="F42" s="310"/>
      <c r="G42" s="310" t="s">
        <v>3401</v>
      </c>
      <c r="H42" s="310"/>
      <c r="I42" s="310"/>
      <c r="J42" s="310"/>
      <c r="K42" s="308"/>
    </row>
    <row r="43" ht="15" customHeight="1">
      <c r="B43" s="311"/>
      <c r="C43" s="312"/>
      <c r="D43" s="310"/>
      <c r="E43" s="314" t="s">
        <v>104</v>
      </c>
      <c r="F43" s="310"/>
      <c r="G43" s="310" t="s">
        <v>3402</v>
      </c>
      <c r="H43" s="310"/>
      <c r="I43" s="310"/>
      <c r="J43" s="310"/>
      <c r="K43" s="308"/>
    </row>
    <row r="44" ht="12.75" customHeight="1">
      <c r="B44" s="311"/>
      <c r="C44" s="312"/>
      <c r="D44" s="310"/>
      <c r="E44" s="310"/>
      <c r="F44" s="310"/>
      <c r="G44" s="310"/>
      <c r="H44" s="310"/>
      <c r="I44" s="310"/>
      <c r="J44" s="310"/>
      <c r="K44" s="308"/>
    </row>
    <row r="45" ht="15" customHeight="1">
      <c r="B45" s="311"/>
      <c r="C45" s="312"/>
      <c r="D45" s="310" t="s">
        <v>3403</v>
      </c>
      <c r="E45" s="310"/>
      <c r="F45" s="310"/>
      <c r="G45" s="310"/>
      <c r="H45" s="310"/>
      <c r="I45" s="310"/>
      <c r="J45" s="310"/>
      <c r="K45" s="308"/>
    </row>
    <row r="46" ht="15" customHeight="1">
      <c r="B46" s="311"/>
      <c r="C46" s="312"/>
      <c r="D46" s="312"/>
      <c r="E46" s="310" t="s">
        <v>3404</v>
      </c>
      <c r="F46" s="310"/>
      <c r="G46" s="310"/>
      <c r="H46" s="310"/>
      <c r="I46" s="310"/>
      <c r="J46" s="310"/>
      <c r="K46" s="308"/>
    </row>
    <row r="47" ht="15" customHeight="1">
      <c r="B47" s="311"/>
      <c r="C47" s="312"/>
      <c r="D47" s="312"/>
      <c r="E47" s="310" t="s">
        <v>3405</v>
      </c>
      <c r="F47" s="310"/>
      <c r="G47" s="310"/>
      <c r="H47" s="310"/>
      <c r="I47" s="310"/>
      <c r="J47" s="310"/>
      <c r="K47" s="308"/>
    </row>
    <row r="48" ht="15" customHeight="1">
      <c r="B48" s="311"/>
      <c r="C48" s="312"/>
      <c r="D48" s="312"/>
      <c r="E48" s="310" t="s">
        <v>3406</v>
      </c>
      <c r="F48" s="310"/>
      <c r="G48" s="310"/>
      <c r="H48" s="310"/>
      <c r="I48" s="310"/>
      <c r="J48" s="310"/>
      <c r="K48" s="308"/>
    </row>
    <row r="49" ht="15" customHeight="1">
      <c r="B49" s="311"/>
      <c r="C49" s="312"/>
      <c r="D49" s="310" t="s">
        <v>3407</v>
      </c>
      <c r="E49" s="310"/>
      <c r="F49" s="310"/>
      <c r="G49" s="310"/>
      <c r="H49" s="310"/>
      <c r="I49" s="310"/>
      <c r="J49" s="310"/>
      <c r="K49" s="308"/>
    </row>
    <row r="50" ht="25.5" customHeight="1">
      <c r="B50" s="306"/>
      <c r="C50" s="307" t="s">
        <v>3408</v>
      </c>
      <c r="D50" s="307"/>
      <c r="E50" s="307"/>
      <c r="F50" s="307"/>
      <c r="G50" s="307"/>
      <c r="H50" s="307"/>
      <c r="I50" s="307"/>
      <c r="J50" s="307"/>
      <c r="K50" s="308"/>
    </row>
    <row r="51" ht="5.25" customHeight="1">
      <c r="B51" s="306"/>
      <c r="C51" s="309"/>
      <c r="D51" s="309"/>
      <c r="E51" s="309"/>
      <c r="F51" s="309"/>
      <c r="G51" s="309"/>
      <c r="H51" s="309"/>
      <c r="I51" s="309"/>
      <c r="J51" s="309"/>
      <c r="K51" s="308"/>
    </row>
    <row r="52" ht="15" customHeight="1">
      <c r="B52" s="306"/>
      <c r="C52" s="310" t="s">
        <v>3409</v>
      </c>
      <c r="D52" s="310"/>
      <c r="E52" s="310"/>
      <c r="F52" s="310"/>
      <c r="G52" s="310"/>
      <c r="H52" s="310"/>
      <c r="I52" s="310"/>
      <c r="J52" s="310"/>
      <c r="K52" s="308"/>
    </row>
    <row r="53" ht="15" customHeight="1">
      <c r="B53" s="306"/>
      <c r="C53" s="310" t="s">
        <v>3410</v>
      </c>
      <c r="D53" s="310"/>
      <c r="E53" s="310"/>
      <c r="F53" s="310"/>
      <c r="G53" s="310"/>
      <c r="H53" s="310"/>
      <c r="I53" s="310"/>
      <c r="J53" s="310"/>
      <c r="K53" s="308"/>
    </row>
    <row r="54" ht="12.75" customHeight="1">
      <c r="B54" s="306"/>
      <c r="C54" s="310"/>
      <c r="D54" s="310"/>
      <c r="E54" s="310"/>
      <c r="F54" s="310"/>
      <c r="G54" s="310"/>
      <c r="H54" s="310"/>
      <c r="I54" s="310"/>
      <c r="J54" s="310"/>
      <c r="K54" s="308"/>
    </row>
    <row r="55" ht="15" customHeight="1">
      <c r="B55" s="306"/>
      <c r="C55" s="310" t="s">
        <v>3411</v>
      </c>
      <c r="D55" s="310"/>
      <c r="E55" s="310"/>
      <c r="F55" s="310"/>
      <c r="G55" s="310"/>
      <c r="H55" s="310"/>
      <c r="I55" s="310"/>
      <c r="J55" s="310"/>
      <c r="K55" s="308"/>
    </row>
    <row r="56" ht="15" customHeight="1">
      <c r="B56" s="306"/>
      <c r="C56" s="312"/>
      <c r="D56" s="310" t="s">
        <v>3412</v>
      </c>
      <c r="E56" s="310"/>
      <c r="F56" s="310"/>
      <c r="G56" s="310"/>
      <c r="H56" s="310"/>
      <c r="I56" s="310"/>
      <c r="J56" s="310"/>
      <c r="K56" s="308"/>
    </row>
    <row r="57" ht="15" customHeight="1">
      <c r="B57" s="306"/>
      <c r="C57" s="312"/>
      <c r="D57" s="310" t="s">
        <v>3413</v>
      </c>
      <c r="E57" s="310"/>
      <c r="F57" s="310"/>
      <c r="G57" s="310"/>
      <c r="H57" s="310"/>
      <c r="I57" s="310"/>
      <c r="J57" s="310"/>
      <c r="K57" s="308"/>
    </row>
    <row r="58" ht="15" customHeight="1">
      <c r="B58" s="306"/>
      <c r="C58" s="312"/>
      <c r="D58" s="310" t="s">
        <v>3414</v>
      </c>
      <c r="E58" s="310"/>
      <c r="F58" s="310"/>
      <c r="G58" s="310"/>
      <c r="H58" s="310"/>
      <c r="I58" s="310"/>
      <c r="J58" s="310"/>
      <c r="K58" s="308"/>
    </row>
    <row r="59" ht="15" customHeight="1">
      <c r="B59" s="306"/>
      <c r="C59" s="312"/>
      <c r="D59" s="310" t="s">
        <v>3415</v>
      </c>
      <c r="E59" s="310"/>
      <c r="F59" s="310"/>
      <c r="G59" s="310"/>
      <c r="H59" s="310"/>
      <c r="I59" s="310"/>
      <c r="J59" s="310"/>
      <c r="K59" s="308"/>
    </row>
    <row r="60" ht="15" customHeight="1">
      <c r="B60" s="306"/>
      <c r="C60" s="312"/>
      <c r="D60" s="315" t="s">
        <v>3416</v>
      </c>
      <c r="E60" s="315"/>
      <c r="F60" s="315"/>
      <c r="G60" s="315"/>
      <c r="H60" s="315"/>
      <c r="I60" s="315"/>
      <c r="J60" s="315"/>
      <c r="K60" s="308"/>
    </row>
    <row r="61" ht="15" customHeight="1">
      <c r="B61" s="306"/>
      <c r="C61" s="312"/>
      <c r="D61" s="310" t="s">
        <v>3417</v>
      </c>
      <c r="E61" s="310"/>
      <c r="F61" s="310"/>
      <c r="G61" s="310"/>
      <c r="H61" s="310"/>
      <c r="I61" s="310"/>
      <c r="J61" s="310"/>
      <c r="K61" s="308"/>
    </row>
    <row r="62" ht="12.75" customHeight="1">
      <c r="B62" s="306"/>
      <c r="C62" s="312"/>
      <c r="D62" s="312"/>
      <c r="E62" s="316"/>
      <c r="F62" s="312"/>
      <c r="G62" s="312"/>
      <c r="H62" s="312"/>
      <c r="I62" s="312"/>
      <c r="J62" s="312"/>
      <c r="K62" s="308"/>
    </row>
    <row r="63" ht="15" customHeight="1">
      <c r="B63" s="306"/>
      <c r="C63" s="312"/>
      <c r="D63" s="310" t="s">
        <v>3418</v>
      </c>
      <c r="E63" s="310"/>
      <c r="F63" s="310"/>
      <c r="G63" s="310"/>
      <c r="H63" s="310"/>
      <c r="I63" s="310"/>
      <c r="J63" s="310"/>
      <c r="K63" s="308"/>
    </row>
    <row r="64" ht="15" customHeight="1">
      <c r="B64" s="306"/>
      <c r="C64" s="312"/>
      <c r="D64" s="315" t="s">
        <v>3419</v>
      </c>
      <c r="E64" s="315"/>
      <c r="F64" s="315"/>
      <c r="G64" s="315"/>
      <c r="H64" s="315"/>
      <c r="I64" s="315"/>
      <c r="J64" s="315"/>
      <c r="K64" s="308"/>
    </row>
    <row r="65" ht="15" customHeight="1">
      <c r="B65" s="306"/>
      <c r="C65" s="312"/>
      <c r="D65" s="310" t="s">
        <v>3420</v>
      </c>
      <c r="E65" s="310"/>
      <c r="F65" s="310"/>
      <c r="G65" s="310"/>
      <c r="H65" s="310"/>
      <c r="I65" s="310"/>
      <c r="J65" s="310"/>
      <c r="K65" s="308"/>
    </row>
    <row r="66" ht="15" customHeight="1">
      <c r="B66" s="306"/>
      <c r="C66" s="312"/>
      <c r="D66" s="310" t="s">
        <v>3421</v>
      </c>
      <c r="E66" s="310"/>
      <c r="F66" s="310"/>
      <c r="G66" s="310"/>
      <c r="H66" s="310"/>
      <c r="I66" s="310"/>
      <c r="J66" s="310"/>
      <c r="K66" s="308"/>
    </row>
    <row r="67" ht="15" customHeight="1">
      <c r="B67" s="306"/>
      <c r="C67" s="312"/>
      <c r="D67" s="310" t="s">
        <v>3422</v>
      </c>
      <c r="E67" s="310"/>
      <c r="F67" s="310"/>
      <c r="G67" s="310"/>
      <c r="H67" s="310"/>
      <c r="I67" s="310"/>
      <c r="J67" s="310"/>
      <c r="K67" s="308"/>
    </row>
    <row r="68" ht="15" customHeight="1">
      <c r="B68" s="306"/>
      <c r="C68" s="312"/>
      <c r="D68" s="310" t="s">
        <v>3423</v>
      </c>
      <c r="E68" s="310"/>
      <c r="F68" s="310"/>
      <c r="G68" s="310"/>
      <c r="H68" s="310"/>
      <c r="I68" s="310"/>
      <c r="J68" s="310"/>
      <c r="K68" s="308"/>
    </row>
    <row r="69" ht="12.75" customHeight="1">
      <c r="B69" s="317"/>
      <c r="C69" s="318"/>
      <c r="D69" s="318"/>
      <c r="E69" s="318"/>
      <c r="F69" s="318"/>
      <c r="G69" s="318"/>
      <c r="H69" s="318"/>
      <c r="I69" s="318"/>
      <c r="J69" s="318"/>
      <c r="K69" s="319"/>
    </row>
    <row r="70" ht="18.75" customHeight="1">
      <c r="B70" s="320"/>
      <c r="C70" s="320"/>
      <c r="D70" s="320"/>
      <c r="E70" s="320"/>
      <c r="F70" s="320"/>
      <c r="G70" s="320"/>
      <c r="H70" s="320"/>
      <c r="I70" s="320"/>
      <c r="J70" s="320"/>
      <c r="K70" s="321"/>
    </row>
    <row r="71" ht="18.75" customHeight="1">
      <c r="B71" s="321"/>
      <c r="C71" s="321"/>
      <c r="D71" s="321"/>
      <c r="E71" s="321"/>
      <c r="F71" s="321"/>
      <c r="G71" s="321"/>
      <c r="H71" s="321"/>
      <c r="I71" s="321"/>
      <c r="J71" s="321"/>
      <c r="K71" s="321"/>
    </row>
    <row r="72" ht="7.5" customHeight="1">
      <c r="B72" s="322"/>
      <c r="C72" s="323"/>
      <c r="D72" s="323"/>
      <c r="E72" s="323"/>
      <c r="F72" s="323"/>
      <c r="G72" s="323"/>
      <c r="H72" s="323"/>
      <c r="I72" s="323"/>
      <c r="J72" s="323"/>
      <c r="K72" s="324"/>
    </row>
    <row r="73" ht="45" customHeight="1">
      <c r="B73" s="325"/>
      <c r="C73" s="326" t="s">
        <v>89</v>
      </c>
      <c r="D73" s="326"/>
      <c r="E73" s="326"/>
      <c r="F73" s="326"/>
      <c r="G73" s="326"/>
      <c r="H73" s="326"/>
      <c r="I73" s="326"/>
      <c r="J73" s="326"/>
      <c r="K73" s="327"/>
    </row>
    <row r="74" ht="17.25" customHeight="1">
      <c r="B74" s="325"/>
      <c r="C74" s="328" t="s">
        <v>3424</v>
      </c>
      <c r="D74" s="328"/>
      <c r="E74" s="328"/>
      <c r="F74" s="328" t="s">
        <v>3425</v>
      </c>
      <c r="G74" s="329"/>
      <c r="H74" s="328" t="s">
        <v>100</v>
      </c>
      <c r="I74" s="328" t="s">
        <v>56</v>
      </c>
      <c r="J74" s="328" t="s">
        <v>3426</v>
      </c>
      <c r="K74" s="327"/>
    </row>
    <row r="75" ht="17.25" customHeight="1">
      <c r="B75" s="325"/>
      <c r="C75" s="330" t="s">
        <v>3427</v>
      </c>
      <c r="D75" s="330"/>
      <c r="E75" s="330"/>
      <c r="F75" s="331" t="s">
        <v>3428</v>
      </c>
      <c r="G75" s="332"/>
      <c r="H75" s="330"/>
      <c r="I75" s="330"/>
      <c r="J75" s="330" t="s">
        <v>3429</v>
      </c>
      <c r="K75" s="327"/>
    </row>
    <row r="76" ht="5.25" customHeight="1">
      <c r="B76" s="325"/>
      <c r="C76" s="333"/>
      <c r="D76" s="333"/>
      <c r="E76" s="333"/>
      <c r="F76" s="333"/>
      <c r="G76" s="334"/>
      <c r="H76" s="333"/>
      <c r="I76" s="333"/>
      <c r="J76" s="333"/>
      <c r="K76" s="327"/>
    </row>
    <row r="77" ht="15" customHeight="1">
      <c r="B77" s="325"/>
      <c r="C77" s="314" t="s">
        <v>52</v>
      </c>
      <c r="D77" s="333"/>
      <c r="E77" s="333"/>
      <c r="F77" s="335" t="s">
        <v>3430</v>
      </c>
      <c r="G77" s="334"/>
      <c r="H77" s="314" t="s">
        <v>3431</v>
      </c>
      <c r="I77" s="314" t="s">
        <v>3432</v>
      </c>
      <c r="J77" s="314">
        <v>20</v>
      </c>
      <c r="K77" s="327"/>
    </row>
    <row r="78" ht="15" customHeight="1">
      <c r="B78" s="325"/>
      <c r="C78" s="314" t="s">
        <v>3433</v>
      </c>
      <c r="D78" s="314"/>
      <c r="E78" s="314"/>
      <c r="F78" s="335" t="s">
        <v>3430</v>
      </c>
      <c r="G78" s="334"/>
      <c r="H78" s="314" t="s">
        <v>3434</v>
      </c>
      <c r="I78" s="314" t="s">
        <v>3432</v>
      </c>
      <c r="J78" s="314">
        <v>120</v>
      </c>
      <c r="K78" s="327"/>
    </row>
    <row r="79" ht="15" customHeight="1">
      <c r="B79" s="336"/>
      <c r="C79" s="314" t="s">
        <v>3435</v>
      </c>
      <c r="D79" s="314"/>
      <c r="E79" s="314"/>
      <c r="F79" s="335" t="s">
        <v>3436</v>
      </c>
      <c r="G79" s="334"/>
      <c r="H79" s="314" t="s">
        <v>3437</v>
      </c>
      <c r="I79" s="314" t="s">
        <v>3432</v>
      </c>
      <c r="J79" s="314">
        <v>50</v>
      </c>
      <c r="K79" s="327"/>
    </row>
    <row r="80" ht="15" customHeight="1">
      <c r="B80" s="336"/>
      <c r="C80" s="314" t="s">
        <v>3438</v>
      </c>
      <c r="D80" s="314"/>
      <c r="E80" s="314"/>
      <c r="F80" s="335" t="s">
        <v>3430</v>
      </c>
      <c r="G80" s="334"/>
      <c r="H80" s="314" t="s">
        <v>3439</v>
      </c>
      <c r="I80" s="314" t="s">
        <v>3440</v>
      </c>
      <c r="J80" s="314"/>
      <c r="K80" s="327"/>
    </row>
    <row r="81" ht="15" customHeight="1">
      <c r="B81" s="336"/>
      <c r="C81" s="337" t="s">
        <v>3441</v>
      </c>
      <c r="D81" s="337"/>
      <c r="E81" s="337"/>
      <c r="F81" s="338" t="s">
        <v>3436</v>
      </c>
      <c r="G81" s="337"/>
      <c r="H81" s="337" t="s">
        <v>3442</v>
      </c>
      <c r="I81" s="337" t="s">
        <v>3432</v>
      </c>
      <c r="J81" s="337">
        <v>15</v>
      </c>
      <c r="K81" s="327"/>
    </row>
    <row r="82" ht="15" customHeight="1">
      <c r="B82" s="336"/>
      <c r="C82" s="337" t="s">
        <v>3443</v>
      </c>
      <c r="D82" s="337"/>
      <c r="E82" s="337"/>
      <c r="F82" s="338" t="s">
        <v>3436</v>
      </c>
      <c r="G82" s="337"/>
      <c r="H82" s="337" t="s">
        <v>3444</v>
      </c>
      <c r="I82" s="337" t="s">
        <v>3432</v>
      </c>
      <c r="J82" s="337">
        <v>15</v>
      </c>
      <c r="K82" s="327"/>
    </row>
    <row r="83" ht="15" customHeight="1">
      <c r="B83" s="336"/>
      <c r="C83" s="337" t="s">
        <v>3445</v>
      </c>
      <c r="D83" s="337"/>
      <c r="E83" s="337"/>
      <c r="F83" s="338" t="s">
        <v>3436</v>
      </c>
      <c r="G83" s="337"/>
      <c r="H83" s="337" t="s">
        <v>3446</v>
      </c>
      <c r="I83" s="337" t="s">
        <v>3432</v>
      </c>
      <c r="J83" s="337">
        <v>20</v>
      </c>
      <c r="K83" s="327"/>
    </row>
    <row r="84" ht="15" customHeight="1">
      <c r="B84" s="336"/>
      <c r="C84" s="337" t="s">
        <v>3447</v>
      </c>
      <c r="D84" s="337"/>
      <c r="E84" s="337"/>
      <c r="F84" s="338" t="s">
        <v>3436</v>
      </c>
      <c r="G84" s="337"/>
      <c r="H84" s="337" t="s">
        <v>3448</v>
      </c>
      <c r="I84" s="337" t="s">
        <v>3432</v>
      </c>
      <c r="J84" s="337">
        <v>20</v>
      </c>
      <c r="K84" s="327"/>
    </row>
    <row r="85" ht="15" customHeight="1">
      <c r="B85" s="336"/>
      <c r="C85" s="314" t="s">
        <v>3449</v>
      </c>
      <c r="D85" s="314"/>
      <c r="E85" s="314"/>
      <c r="F85" s="335" t="s">
        <v>3436</v>
      </c>
      <c r="G85" s="334"/>
      <c r="H85" s="314" t="s">
        <v>3450</v>
      </c>
      <c r="I85" s="314" t="s">
        <v>3432</v>
      </c>
      <c r="J85" s="314">
        <v>50</v>
      </c>
      <c r="K85" s="327"/>
    </row>
    <row r="86" ht="15" customHeight="1">
      <c r="B86" s="336"/>
      <c r="C86" s="314" t="s">
        <v>3451</v>
      </c>
      <c r="D86" s="314"/>
      <c r="E86" s="314"/>
      <c r="F86" s="335" t="s">
        <v>3436</v>
      </c>
      <c r="G86" s="334"/>
      <c r="H86" s="314" t="s">
        <v>3452</v>
      </c>
      <c r="I86" s="314" t="s">
        <v>3432</v>
      </c>
      <c r="J86" s="314">
        <v>20</v>
      </c>
      <c r="K86" s="327"/>
    </row>
    <row r="87" ht="15" customHeight="1">
      <c r="B87" s="336"/>
      <c r="C87" s="314" t="s">
        <v>3453</v>
      </c>
      <c r="D87" s="314"/>
      <c r="E87" s="314"/>
      <c r="F87" s="335" t="s">
        <v>3436</v>
      </c>
      <c r="G87" s="334"/>
      <c r="H87" s="314" t="s">
        <v>3454</v>
      </c>
      <c r="I87" s="314" t="s">
        <v>3432</v>
      </c>
      <c r="J87" s="314">
        <v>20</v>
      </c>
      <c r="K87" s="327"/>
    </row>
    <row r="88" ht="15" customHeight="1">
      <c r="B88" s="336"/>
      <c r="C88" s="314" t="s">
        <v>3455</v>
      </c>
      <c r="D88" s="314"/>
      <c r="E88" s="314"/>
      <c r="F88" s="335" t="s">
        <v>3436</v>
      </c>
      <c r="G88" s="334"/>
      <c r="H88" s="314" t="s">
        <v>3456</v>
      </c>
      <c r="I88" s="314" t="s">
        <v>3432</v>
      </c>
      <c r="J88" s="314">
        <v>50</v>
      </c>
      <c r="K88" s="327"/>
    </row>
    <row r="89" ht="15" customHeight="1">
      <c r="B89" s="336"/>
      <c r="C89" s="314" t="s">
        <v>3457</v>
      </c>
      <c r="D89" s="314"/>
      <c r="E89" s="314"/>
      <c r="F89" s="335" t="s">
        <v>3436</v>
      </c>
      <c r="G89" s="334"/>
      <c r="H89" s="314" t="s">
        <v>3457</v>
      </c>
      <c r="I89" s="314" t="s">
        <v>3432</v>
      </c>
      <c r="J89" s="314">
        <v>50</v>
      </c>
      <c r="K89" s="327"/>
    </row>
    <row r="90" ht="15" customHeight="1">
      <c r="B90" s="336"/>
      <c r="C90" s="314" t="s">
        <v>105</v>
      </c>
      <c r="D90" s="314"/>
      <c r="E90" s="314"/>
      <c r="F90" s="335" t="s">
        <v>3436</v>
      </c>
      <c r="G90" s="334"/>
      <c r="H90" s="314" t="s">
        <v>3458</v>
      </c>
      <c r="I90" s="314" t="s">
        <v>3432</v>
      </c>
      <c r="J90" s="314">
        <v>255</v>
      </c>
      <c r="K90" s="327"/>
    </row>
    <row r="91" ht="15" customHeight="1">
      <c r="B91" s="336"/>
      <c r="C91" s="314" t="s">
        <v>3459</v>
      </c>
      <c r="D91" s="314"/>
      <c r="E91" s="314"/>
      <c r="F91" s="335" t="s">
        <v>3430</v>
      </c>
      <c r="G91" s="334"/>
      <c r="H91" s="314" t="s">
        <v>3460</v>
      </c>
      <c r="I91" s="314" t="s">
        <v>3461</v>
      </c>
      <c r="J91" s="314"/>
      <c r="K91" s="327"/>
    </row>
    <row r="92" ht="15" customHeight="1">
      <c r="B92" s="336"/>
      <c r="C92" s="314" t="s">
        <v>3462</v>
      </c>
      <c r="D92" s="314"/>
      <c r="E92" s="314"/>
      <c r="F92" s="335" t="s">
        <v>3430</v>
      </c>
      <c r="G92" s="334"/>
      <c r="H92" s="314" t="s">
        <v>3463</v>
      </c>
      <c r="I92" s="314" t="s">
        <v>3464</v>
      </c>
      <c r="J92" s="314"/>
      <c r="K92" s="327"/>
    </row>
    <row r="93" ht="15" customHeight="1">
      <c r="B93" s="336"/>
      <c r="C93" s="314" t="s">
        <v>3465</v>
      </c>
      <c r="D93" s="314"/>
      <c r="E93" s="314"/>
      <c r="F93" s="335" t="s">
        <v>3430</v>
      </c>
      <c r="G93" s="334"/>
      <c r="H93" s="314" t="s">
        <v>3465</v>
      </c>
      <c r="I93" s="314" t="s">
        <v>3464</v>
      </c>
      <c r="J93" s="314"/>
      <c r="K93" s="327"/>
    </row>
    <row r="94" ht="15" customHeight="1">
      <c r="B94" s="336"/>
      <c r="C94" s="314" t="s">
        <v>37</v>
      </c>
      <c r="D94" s="314"/>
      <c r="E94" s="314"/>
      <c r="F94" s="335" t="s">
        <v>3430</v>
      </c>
      <c r="G94" s="334"/>
      <c r="H94" s="314" t="s">
        <v>3466</v>
      </c>
      <c r="I94" s="314" t="s">
        <v>3464</v>
      </c>
      <c r="J94" s="314"/>
      <c r="K94" s="327"/>
    </row>
    <row r="95" ht="15" customHeight="1">
      <c r="B95" s="336"/>
      <c r="C95" s="314" t="s">
        <v>47</v>
      </c>
      <c r="D95" s="314"/>
      <c r="E95" s="314"/>
      <c r="F95" s="335" t="s">
        <v>3430</v>
      </c>
      <c r="G95" s="334"/>
      <c r="H95" s="314" t="s">
        <v>3467</v>
      </c>
      <c r="I95" s="314" t="s">
        <v>3464</v>
      </c>
      <c r="J95" s="314"/>
      <c r="K95" s="327"/>
    </row>
    <row r="96" ht="15" customHeight="1">
      <c r="B96" s="339"/>
      <c r="C96" s="340"/>
      <c r="D96" s="340"/>
      <c r="E96" s="340"/>
      <c r="F96" s="340"/>
      <c r="G96" s="340"/>
      <c r="H96" s="340"/>
      <c r="I96" s="340"/>
      <c r="J96" s="340"/>
      <c r="K96" s="341"/>
    </row>
    <row r="97" ht="18.75" customHeight="1">
      <c r="B97" s="342"/>
      <c r="C97" s="343"/>
      <c r="D97" s="343"/>
      <c r="E97" s="343"/>
      <c r="F97" s="343"/>
      <c r="G97" s="343"/>
      <c r="H97" s="343"/>
      <c r="I97" s="343"/>
      <c r="J97" s="343"/>
      <c r="K97" s="342"/>
    </row>
    <row r="98" ht="18.75" customHeight="1">
      <c r="B98" s="321"/>
      <c r="C98" s="321"/>
      <c r="D98" s="321"/>
      <c r="E98" s="321"/>
      <c r="F98" s="321"/>
      <c r="G98" s="321"/>
      <c r="H98" s="321"/>
      <c r="I98" s="321"/>
      <c r="J98" s="321"/>
      <c r="K98" s="321"/>
    </row>
    <row r="99" ht="7.5" customHeight="1">
      <c r="B99" s="322"/>
      <c r="C99" s="323"/>
      <c r="D99" s="323"/>
      <c r="E99" s="323"/>
      <c r="F99" s="323"/>
      <c r="G99" s="323"/>
      <c r="H99" s="323"/>
      <c r="I99" s="323"/>
      <c r="J99" s="323"/>
      <c r="K99" s="324"/>
    </row>
    <row r="100" ht="45" customHeight="1">
      <c r="B100" s="325"/>
      <c r="C100" s="326" t="s">
        <v>3468</v>
      </c>
      <c r="D100" s="326"/>
      <c r="E100" s="326"/>
      <c r="F100" s="326"/>
      <c r="G100" s="326"/>
      <c r="H100" s="326"/>
      <c r="I100" s="326"/>
      <c r="J100" s="326"/>
      <c r="K100" s="327"/>
    </row>
    <row r="101" ht="17.25" customHeight="1">
      <c r="B101" s="325"/>
      <c r="C101" s="328" t="s">
        <v>3424</v>
      </c>
      <c r="D101" s="328"/>
      <c r="E101" s="328"/>
      <c r="F101" s="328" t="s">
        <v>3425</v>
      </c>
      <c r="G101" s="329"/>
      <c r="H101" s="328" t="s">
        <v>100</v>
      </c>
      <c r="I101" s="328" t="s">
        <v>56</v>
      </c>
      <c r="J101" s="328" t="s">
        <v>3426</v>
      </c>
      <c r="K101" s="327"/>
    </row>
    <row r="102" ht="17.25" customHeight="1">
      <c r="B102" s="325"/>
      <c r="C102" s="330" t="s">
        <v>3427</v>
      </c>
      <c r="D102" s="330"/>
      <c r="E102" s="330"/>
      <c r="F102" s="331" t="s">
        <v>3428</v>
      </c>
      <c r="G102" s="332"/>
      <c r="H102" s="330"/>
      <c r="I102" s="330"/>
      <c r="J102" s="330" t="s">
        <v>3429</v>
      </c>
      <c r="K102" s="327"/>
    </row>
    <row r="103" ht="5.25" customHeight="1">
      <c r="B103" s="325"/>
      <c r="C103" s="328"/>
      <c r="D103" s="328"/>
      <c r="E103" s="328"/>
      <c r="F103" s="328"/>
      <c r="G103" s="344"/>
      <c r="H103" s="328"/>
      <c r="I103" s="328"/>
      <c r="J103" s="328"/>
      <c r="K103" s="327"/>
    </row>
    <row r="104" ht="15" customHeight="1">
      <c r="B104" s="325"/>
      <c r="C104" s="314" t="s">
        <v>52</v>
      </c>
      <c r="D104" s="333"/>
      <c r="E104" s="333"/>
      <c r="F104" s="335" t="s">
        <v>3430</v>
      </c>
      <c r="G104" s="344"/>
      <c r="H104" s="314" t="s">
        <v>3469</v>
      </c>
      <c r="I104" s="314" t="s">
        <v>3432</v>
      </c>
      <c r="J104" s="314">
        <v>20</v>
      </c>
      <c r="K104" s="327"/>
    </row>
    <row r="105" ht="15" customHeight="1">
      <c r="B105" s="325"/>
      <c r="C105" s="314" t="s">
        <v>3433</v>
      </c>
      <c r="D105" s="314"/>
      <c r="E105" s="314"/>
      <c r="F105" s="335" t="s">
        <v>3430</v>
      </c>
      <c r="G105" s="314"/>
      <c r="H105" s="314" t="s">
        <v>3469</v>
      </c>
      <c r="I105" s="314" t="s">
        <v>3432</v>
      </c>
      <c r="J105" s="314">
        <v>120</v>
      </c>
      <c r="K105" s="327"/>
    </row>
    <row r="106" ht="15" customHeight="1">
      <c r="B106" s="336"/>
      <c r="C106" s="314" t="s">
        <v>3435</v>
      </c>
      <c r="D106" s="314"/>
      <c r="E106" s="314"/>
      <c r="F106" s="335" t="s">
        <v>3436</v>
      </c>
      <c r="G106" s="314"/>
      <c r="H106" s="314" t="s">
        <v>3469</v>
      </c>
      <c r="I106" s="314" t="s">
        <v>3432</v>
      </c>
      <c r="J106" s="314">
        <v>50</v>
      </c>
      <c r="K106" s="327"/>
    </row>
    <row r="107" ht="15" customHeight="1">
      <c r="B107" s="336"/>
      <c r="C107" s="314" t="s">
        <v>3438</v>
      </c>
      <c r="D107" s="314"/>
      <c r="E107" s="314"/>
      <c r="F107" s="335" t="s">
        <v>3430</v>
      </c>
      <c r="G107" s="314"/>
      <c r="H107" s="314" t="s">
        <v>3469</v>
      </c>
      <c r="I107" s="314" t="s">
        <v>3440</v>
      </c>
      <c r="J107" s="314"/>
      <c r="K107" s="327"/>
    </row>
    <row r="108" ht="15" customHeight="1">
      <c r="B108" s="336"/>
      <c r="C108" s="314" t="s">
        <v>3449</v>
      </c>
      <c r="D108" s="314"/>
      <c r="E108" s="314"/>
      <c r="F108" s="335" t="s">
        <v>3436</v>
      </c>
      <c r="G108" s="314"/>
      <c r="H108" s="314" t="s">
        <v>3469</v>
      </c>
      <c r="I108" s="314" t="s">
        <v>3432</v>
      </c>
      <c r="J108" s="314">
        <v>50</v>
      </c>
      <c r="K108" s="327"/>
    </row>
    <row r="109" ht="15" customHeight="1">
      <c r="B109" s="336"/>
      <c r="C109" s="314" t="s">
        <v>3457</v>
      </c>
      <c r="D109" s="314"/>
      <c r="E109" s="314"/>
      <c r="F109" s="335" t="s">
        <v>3436</v>
      </c>
      <c r="G109" s="314"/>
      <c r="H109" s="314" t="s">
        <v>3469</v>
      </c>
      <c r="I109" s="314" t="s">
        <v>3432</v>
      </c>
      <c r="J109" s="314">
        <v>50</v>
      </c>
      <c r="K109" s="327"/>
    </row>
    <row r="110" ht="15" customHeight="1">
      <c r="B110" s="336"/>
      <c r="C110" s="314" t="s">
        <v>3455</v>
      </c>
      <c r="D110" s="314"/>
      <c r="E110" s="314"/>
      <c r="F110" s="335" t="s">
        <v>3436</v>
      </c>
      <c r="G110" s="314"/>
      <c r="H110" s="314" t="s">
        <v>3469</v>
      </c>
      <c r="I110" s="314" t="s">
        <v>3432</v>
      </c>
      <c r="J110" s="314">
        <v>50</v>
      </c>
      <c r="K110" s="327"/>
    </row>
    <row r="111" ht="15" customHeight="1">
      <c r="B111" s="336"/>
      <c r="C111" s="314" t="s">
        <v>52</v>
      </c>
      <c r="D111" s="314"/>
      <c r="E111" s="314"/>
      <c r="F111" s="335" t="s">
        <v>3430</v>
      </c>
      <c r="G111" s="314"/>
      <c r="H111" s="314" t="s">
        <v>3470</v>
      </c>
      <c r="I111" s="314" t="s">
        <v>3432</v>
      </c>
      <c r="J111" s="314">
        <v>20</v>
      </c>
      <c r="K111" s="327"/>
    </row>
    <row r="112" ht="15" customHeight="1">
      <c r="B112" s="336"/>
      <c r="C112" s="314" t="s">
        <v>3471</v>
      </c>
      <c r="D112" s="314"/>
      <c r="E112" s="314"/>
      <c r="F112" s="335" t="s">
        <v>3430</v>
      </c>
      <c r="G112" s="314"/>
      <c r="H112" s="314" t="s">
        <v>3472</v>
      </c>
      <c r="I112" s="314" t="s">
        <v>3432</v>
      </c>
      <c r="J112" s="314">
        <v>120</v>
      </c>
      <c r="K112" s="327"/>
    </row>
    <row r="113" ht="15" customHeight="1">
      <c r="B113" s="336"/>
      <c r="C113" s="314" t="s">
        <v>37</v>
      </c>
      <c r="D113" s="314"/>
      <c r="E113" s="314"/>
      <c r="F113" s="335" t="s">
        <v>3430</v>
      </c>
      <c r="G113" s="314"/>
      <c r="H113" s="314" t="s">
        <v>3473</v>
      </c>
      <c r="I113" s="314" t="s">
        <v>3464</v>
      </c>
      <c r="J113" s="314"/>
      <c r="K113" s="327"/>
    </row>
    <row r="114" ht="15" customHeight="1">
      <c r="B114" s="336"/>
      <c r="C114" s="314" t="s">
        <v>47</v>
      </c>
      <c r="D114" s="314"/>
      <c r="E114" s="314"/>
      <c r="F114" s="335" t="s">
        <v>3430</v>
      </c>
      <c r="G114" s="314"/>
      <c r="H114" s="314" t="s">
        <v>3474</v>
      </c>
      <c r="I114" s="314" t="s">
        <v>3464</v>
      </c>
      <c r="J114" s="314"/>
      <c r="K114" s="327"/>
    </row>
    <row r="115" ht="15" customHeight="1">
      <c r="B115" s="336"/>
      <c r="C115" s="314" t="s">
        <v>56</v>
      </c>
      <c r="D115" s="314"/>
      <c r="E115" s="314"/>
      <c r="F115" s="335" t="s">
        <v>3430</v>
      </c>
      <c r="G115" s="314"/>
      <c r="H115" s="314" t="s">
        <v>3475</v>
      </c>
      <c r="I115" s="314" t="s">
        <v>3476</v>
      </c>
      <c r="J115" s="314"/>
      <c r="K115" s="327"/>
    </row>
    <row r="116" ht="15" customHeight="1">
      <c r="B116" s="339"/>
      <c r="C116" s="345"/>
      <c r="D116" s="345"/>
      <c r="E116" s="345"/>
      <c r="F116" s="345"/>
      <c r="G116" s="345"/>
      <c r="H116" s="345"/>
      <c r="I116" s="345"/>
      <c r="J116" s="345"/>
      <c r="K116" s="341"/>
    </row>
    <row r="117" ht="18.75" customHeight="1">
      <c r="B117" s="346"/>
      <c r="C117" s="310"/>
      <c r="D117" s="310"/>
      <c r="E117" s="310"/>
      <c r="F117" s="347"/>
      <c r="G117" s="310"/>
      <c r="H117" s="310"/>
      <c r="I117" s="310"/>
      <c r="J117" s="310"/>
      <c r="K117" s="346"/>
    </row>
    <row r="118" ht="18.75" customHeight="1">
      <c r="B118" s="321"/>
      <c r="C118" s="321"/>
      <c r="D118" s="321"/>
      <c r="E118" s="321"/>
      <c r="F118" s="321"/>
      <c r="G118" s="321"/>
      <c r="H118" s="321"/>
      <c r="I118" s="321"/>
      <c r="J118" s="321"/>
      <c r="K118" s="321"/>
    </row>
    <row r="119" ht="7.5" customHeight="1">
      <c r="B119" s="348"/>
      <c r="C119" s="349"/>
      <c r="D119" s="349"/>
      <c r="E119" s="349"/>
      <c r="F119" s="349"/>
      <c r="G119" s="349"/>
      <c r="H119" s="349"/>
      <c r="I119" s="349"/>
      <c r="J119" s="349"/>
      <c r="K119" s="350"/>
    </row>
    <row r="120" ht="45" customHeight="1">
      <c r="B120" s="351"/>
      <c r="C120" s="304" t="s">
        <v>3477</v>
      </c>
      <c r="D120" s="304"/>
      <c r="E120" s="304"/>
      <c r="F120" s="304"/>
      <c r="G120" s="304"/>
      <c r="H120" s="304"/>
      <c r="I120" s="304"/>
      <c r="J120" s="304"/>
      <c r="K120" s="352"/>
    </row>
    <row r="121" ht="17.25" customHeight="1">
      <c r="B121" s="353"/>
      <c r="C121" s="328" t="s">
        <v>3424</v>
      </c>
      <c r="D121" s="328"/>
      <c r="E121" s="328"/>
      <c r="F121" s="328" t="s">
        <v>3425</v>
      </c>
      <c r="G121" s="329"/>
      <c r="H121" s="328" t="s">
        <v>100</v>
      </c>
      <c r="I121" s="328" t="s">
        <v>56</v>
      </c>
      <c r="J121" s="328" t="s">
        <v>3426</v>
      </c>
      <c r="K121" s="354"/>
    </row>
    <row r="122" ht="17.25" customHeight="1">
      <c r="B122" s="353"/>
      <c r="C122" s="330" t="s">
        <v>3427</v>
      </c>
      <c r="D122" s="330"/>
      <c r="E122" s="330"/>
      <c r="F122" s="331" t="s">
        <v>3428</v>
      </c>
      <c r="G122" s="332"/>
      <c r="H122" s="330"/>
      <c r="I122" s="330"/>
      <c r="J122" s="330" t="s">
        <v>3429</v>
      </c>
      <c r="K122" s="354"/>
    </row>
    <row r="123" ht="5.25" customHeight="1">
      <c r="B123" s="355"/>
      <c r="C123" s="333"/>
      <c r="D123" s="333"/>
      <c r="E123" s="333"/>
      <c r="F123" s="333"/>
      <c r="G123" s="314"/>
      <c r="H123" s="333"/>
      <c r="I123" s="333"/>
      <c r="J123" s="333"/>
      <c r="K123" s="356"/>
    </row>
    <row r="124" ht="15" customHeight="1">
      <c r="B124" s="355"/>
      <c r="C124" s="314" t="s">
        <v>3433</v>
      </c>
      <c r="D124" s="333"/>
      <c r="E124" s="333"/>
      <c r="F124" s="335" t="s">
        <v>3430</v>
      </c>
      <c r="G124" s="314"/>
      <c r="H124" s="314" t="s">
        <v>3469</v>
      </c>
      <c r="I124" s="314" t="s">
        <v>3432</v>
      </c>
      <c r="J124" s="314">
        <v>120</v>
      </c>
      <c r="K124" s="357"/>
    </row>
    <row r="125" ht="15" customHeight="1">
      <c r="B125" s="355"/>
      <c r="C125" s="314" t="s">
        <v>3478</v>
      </c>
      <c r="D125" s="314"/>
      <c r="E125" s="314"/>
      <c r="F125" s="335" t="s">
        <v>3430</v>
      </c>
      <c r="G125" s="314"/>
      <c r="H125" s="314" t="s">
        <v>3479</v>
      </c>
      <c r="I125" s="314" t="s">
        <v>3432</v>
      </c>
      <c r="J125" s="314" t="s">
        <v>3480</v>
      </c>
      <c r="K125" s="357"/>
    </row>
    <row r="126" ht="15" customHeight="1">
      <c r="B126" s="355"/>
      <c r="C126" s="314" t="s">
        <v>3379</v>
      </c>
      <c r="D126" s="314"/>
      <c r="E126" s="314"/>
      <c r="F126" s="335" t="s">
        <v>3430</v>
      </c>
      <c r="G126" s="314"/>
      <c r="H126" s="314" t="s">
        <v>3481</v>
      </c>
      <c r="I126" s="314" t="s">
        <v>3432</v>
      </c>
      <c r="J126" s="314" t="s">
        <v>3480</v>
      </c>
      <c r="K126" s="357"/>
    </row>
    <row r="127" ht="15" customHeight="1">
      <c r="B127" s="355"/>
      <c r="C127" s="314" t="s">
        <v>3441</v>
      </c>
      <c r="D127" s="314"/>
      <c r="E127" s="314"/>
      <c r="F127" s="335" t="s">
        <v>3436</v>
      </c>
      <c r="G127" s="314"/>
      <c r="H127" s="314" t="s">
        <v>3442</v>
      </c>
      <c r="I127" s="314" t="s">
        <v>3432</v>
      </c>
      <c r="J127" s="314">
        <v>15</v>
      </c>
      <c r="K127" s="357"/>
    </row>
    <row r="128" ht="15" customHeight="1">
      <c r="B128" s="355"/>
      <c r="C128" s="337" t="s">
        <v>3443</v>
      </c>
      <c r="D128" s="337"/>
      <c r="E128" s="337"/>
      <c r="F128" s="338" t="s">
        <v>3436</v>
      </c>
      <c r="G128" s="337"/>
      <c r="H128" s="337" t="s">
        <v>3444</v>
      </c>
      <c r="I128" s="337" t="s">
        <v>3432</v>
      </c>
      <c r="J128" s="337">
        <v>15</v>
      </c>
      <c r="K128" s="357"/>
    </row>
    <row r="129" ht="15" customHeight="1">
      <c r="B129" s="355"/>
      <c r="C129" s="337" t="s">
        <v>3445</v>
      </c>
      <c r="D129" s="337"/>
      <c r="E129" s="337"/>
      <c r="F129" s="338" t="s">
        <v>3436</v>
      </c>
      <c r="G129" s="337"/>
      <c r="H129" s="337" t="s">
        <v>3446</v>
      </c>
      <c r="I129" s="337" t="s">
        <v>3432</v>
      </c>
      <c r="J129" s="337">
        <v>20</v>
      </c>
      <c r="K129" s="357"/>
    </row>
    <row r="130" ht="15" customHeight="1">
      <c r="B130" s="355"/>
      <c r="C130" s="337" t="s">
        <v>3447</v>
      </c>
      <c r="D130" s="337"/>
      <c r="E130" s="337"/>
      <c r="F130" s="338" t="s">
        <v>3436</v>
      </c>
      <c r="G130" s="337"/>
      <c r="H130" s="337" t="s">
        <v>3448</v>
      </c>
      <c r="I130" s="337" t="s">
        <v>3432</v>
      </c>
      <c r="J130" s="337">
        <v>20</v>
      </c>
      <c r="K130" s="357"/>
    </row>
    <row r="131" ht="15" customHeight="1">
      <c r="B131" s="355"/>
      <c r="C131" s="314" t="s">
        <v>3435</v>
      </c>
      <c r="D131" s="314"/>
      <c r="E131" s="314"/>
      <c r="F131" s="335" t="s">
        <v>3436</v>
      </c>
      <c r="G131" s="314"/>
      <c r="H131" s="314" t="s">
        <v>3469</v>
      </c>
      <c r="I131" s="314" t="s">
        <v>3432</v>
      </c>
      <c r="J131" s="314">
        <v>50</v>
      </c>
      <c r="K131" s="357"/>
    </row>
    <row r="132" ht="15" customHeight="1">
      <c r="B132" s="355"/>
      <c r="C132" s="314" t="s">
        <v>3449</v>
      </c>
      <c r="D132" s="314"/>
      <c r="E132" s="314"/>
      <c r="F132" s="335" t="s">
        <v>3436</v>
      </c>
      <c r="G132" s="314"/>
      <c r="H132" s="314" t="s">
        <v>3469</v>
      </c>
      <c r="I132" s="314" t="s">
        <v>3432</v>
      </c>
      <c r="J132" s="314">
        <v>50</v>
      </c>
      <c r="K132" s="357"/>
    </row>
    <row r="133" ht="15" customHeight="1">
      <c r="B133" s="355"/>
      <c r="C133" s="314" t="s">
        <v>3455</v>
      </c>
      <c r="D133" s="314"/>
      <c r="E133" s="314"/>
      <c r="F133" s="335" t="s">
        <v>3436</v>
      </c>
      <c r="G133" s="314"/>
      <c r="H133" s="314" t="s">
        <v>3469</v>
      </c>
      <c r="I133" s="314" t="s">
        <v>3432</v>
      </c>
      <c r="J133" s="314">
        <v>50</v>
      </c>
      <c r="K133" s="357"/>
    </row>
    <row r="134" ht="15" customHeight="1">
      <c r="B134" s="355"/>
      <c r="C134" s="314" t="s">
        <v>3457</v>
      </c>
      <c r="D134" s="314"/>
      <c r="E134" s="314"/>
      <c r="F134" s="335" t="s">
        <v>3436</v>
      </c>
      <c r="G134" s="314"/>
      <c r="H134" s="314" t="s">
        <v>3469</v>
      </c>
      <c r="I134" s="314" t="s">
        <v>3432</v>
      </c>
      <c r="J134" s="314">
        <v>50</v>
      </c>
      <c r="K134" s="357"/>
    </row>
    <row r="135" ht="15" customHeight="1">
      <c r="B135" s="355"/>
      <c r="C135" s="314" t="s">
        <v>105</v>
      </c>
      <c r="D135" s="314"/>
      <c r="E135" s="314"/>
      <c r="F135" s="335" t="s">
        <v>3436</v>
      </c>
      <c r="G135" s="314"/>
      <c r="H135" s="314" t="s">
        <v>3482</v>
      </c>
      <c r="I135" s="314" t="s">
        <v>3432</v>
      </c>
      <c r="J135" s="314">
        <v>255</v>
      </c>
      <c r="K135" s="357"/>
    </row>
    <row r="136" ht="15" customHeight="1">
      <c r="B136" s="355"/>
      <c r="C136" s="314" t="s">
        <v>3459</v>
      </c>
      <c r="D136" s="314"/>
      <c r="E136" s="314"/>
      <c r="F136" s="335" t="s">
        <v>3430</v>
      </c>
      <c r="G136" s="314"/>
      <c r="H136" s="314" t="s">
        <v>3483</v>
      </c>
      <c r="I136" s="314" t="s">
        <v>3461</v>
      </c>
      <c r="J136" s="314"/>
      <c r="K136" s="357"/>
    </row>
    <row r="137" ht="15" customHeight="1">
      <c r="B137" s="355"/>
      <c r="C137" s="314" t="s">
        <v>3462</v>
      </c>
      <c r="D137" s="314"/>
      <c r="E137" s="314"/>
      <c r="F137" s="335" t="s">
        <v>3430</v>
      </c>
      <c r="G137" s="314"/>
      <c r="H137" s="314" t="s">
        <v>3484</v>
      </c>
      <c r="I137" s="314" t="s">
        <v>3464</v>
      </c>
      <c r="J137" s="314"/>
      <c r="K137" s="357"/>
    </row>
    <row r="138" ht="15" customHeight="1">
      <c r="B138" s="355"/>
      <c r="C138" s="314" t="s">
        <v>3465</v>
      </c>
      <c r="D138" s="314"/>
      <c r="E138" s="314"/>
      <c r="F138" s="335" t="s">
        <v>3430</v>
      </c>
      <c r="G138" s="314"/>
      <c r="H138" s="314" t="s">
        <v>3465</v>
      </c>
      <c r="I138" s="314" t="s">
        <v>3464</v>
      </c>
      <c r="J138" s="314"/>
      <c r="K138" s="357"/>
    </row>
    <row r="139" ht="15" customHeight="1">
      <c r="B139" s="355"/>
      <c r="C139" s="314" t="s">
        <v>37</v>
      </c>
      <c r="D139" s="314"/>
      <c r="E139" s="314"/>
      <c r="F139" s="335" t="s">
        <v>3430</v>
      </c>
      <c r="G139" s="314"/>
      <c r="H139" s="314" t="s">
        <v>3485</v>
      </c>
      <c r="I139" s="314" t="s">
        <v>3464</v>
      </c>
      <c r="J139" s="314"/>
      <c r="K139" s="357"/>
    </row>
    <row r="140" ht="15" customHeight="1">
      <c r="B140" s="355"/>
      <c r="C140" s="314" t="s">
        <v>3486</v>
      </c>
      <c r="D140" s="314"/>
      <c r="E140" s="314"/>
      <c r="F140" s="335" t="s">
        <v>3430</v>
      </c>
      <c r="G140" s="314"/>
      <c r="H140" s="314" t="s">
        <v>3487</v>
      </c>
      <c r="I140" s="314" t="s">
        <v>3464</v>
      </c>
      <c r="J140" s="314"/>
      <c r="K140" s="357"/>
    </row>
    <row r="141" ht="15" customHeight="1">
      <c r="B141" s="358"/>
      <c r="C141" s="359"/>
      <c r="D141" s="359"/>
      <c r="E141" s="359"/>
      <c r="F141" s="359"/>
      <c r="G141" s="359"/>
      <c r="H141" s="359"/>
      <c r="I141" s="359"/>
      <c r="J141" s="359"/>
      <c r="K141" s="360"/>
    </row>
    <row r="142" ht="18.75" customHeight="1">
      <c r="B142" s="310"/>
      <c r="C142" s="310"/>
      <c r="D142" s="310"/>
      <c r="E142" s="310"/>
      <c r="F142" s="347"/>
      <c r="G142" s="310"/>
      <c r="H142" s="310"/>
      <c r="I142" s="310"/>
      <c r="J142" s="310"/>
      <c r="K142" s="310"/>
    </row>
    <row r="143" ht="18.75" customHeight="1">
      <c r="B143" s="321"/>
      <c r="C143" s="321"/>
      <c r="D143" s="321"/>
      <c r="E143" s="321"/>
      <c r="F143" s="321"/>
      <c r="G143" s="321"/>
      <c r="H143" s="321"/>
      <c r="I143" s="321"/>
      <c r="J143" s="321"/>
      <c r="K143" s="321"/>
    </row>
    <row r="144" ht="7.5" customHeight="1">
      <c r="B144" s="322"/>
      <c r="C144" s="323"/>
      <c r="D144" s="323"/>
      <c r="E144" s="323"/>
      <c r="F144" s="323"/>
      <c r="G144" s="323"/>
      <c r="H144" s="323"/>
      <c r="I144" s="323"/>
      <c r="J144" s="323"/>
      <c r="K144" s="324"/>
    </row>
    <row r="145" ht="45" customHeight="1">
      <c r="B145" s="325"/>
      <c r="C145" s="326" t="s">
        <v>3488</v>
      </c>
      <c r="D145" s="326"/>
      <c r="E145" s="326"/>
      <c r="F145" s="326"/>
      <c r="G145" s="326"/>
      <c r="H145" s="326"/>
      <c r="I145" s="326"/>
      <c r="J145" s="326"/>
      <c r="K145" s="327"/>
    </row>
    <row r="146" ht="17.25" customHeight="1">
      <c r="B146" s="325"/>
      <c r="C146" s="328" t="s">
        <v>3424</v>
      </c>
      <c r="D146" s="328"/>
      <c r="E146" s="328"/>
      <c r="F146" s="328" t="s">
        <v>3425</v>
      </c>
      <c r="G146" s="329"/>
      <c r="H146" s="328" t="s">
        <v>100</v>
      </c>
      <c r="I146" s="328" t="s">
        <v>56</v>
      </c>
      <c r="J146" s="328" t="s">
        <v>3426</v>
      </c>
      <c r="K146" s="327"/>
    </row>
    <row r="147" ht="17.25" customHeight="1">
      <c r="B147" s="325"/>
      <c r="C147" s="330" t="s">
        <v>3427</v>
      </c>
      <c r="D147" s="330"/>
      <c r="E147" s="330"/>
      <c r="F147" s="331" t="s">
        <v>3428</v>
      </c>
      <c r="G147" s="332"/>
      <c r="H147" s="330"/>
      <c r="I147" s="330"/>
      <c r="J147" s="330" t="s">
        <v>3429</v>
      </c>
      <c r="K147" s="327"/>
    </row>
    <row r="148" ht="5.25" customHeight="1">
      <c r="B148" s="336"/>
      <c r="C148" s="333"/>
      <c r="D148" s="333"/>
      <c r="E148" s="333"/>
      <c r="F148" s="333"/>
      <c r="G148" s="334"/>
      <c r="H148" s="333"/>
      <c r="I148" s="333"/>
      <c r="J148" s="333"/>
      <c r="K148" s="357"/>
    </row>
    <row r="149" ht="15" customHeight="1">
      <c r="B149" s="336"/>
      <c r="C149" s="361" t="s">
        <v>3433</v>
      </c>
      <c r="D149" s="314"/>
      <c r="E149" s="314"/>
      <c r="F149" s="362" t="s">
        <v>3430</v>
      </c>
      <c r="G149" s="314"/>
      <c r="H149" s="361" t="s">
        <v>3469</v>
      </c>
      <c r="I149" s="361" t="s">
        <v>3432</v>
      </c>
      <c r="J149" s="361">
        <v>120</v>
      </c>
      <c r="K149" s="357"/>
    </row>
    <row r="150" ht="15" customHeight="1">
      <c r="B150" s="336"/>
      <c r="C150" s="361" t="s">
        <v>3478</v>
      </c>
      <c r="D150" s="314"/>
      <c r="E150" s="314"/>
      <c r="F150" s="362" t="s">
        <v>3430</v>
      </c>
      <c r="G150" s="314"/>
      <c r="H150" s="361" t="s">
        <v>3489</v>
      </c>
      <c r="I150" s="361" t="s">
        <v>3432</v>
      </c>
      <c r="J150" s="361" t="s">
        <v>3480</v>
      </c>
      <c r="K150" s="357"/>
    </row>
    <row r="151" ht="15" customHeight="1">
      <c r="B151" s="336"/>
      <c r="C151" s="361" t="s">
        <v>3379</v>
      </c>
      <c r="D151" s="314"/>
      <c r="E151" s="314"/>
      <c r="F151" s="362" t="s">
        <v>3430</v>
      </c>
      <c r="G151" s="314"/>
      <c r="H151" s="361" t="s">
        <v>3490</v>
      </c>
      <c r="I151" s="361" t="s">
        <v>3432</v>
      </c>
      <c r="J151" s="361" t="s">
        <v>3480</v>
      </c>
      <c r="K151" s="357"/>
    </row>
    <row r="152" ht="15" customHeight="1">
      <c r="B152" s="336"/>
      <c r="C152" s="361" t="s">
        <v>3435</v>
      </c>
      <c r="D152" s="314"/>
      <c r="E152" s="314"/>
      <c r="F152" s="362" t="s">
        <v>3436</v>
      </c>
      <c r="G152" s="314"/>
      <c r="H152" s="361" t="s">
        <v>3469</v>
      </c>
      <c r="I152" s="361" t="s">
        <v>3432</v>
      </c>
      <c r="J152" s="361">
        <v>50</v>
      </c>
      <c r="K152" s="357"/>
    </row>
    <row r="153" ht="15" customHeight="1">
      <c r="B153" s="336"/>
      <c r="C153" s="361" t="s">
        <v>3438</v>
      </c>
      <c r="D153" s="314"/>
      <c r="E153" s="314"/>
      <c r="F153" s="362" t="s">
        <v>3430</v>
      </c>
      <c r="G153" s="314"/>
      <c r="H153" s="361" t="s">
        <v>3469</v>
      </c>
      <c r="I153" s="361" t="s">
        <v>3440</v>
      </c>
      <c r="J153" s="361"/>
      <c r="K153" s="357"/>
    </row>
    <row r="154" ht="15" customHeight="1">
      <c r="B154" s="336"/>
      <c r="C154" s="361" t="s">
        <v>3449</v>
      </c>
      <c r="D154" s="314"/>
      <c r="E154" s="314"/>
      <c r="F154" s="362" t="s">
        <v>3436</v>
      </c>
      <c r="G154" s="314"/>
      <c r="H154" s="361" t="s">
        <v>3469</v>
      </c>
      <c r="I154" s="361" t="s">
        <v>3432</v>
      </c>
      <c r="J154" s="361">
        <v>50</v>
      </c>
      <c r="K154" s="357"/>
    </row>
    <row r="155" ht="15" customHeight="1">
      <c r="B155" s="336"/>
      <c r="C155" s="361" t="s">
        <v>3457</v>
      </c>
      <c r="D155" s="314"/>
      <c r="E155" s="314"/>
      <c r="F155" s="362" t="s">
        <v>3436</v>
      </c>
      <c r="G155" s="314"/>
      <c r="H155" s="361" t="s">
        <v>3469</v>
      </c>
      <c r="I155" s="361" t="s">
        <v>3432</v>
      </c>
      <c r="J155" s="361">
        <v>50</v>
      </c>
      <c r="K155" s="357"/>
    </row>
    <row r="156" ht="15" customHeight="1">
      <c r="B156" s="336"/>
      <c r="C156" s="361" t="s">
        <v>3455</v>
      </c>
      <c r="D156" s="314"/>
      <c r="E156" s="314"/>
      <c r="F156" s="362" t="s">
        <v>3436</v>
      </c>
      <c r="G156" s="314"/>
      <c r="H156" s="361" t="s">
        <v>3469</v>
      </c>
      <c r="I156" s="361" t="s">
        <v>3432</v>
      </c>
      <c r="J156" s="361">
        <v>50</v>
      </c>
      <c r="K156" s="357"/>
    </row>
    <row r="157" ht="15" customHeight="1">
      <c r="B157" s="336"/>
      <c r="C157" s="361" t="s">
        <v>92</v>
      </c>
      <c r="D157" s="314"/>
      <c r="E157" s="314"/>
      <c r="F157" s="362" t="s">
        <v>3430</v>
      </c>
      <c r="G157" s="314"/>
      <c r="H157" s="361" t="s">
        <v>3491</v>
      </c>
      <c r="I157" s="361" t="s">
        <v>3432</v>
      </c>
      <c r="J157" s="361" t="s">
        <v>3492</v>
      </c>
      <c r="K157" s="357"/>
    </row>
    <row r="158" ht="15" customHeight="1">
      <c r="B158" s="336"/>
      <c r="C158" s="361" t="s">
        <v>3493</v>
      </c>
      <c r="D158" s="314"/>
      <c r="E158" s="314"/>
      <c r="F158" s="362" t="s">
        <v>3430</v>
      </c>
      <c r="G158" s="314"/>
      <c r="H158" s="361" t="s">
        <v>3494</v>
      </c>
      <c r="I158" s="361" t="s">
        <v>3464</v>
      </c>
      <c r="J158" s="361"/>
      <c r="K158" s="357"/>
    </row>
    <row r="159" ht="15" customHeight="1">
      <c r="B159" s="363"/>
      <c r="C159" s="345"/>
      <c r="D159" s="345"/>
      <c r="E159" s="345"/>
      <c r="F159" s="345"/>
      <c r="G159" s="345"/>
      <c r="H159" s="345"/>
      <c r="I159" s="345"/>
      <c r="J159" s="345"/>
      <c r="K159" s="364"/>
    </row>
    <row r="160" ht="18.75" customHeight="1">
      <c r="B160" s="310"/>
      <c r="C160" s="314"/>
      <c r="D160" s="314"/>
      <c r="E160" s="314"/>
      <c r="F160" s="335"/>
      <c r="G160" s="314"/>
      <c r="H160" s="314"/>
      <c r="I160" s="314"/>
      <c r="J160" s="314"/>
      <c r="K160" s="310"/>
    </row>
    <row r="161" ht="18.75" customHeight="1">
      <c r="B161" s="321"/>
      <c r="C161" s="321"/>
      <c r="D161" s="321"/>
      <c r="E161" s="321"/>
      <c r="F161" s="321"/>
      <c r="G161" s="321"/>
      <c r="H161" s="321"/>
      <c r="I161" s="321"/>
      <c r="J161" s="321"/>
      <c r="K161" s="321"/>
    </row>
    <row r="162" ht="7.5" customHeight="1">
      <c r="B162" s="300"/>
      <c r="C162" s="301"/>
      <c r="D162" s="301"/>
      <c r="E162" s="301"/>
      <c r="F162" s="301"/>
      <c r="G162" s="301"/>
      <c r="H162" s="301"/>
      <c r="I162" s="301"/>
      <c r="J162" s="301"/>
      <c r="K162" s="302"/>
    </row>
    <row r="163" ht="45" customHeight="1">
      <c r="B163" s="303"/>
      <c r="C163" s="304" t="s">
        <v>3495</v>
      </c>
      <c r="D163" s="304"/>
      <c r="E163" s="304"/>
      <c r="F163" s="304"/>
      <c r="G163" s="304"/>
      <c r="H163" s="304"/>
      <c r="I163" s="304"/>
      <c r="J163" s="304"/>
      <c r="K163" s="305"/>
    </row>
    <row r="164" ht="17.25" customHeight="1">
      <c r="B164" s="303"/>
      <c r="C164" s="328" t="s">
        <v>3424</v>
      </c>
      <c r="D164" s="328"/>
      <c r="E164" s="328"/>
      <c r="F164" s="328" t="s">
        <v>3425</v>
      </c>
      <c r="G164" s="365"/>
      <c r="H164" s="366" t="s">
        <v>100</v>
      </c>
      <c r="I164" s="366" t="s">
        <v>56</v>
      </c>
      <c r="J164" s="328" t="s">
        <v>3426</v>
      </c>
      <c r="K164" s="305"/>
    </row>
    <row r="165" ht="17.25" customHeight="1">
      <c r="B165" s="306"/>
      <c r="C165" s="330" t="s">
        <v>3427</v>
      </c>
      <c r="D165" s="330"/>
      <c r="E165" s="330"/>
      <c r="F165" s="331" t="s">
        <v>3428</v>
      </c>
      <c r="G165" s="367"/>
      <c r="H165" s="368"/>
      <c r="I165" s="368"/>
      <c r="J165" s="330" t="s">
        <v>3429</v>
      </c>
      <c r="K165" s="308"/>
    </row>
    <row r="166" ht="5.25" customHeight="1">
      <c r="B166" s="336"/>
      <c r="C166" s="333"/>
      <c r="D166" s="333"/>
      <c r="E166" s="333"/>
      <c r="F166" s="333"/>
      <c r="G166" s="334"/>
      <c r="H166" s="333"/>
      <c r="I166" s="333"/>
      <c r="J166" s="333"/>
      <c r="K166" s="357"/>
    </row>
    <row r="167" ht="15" customHeight="1">
      <c r="B167" s="336"/>
      <c r="C167" s="314" t="s">
        <v>3433</v>
      </c>
      <c r="D167" s="314"/>
      <c r="E167" s="314"/>
      <c r="F167" s="335" t="s">
        <v>3430</v>
      </c>
      <c r="G167" s="314"/>
      <c r="H167" s="314" t="s">
        <v>3469</v>
      </c>
      <c r="I167" s="314" t="s">
        <v>3432</v>
      </c>
      <c r="J167" s="314">
        <v>120</v>
      </c>
      <c r="K167" s="357"/>
    </row>
    <row r="168" ht="15" customHeight="1">
      <c r="B168" s="336"/>
      <c r="C168" s="314" t="s">
        <v>3478</v>
      </c>
      <c r="D168" s="314"/>
      <c r="E168" s="314"/>
      <c r="F168" s="335" t="s">
        <v>3430</v>
      </c>
      <c r="G168" s="314"/>
      <c r="H168" s="314" t="s">
        <v>3479</v>
      </c>
      <c r="I168" s="314" t="s">
        <v>3432</v>
      </c>
      <c r="J168" s="314" t="s">
        <v>3480</v>
      </c>
      <c r="K168" s="357"/>
    </row>
    <row r="169" ht="15" customHeight="1">
      <c r="B169" s="336"/>
      <c r="C169" s="314" t="s">
        <v>3379</v>
      </c>
      <c r="D169" s="314"/>
      <c r="E169" s="314"/>
      <c r="F169" s="335" t="s">
        <v>3430</v>
      </c>
      <c r="G169" s="314"/>
      <c r="H169" s="314" t="s">
        <v>3496</v>
      </c>
      <c r="I169" s="314" t="s">
        <v>3432</v>
      </c>
      <c r="J169" s="314" t="s">
        <v>3480</v>
      </c>
      <c r="K169" s="357"/>
    </row>
    <row r="170" ht="15" customHeight="1">
      <c r="B170" s="336"/>
      <c r="C170" s="314" t="s">
        <v>3435</v>
      </c>
      <c r="D170" s="314"/>
      <c r="E170" s="314"/>
      <c r="F170" s="335" t="s">
        <v>3436</v>
      </c>
      <c r="G170" s="314"/>
      <c r="H170" s="314" t="s">
        <v>3496</v>
      </c>
      <c r="I170" s="314" t="s">
        <v>3432</v>
      </c>
      <c r="J170" s="314">
        <v>50</v>
      </c>
      <c r="K170" s="357"/>
    </row>
    <row r="171" ht="15" customHeight="1">
      <c r="B171" s="336"/>
      <c r="C171" s="314" t="s">
        <v>3438</v>
      </c>
      <c r="D171" s="314"/>
      <c r="E171" s="314"/>
      <c r="F171" s="335" t="s">
        <v>3430</v>
      </c>
      <c r="G171" s="314"/>
      <c r="H171" s="314" t="s">
        <v>3496</v>
      </c>
      <c r="I171" s="314" t="s">
        <v>3440</v>
      </c>
      <c r="J171" s="314"/>
      <c r="K171" s="357"/>
    </row>
    <row r="172" ht="15" customHeight="1">
      <c r="B172" s="336"/>
      <c r="C172" s="314" t="s">
        <v>3449</v>
      </c>
      <c r="D172" s="314"/>
      <c r="E172" s="314"/>
      <c r="F172" s="335" t="s">
        <v>3436</v>
      </c>
      <c r="G172" s="314"/>
      <c r="H172" s="314" t="s">
        <v>3496</v>
      </c>
      <c r="I172" s="314" t="s">
        <v>3432</v>
      </c>
      <c r="J172" s="314">
        <v>50</v>
      </c>
      <c r="K172" s="357"/>
    </row>
    <row r="173" ht="15" customHeight="1">
      <c r="B173" s="336"/>
      <c r="C173" s="314" t="s">
        <v>3457</v>
      </c>
      <c r="D173" s="314"/>
      <c r="E173" s="314"/>
      <c r="F173" s="335" t="s">
        <v>3436</v>
      </c>
      <c r="G173" s="314"/>
      <c r="H173" s="314" t="s">
        <v>3496</v>
      </c>
      <c r="I173" s="314" t="s">
        <v>3432</v>
      </c>
      <c r="J173" s="314">
        <v>50</v>
      </c>
      <c r="K173" s="357"/>
    </row>
    <row r="174" ht="15" customHeight="1">
      <c r="B174" s="336"/>
      <c r="C174" s="314" t="s">
        <v>3455</v>
      </c>
      <c r="D174" s="314"/>
      <c r="E174" s="314"/>
      <c r="F174" s="335" t="s">
        <v>3436</v>
      </c>
      <c r="G174" s="314"/>
      <c r="H174" s="314" t="s">
        <v>3496</v>
      </c>
      <c r="I174" s="314" t="s">
        <v>3432</v>
      </c>
      <c r="J174" s="314">
        <v>50</v>
      </c>
      <c r="K174" s="357"/>
    </row>
    <row r="175" ht="15" customHeight="1">
      <c r="B175" s="336"/>
      <c r="C175" s="314" t="s">
        <v>99</v>
      </c>
      <c r="D175" s="314"/>
      <c r="E175" s="314"/>
      <c r="F175" s="335" t="s">
        <v>3430</v>
      </c>
      <c r="G175" s="314"/>
      <c r="H175" s="314" t="s">
        <v>3497</v>
      </c>
      <c r="I175" s="314" t="s">
        <v>3498</v>
      </c>
      <c r="J175" s="314"/>
      <c r="K175" s="357"/>
    </row>
    <row r="176" ht="15" customHeight="1">
      <c r="B176" s="336"/>
      <c r="C176" s="314" t="s">
        <v>56</v>
      </c>
      <c r="D176" s="314"/>
      <c r="E176" s="314"/>
      <c r="F176" s="335" t="s">
        <v>3430</v>
      </c>
      <c r="G176" s="314"/>
      <c r="H176" s="314" t="s">
        <v>3499</v>
      </c>
      <c r="I176" s="314" t="s">
        <v>3500</v>
      </c>
      <c r="J176" s="314">
        <v>1</v>
      </c>
      <c r="K176" s="357"/>
    </row>
    <row r="177" ht="15" customHeight="1">
      <c r="B177" s="336"/>
      <c r="C177" s="314" t="s">
        <v>52</v>
      </c>
      <c r="D177" s="314"/>
      <c r="E177" s="314"/>
      <c r="F177" s="335" t="s">
        <v>3430</v>
      </c>
      <c r="G177" s="314"/>
      <c r="H177" s="314" t="s">
        <v>3501</v>
      </c>
      <c r="I177" s="314" t="s">
        <v>3432</v>
      </c>
      <c r="J177" s="314">
        <v>20</v>
      </c>
      <c r="K177" s="357"/>
    </row>
    <row r="178" ht="15" customHeight="1">
      <c r="B178" s="336"/>
      <c r="C178" s="314" t="s">
        <v>100</v>
      </c>
      <c r="D178" s="314"/>
      <c r="E178" s="314"/>
      <c r="F178" s="335" t="s">
        <v>3430</v>
      </c>
      <c r="G178" s="314"/>
      <c r="H178" s="314" t="s">
        <v>3502</v>
      </c>
      <c r="I178" s="314" t="s">
        <v>3432</v>
      </c>
      <c r="J178" s="314">
        <v>255</v>
      </c>
      <c r="K178" s="357"/>
    </row>
    <row r="179" ht="15" customHeight="1">
      <c r="B179" s="336"/>
      <c r="C179" s="314" t="s">
        <v>101</v>
      </c>
      <c r="D179" s="314"/>
      <c r="E179" s="314"/>
      <c r="F179" s="335" t="s">
        <v>3430</v>
      </c>
      <c r="G179" s="314"/>
      <c r="H179" s="314" t="s">
        <v>3395</v>
      </c>
      <c r="I179" s="314" t="s">
        <v>3432</v>
      </c>
      <c r="J179" s="314">
        <v>10</v>
      </c>
      <c r="K179" s="357"/>
    </row>
    <row r="180" ht="15" customHeight="1">
      <c r="B180" s="336"/>
      <c r="C180" s="314" t="s">
        <v>102</v>
      </c>
      <c r="D180" s="314"/>
      <c r="E180" s="314"/>
      <c r="F180" s="335" t="s">
        <v>3430</v>
      </c>
      <c r="G180" s="314"/>
      <c r="H180" s="314" t="s">
        <v>3503</v>
      </c>
      <c r="I180" s="314" t="s">
        <v>3464</v>
      </c>
      <c r="J180" s="314"/>
      <c r="K180" s="357"/>
    </row>
    <row r="181" ht="15" customHeight="1">
      <c r="B181" s="336"/>
      <c r="C181" s="314" t="s">
        <v>3504</v>
      </c>
      <c r="D181" s="314"/>
      <c r="E181" s="314"/>
      <c r="F181" s="335" t="s">
        <v>3430</v>
      </c>
      <c r="G181" s="314"/>
      <c r="H181" s="314" t="s">
        <v>3505</v>
      </c>
      <c r="I181" s="314" t="s">
        <v>3464</v>
      </c>
      <c r="J181" s="314"/>
      <c r="K181" s="357"/>
    </row>
    <row r="182" ht="15" customHeight="1">
      <c r="B182" s="336"/>
      <c r="C182" s="314" t="s">
        <v>3493</v>
      </c>
      <c r="D182" s="314"/>
      <c r="E182" s="314"/>
      <c r="F182" s="335" t="s">
        <v>3430</v>
      </c>
      <c r="G182" s="314"/>
      <c r="H182" s="314" t="s">
        <v>3506</v>
      </c>
      <c r="I182" s="314" t="s">
        <v>3464</v>
      </c>
      <c r="J182" s="314"/>
      <c r="K182" s="357"/>
    </row>
    <row r="183" ht="15" customHeight="1">
      <c r="B183" s="336"/>
      <c r="C183" s="314" t="s">
        <v>104</v>
      </c>
      <c r="D183" s="314"/>
      <c r="E183" s="314"/>
      <c r="F183" s="335" t="s">
        <v>3436</v>
      </c>
      <c r="G183" s="314"/>
      <c r="H183" s="314" t="s">
        <v>3507</v>
      </c>
      <c r="I183" s="314" t="s">
        <v>3432</v>
      </c>
      <c r="J183" s="314">
        <v>50</v>
      </c>
      <c r="K183" s="357"/>
    </row>
    <row r="184" ht="15" customHeight="1">
      <c r="B184" s="336"/>
      <c r="C184" s="314" t="s">
        <v>3508</v>
      </c>
      <c r="D184" s="314"/>
      <c r="E184" s="314"/>
      <c r="F184" s="335" t="s">
        <v>3436</v>
      </c>
      <c r="G184" s="314"/>
      <c r="H184" s="314" t="s">
        <v>3509</v>
      </c>
      <c r="I184" s="314" t="s">
        <v>3510</v>
      </c>
      <c r="J184" s="314"/>
      <c r="K184" s="357"/>
    </row>
    <row r="185" ht="15" customHeight="1">
      <c r="B185" s="336"/>
      <c r="C185" s="314" t="s">
        <v>3511</v>
      </c>
      <c r="D185" s="314"/>
      <c r="E185" s="314"/>
      <c r="F185" s="335" t="s">
        <v>3436</v>
      </c>
      <c r="G185" s="314"/>
      <c r="H185" s="314" t="s">
        <v>3512</v>
      </c>
      <c r="I185" s="314" t="s">
        <v>3510</v>
      </c>
      <c r="J185" s="314"/>
      <c r="K185" s="357"/>
    </row>
    <row r="186" ht="15" customHeight="1">
      <c r="B186" s="336"/>
      <c r="C186" s="314" t="s">
        <v>3513</v>
      </c>
      <c r="D186" s="314"/>
      <c r="E186" s="314"/>
      <c r="F186" s="335" t="s">
        <v>3436</v>
      </c>
      <c r="G186" s="314"/>
      <c r="H186" s="314" t="s">
        <v>3514</v>
      </c>
      <c r="I186" s="314" t="s">
        <v>3510</v>
      </c>
      <c r="J186" s="314"/>
      <c r="K186" s="357"/>
    </row>
    <row r="187" ht="15" customHeight="1">
      <c r="B187" s="336"/>
      <c r="C187" s="369" t="s">
        <v>3515</v>
      </c>
      <c r="D187" s="314"/>
      <c r="E187" s="314"/>
      <c r="F187" s="335" t="s">
        <v>3436</v>
      </c>
      <c r="G187" s="314"/>
      <c r="H187" s="314" t="s">
        <v>3516</v>
      </c>
      <c r="I187" s="314" t="s">
        <v>3517</v>
      </c>
      <c r="J187" s="370" t="s">
        <v>3518</v>
      </c>
      <c r="K187" s="357"/>
    </row>
    <row r="188" ht="15" customHeight="1">
      <c r="B188" s="336"/>
      <c r="C188" s="320" t="s">
        <v>41</v>
      </c>
      <c r="D188" s="314"/>
      <c r="E188" s="314"/>
      <c r="F188" s="335" t="s">
        <v>3430</v>
      </c>
      <c r="G188" s="314"/>
      <c r="H188" s="310" t="s">
        <v>3519</v>
      </c>
      <c r="I188" s="314" t="s">
        <v>3520</v>
      </c>
      <c r="J188" s="314"/>
      <c r="K188" s="357"/>
    </row>
    <row r="189" ht="15" customHeight="1">
      <c r="B189" s="336"/>
      <c r="C189" s="320" t="s">
        <v>3521</v>
      </c>
      <c r="D189" s="314"/>
      <c r="E189" s="314"/>
      <c r="F189" s="335" t="s">
        <v>3430</v>
      </c>
      <c r="G189" s="314"/>
      <c r="H189" s="314" t="s">
        <v>3522</v>
      </c>
      <c r="I189" s="314" t="s">
        <v>3464</v>
      </c>
      <c r="J189" s="314"/>
      <c r="K189" s="357"/>
    </row>
    <row r="190" ht="15" customHeight="1">
      <c r="B190" s="336"/>
      <c r="C190" s="320" t="s">
        <v>3523</v>
      </c>
      <c r="D190" s="314"/>
      <c r="E190" s="314"/>
      <c r="F190" s="335" t="s">
        <v>3430</v>
      </c>
      <c r="G190" s="314"/>
      <c r="H190" s="314" t="s">
        <v>3524</v>
      </c>
      <c r="I190" s="314" t="s">
        <v>3464</v>
      </c>
      <c r="J190" s="314"/>
      <c r="K190" s="357"/>
    </row>
    <row r="191" ht="15" customHeight="1">
      <c r="B191" s="336"/>
      <c r="C191" s="320" t="s">
        <v>3328</v>
      </c>
      <c r="D191" s="314"/>
      <c r="E191" s="314"/>
      <c r="F191" s="335" t="s">
        <v>3436</v>
      </c>
      <c r="G191" s="314"/>
      <c r="H191" s="314" t="s">
        <v>3525</v>
      </c>
      <c r="I191" s="314" t="s">
        <v>3464</v>
      </c>
      <c r="J191" s="314"/>
      <c r="K191" s="357"/>
    </row>
    <row r="192" ht="15" customHeight="1">
      <c r="B192" s="363"/>
      <c r="C192" s="371"/>
      <c r="D192" s="345"/>
      <c r="E192" s="345"/>
      <c r="F192" s="345"/>
      <c r="G192" s="345"/>
      <c r="H192" s="345"/>
      <c r="I192" s="345"/>
      <c r="J192" s="345"/>
      <c r="K192" s="364"/>
    </row>
    <row r="193" ht="18.75" customHeight="1">
      <c r="B193" s="310"/>
      <c r="C193" s="314"/>
      <c r="D193" s="314"/>
      <c r="E193" s="314"/>
      <c r="F193" s="335"/>
      <c r="G193" s="314"/>
      <c r="H193" s="314"/>
      <c r="I193" s="314"/>
      <c r="J193" s="314"/>
      <c r="K193" s="310"/>
    </row>
    <row r="194" ht="18.75" customHeight="1">
      <c r="B194" s="310"/>
      <c r="C194" s="314"/>
      <c r="D194" s="314"/>
      <c r="E194" s="314"/>
      <c r="F194" s="335"/>
      <c r="G194" s="314"/>
      <c r="H194" s="314"/>
      <c r="I194" s="314"/>
      <c r="J194" s="314"/>
      <c r="K194" s="310"/>
    </row>
    <row r="195" ht="18.75" customHeight="1">
      <c r="B195" s="321"/>
      <c r="C195" s="321"/>
      <c r="D195" s="321"/>
      <c r="E195" s="321"/>
      <c r="F195" s="321"/>
      <c r="G195" s="321"/>
      <c r="H195" s="321"/>
      <c r="I195" s="321"/>
      <c r="J195" s="321"/>
      <c r="K195" s="321"/>
    </row>
    <row r="196" ht="13.5">
      <c r="B196" s="300"/>
      <c r="C196" s="301"/>
      <c r="D196" s="301"/>
      <c r="E196" s="301"/>
      <c r="F196" s="301"/>
      <c r="G196" s="301"/>
      <c r="H196" s="301"/>
      <c r="I196" s="301"/>
      <c r="J196" s="301"/>
      <c r="K196" s="302"/>
    </row>
    <row r="197" ht="21">
      <c r="B197" s="303"/>
      <c r="C197" s="304" t="s">
        <v>3526</v>
      </c>
      <c r="D197" s="304"/>
      <c r="E197" s="304"/>
      <c r="F197" s="304"/>
      <c r="G197" s="304"/>
      <c r="H197" s="304"/>
      <c r="I197" s="304"/>
      <c r="J197" s="304"/>
      <c r="K197" s="305"/>
    </row>
    <row r="198" ht="25.5" customHeight="1">
      <c r="B198" s="303"/>
      <c r="C198" s="372" t="s">
        <v>3527</v>
      </c>
      <c r="D198" s="372"/>
      <c r="E198" s="372"/>
      <c r="F198" s="372" t="s">
        <v>3528</v>
      </c>
      <c r="G198" s="373"/>
      <c r="H198" s="372" t="s">
        <v>3529</v>
      </c>
      <c r="I198" s="372"/>
      <c r="J198" s="372"/>
      <c r="K198" s="305"/>
    </row>
    <row r="199" ht="5.25" customHeight="1">
      <c r="B199" s="336"/>
      <c r="C199" s="333"/>
      <c r="D199" s="333"/>
      <c r="E199" s="333"/>
      <c r="F199" s="333"/>
      <c r="G199" s="314"/>
      <c r="H199" s="333"/>
      <c r="I199" s="333"/>
      <c r="J199" s="333"/>
      <c r="K199" s="357"/>
    </row>
    <row r="200" ht="15" customHeight="1">
      <c r="B200" s="336"/>
      <c r="C200" s="314" t="s">
        <v>3520</v>
      </c>
      <c r="D200" s="314"/>
      <c r="E200" s="314"/>
      <c r="F200" s="335" t="s">
        <v>42</v>
      </c>
      <c r="G200" s="314"/>
      <c r="H200" s="314" t="s">
        <v>3530</v>
      </c>
      <c r="I200" s="314"/>
      <c r="J200" s="314"/>
      <c r="K200" s="357"/>
    </row>
    <row r="201" ht="15" customHeight="1">
      <c r="B201" s="336"/>
      <c r="C201" s="342"/>
      <c r="D201" s="314"/>
      <c r="E201" s="314"/>
      <c r="F201" s="335" t="s">
        <v>43</v>
      </c>
      <c r="G201" s="314"/>
      <c r="H201" s="314" t="s">
        <v>3531</v>
      </c>
      <c r="I201" s="314"/>
      <c r="J201" s="314"/>
      <c r="K201" s="357"/>
    </row>
    <row r="202" ht="15" customHeight="1">
      <c r="B202" s="336"/>
      <c r="C202" s="342"/>
      <c r="D202" s="314"/>
      <c r="E202" s="314"/>
      <c r="F202" s="335" t="s">
        <v>46</v>
      </c>
      <c r="G202" s="314"/>
      <c r="H202" s="314" t="s">
        <v>3532</v>
      </c>
      <c r="I202" s="314"/>
      <c r="J202" s="314"/>
      <c r="K202" s="357"/>
    </row>
    <row r="203" ht="15" customHeight="1">
      <c r="B203" s="336"/>
      <c r="C203" s="314"/>
      <c r="D203" s="314"/>
      <c r="E203" s="314"/>
      <c r="F203" s="335" t="s">
        <v>44</v>
      </c>
      <c r="G203" s="314"/>
      <c r="H203" s="314" t="s">
        <v>3533</v>
      </c>
      <c r="I203" s="314"/>
      <c r="J203" s="314"/>
      <c r="K203" s="357"/>
    </row>
    <row r="204" ht="15" customHeight="1">
      <c r="B204" s="336"/>
      <c r="C204" s="314"/>
      <c r="D204" s="314"/>
      <c r="E204" s="314"/>
      <c r="F204" s="335" t="s">
        <v>45</v>
      </c>
      <c r="G204" s="314"/>
      <c r="H204" s="314" t="s">
        <v>3534</v>
      </c>
      <c r="I204" s="314"/>
      <c r="J204" s="314"/>
      <c r="K204" s="357"/>
    </row>
    <row r="205" ht="15" customHeight="1">
      <c r="B205" s="336"/>
      <c r="C205" s="314"/>
      <c r="D205" s="314"/>
      <c r="E205" s="314"/>
      <c r="F205" s="335"/>
      <c r="G205" s="314"/>
      <c r="H205" s="314"/>
      <c r="I205" s="314"/>
      <c r="J205" s="314"/>
      <c r="K205" s="357"/>
    </row>
    <row r="206" ht="15" customHeight="1">
      <c r="B206" s="336"/>
      <c r="C206" s="314" t="s">
        <v>3476</v>
      </c>
      <c r="D206" s="314"/>
      <c r="E206" s="314"/>
      <c r="F206" s="335" t="s">
        <v>75</v>
      </c>
      <c r="G206" s="314"/>
      <c r="H206" s="314" t="s">
        <v>3535</v>
      </c>
      <c r="I206" s="314"/>
      <c r="J206" s="314"/>
      <c r="K206" s="357"/>
    </row>
    <row r="207" ht="15" customHeight="1">
      <c r="B207" s="336"/>
      <c r="C207" s="342"/>
      <c r="D207" s="314"/>
      <c r="E207" s="314"/>
      <c r="F207" s="335" t="s">
        <v>3373</v>
      </c>
      <c r="G207" s="314"/>
      <c r="H207" s="314" t="s">
        <v>3374</v>
      </c>
      <c r="I207" s="314"/>
      <c r="J207" s="314"/>
      <c r="K207" s="357"/>
    </row>
    <row r="208" ht="15" customHeight="1">
      <c r="B208" s="336"/>
      <c r="C208" s="314"/>
      <c r="D208" s="314"/>
      <c r="E208" s="314"/>
      <c r="F208" s="335" t="s">
        <v>3371</v>
      </c>
      <c r="G208" s="314"/>
      <c r="H208" s="314" t="s">
        <v>3536</v>
      </c>
      <c r="I208" s="314"/>
      <c r="J208" s="314"/>
      <c r="K208" s="357"/>
    </row>
    <row r="209" ht="15" customHeight="1">
      <c r="B209" s="374"/>
      <c r="C209" s="342"/>
      <c r="D209" s="342"/>
      <c r="E209" s="342"/>
      <c r="F209" s="335" t="s">
        <v>3375</v>
      </c>
      <c r="G209" s="320"/>
      <c r="H209" s="361" t="s">
        <v>3376</v>
      </c>
      <c r="I209" s="361"/>
      <c r="J209" s="361"/>
      <c r="K209" s="375"/>
    </row>
    <row r="210" ht="15" customHeight="1">
      <c r="B210" s="374"/>
      <c r="C210" s="342"/>
      <c r="D210" s="342"/>
      <c r="E210" s="342"/>
      <c r="F210" s="335" t="s">
        <v>3377</v>
      </c>
      <c r="G210" s="320"/>
      <c r="H210" s="361" t="s">
        <v>3354</v>
      </c>
      <c r="I210" s="361"/>
      <c r="J210" s="361"/>
      <c r="K210" s="375"/>
    </row>
    <row r="211" ht="15" customHeight="1">
      <c r="B211" s="374"/>
      <c r="C211" s="342"/>
      <c r="D211" s="342"/>
      <c r="E211" s="342"/>
      <c r="F211" s="376"/>
      <c r="G211" s="320"/>
      <c r="H211" s="377"/>
      <c r="I211" s="377"/>
      <c r="J211" s="377"/>
      <c r="K211" s="375"/>
    </row>
    <row r="212" ht="15" customHeight="1">
      <c r="B212" s="374"/>
      <c r="C212" s="314" t="s">
        <v>3500</v>
      </c>
      <c r="D212" s="342"/>
      <c r="E212" s="342"/>
      <c r="F212" s="335">
        <v>1</v>
      </c>
      <c r="G212" s="320"/>
      <c r="H212" s="361" t="s">
        <v>3537</v>
      </c>
      <c r="I212" s="361"/>
      <c r="J212" s="361"/>
      <c r="K212" s="375"/>
    </row>
    <row r="213" ht="15" customHeight="1">
      <c r="B213" s="374"/>
      <c r="C213" s="342"/>
      <c r="D213" s="342"/>
      <c r="E213" s="342"/>
      <c r="F213" s="335">
        <v>2</v>
      </c>
      <c r="G213" s="320"/>
      <c r="H213" s="361" t="s">
        <v>3538</v>
      </c>
      <c r="I213" s="361"/>
      <c r="J213" s="361"/>
      <c r="K213" s="375"/>
    </row>
    <row r="214" ht="15" customHeight="1">
      <c r="B214" s="374"/>
      <c r="C214" s="342"/>
      <c r="D214" s="342"/>
      <c r="E214" s="342"/>
      <c r="F214" s="335">
        <v>3</v>
      </c>
      <c r="G214" s="320"/>
      <c r="H214" s="361" t="s">
        <v>3539</v>
      </c>
      <c r="I214" s="361"/>
      <c r="J214" s="361"/>
      <c r="K214" s="375"/>
    </row>
    <row r="215" ht="15" customHeight="1">
      <c r="B215" s="374"/>
      <c r="C215" s="342"/>
      <c r="D215" s="342"/>
      <c r="E215" s="342"/>
      <c r="F215" s="335">
        <v>4</v>
      </c>
      <c r="G215" s="320"/>
      <c r="H215" s="361" t="s">
        <v>3540</v>
      </c>
      <c r="I215" s="361"/>
      <c r="J215" s="361"/>
      <c r="K215" s="375"/>
    </row>
    <row r="216" ht="12.75" customHeight="1">
      <c r="B216" s="378"/>
      <c r="C216" s="379"/>
      <c r="D216" s="379"/>
      <c r="E216" s="379"/>
      <c r="F216" s="379"/>
      <c r="G216" s="379"/>
      <c r="H216" s="379"/>
      <c r="I216" s="379"/>
      <c r="J216" s="379"/>
      <c r="K216" s="380"/>
    </row>
  </sheetData>
  <sheetProtection autoFilter="0" deleteColumns="0" deleteRows="0" formatCells="0" formatColumns="0" formatRows="0" insertColumns="0" insertHyperlinks="0" insertRows="0" pivotTables="0" sort="0"/>
  <mergeCells count="77">
    <mergeCell ref="H208:J208"/>
    <mergeCell ref="H203:J203"/>
    <mergeCell ref="H201:J201"/>
    <mergeCell ref="H212:J212"/>
    <mergeCell ref="H214:J214"/>
    <mergeCell ref="H215:J215"/>
    <mergeCell ref="H213:J213"/>
    <mergeCell ref="H210:J210"/>
    <mergeCell ref="H209:J209"/>
    <mergeCell ref="H207:J207"/>
    <mergeCell ref="H198:J198"/>
    <mergeCell ref="C163:J163"/>
    <mergeCell ref="C120:J120"/>
    <mergeCell ref="C145:J145"/>
    <mergeCell ref="C197:J197"/>
    <mergeCell ref="H206:J206"/>
    <mergeCell ref="H204:J204"/>
    <mergeCell ref="H202:J202"/>
    <mergeCell ref="H200:J200"/>
    <mergeCell ref="D60:J60"/>
    <mergeCell ref="D63:J63"/>
    <mergeCell ref="D64:J64"/>
    <mergeCell ref="D66:J66"/>
    <mergeCell ref="D65:J65"/>
    <mergeCell ref="C100:J100"/>
    <mergeCell ref="D61:J61"/>
    <mergeCell ref="D67:J67"/>
    <mergeCell ref="D68:J68"/>
    <mergeCell ref="C73:J73"/>
    <mergeCell ref="C52:J52"/>
    <mergeCell ref="C53:J53"/>
    <mergeCell ref="C55:J55"/>
    <mergeCell ref="D56:J56"/>
    <mergeCell ref="D57:J57"/>
    <mergeCell ref="D58:J58"/>
    <mergeCell ref="D59:J59"/>
    <mergeCell ref="C50:J50"/>
    <mergeCell ref="G38:J38"/>
    <mergeCell ref="G39:J39"/>
    <mergeCell ref="G40:J40"/>
    <mergeCell ref="G41:J41"/>
    <mergeCell ref="G42:J42"/>
    <mergeCell ref="G43:J43"/>
    <mergeCell ref="D45:J45"/>
    <mergeCell ref="E46:J46"/>
    <mergeCell ref="E47:J47"/>
    <mergeCell ref="D33:J33"/>
    <mergeCell ref="G34:J34"/>
    <mergeCell ref="G35:J35"/>
    <mergeCell ref="D49:J49"/>
    <mergeCell ref="E48:J48"/>
    <mergeCell ref="G36:J36"/>
    <mergeCell ref="G37:J37"/>
    <mergeCell ref="C23:J23"/>
    <mergeCell ref="D25:J25"/>
    <mergeCell ref="D26:J26"/>
    <mergeCell ref="D28:J28"/>
    <mergeCell ref="D29:J29"/>
    <mergeCell ref="D31:J31"/>
    <mergeCell ref="C24:J24"/>
    <mergeCell ref="D32:J32"/>
    <mergeCell ref="F18:J18"/>
    <mergeCell ref="F21:J21"/>
    <mergeCell ref="D11:J11"/>
    <mergeCell ref="F19:J19"/>
    <mergeCell ref="F20:J20"/>
    <mergeCell ref="D14:J14"/>
    <mergeCell ref="D15:J15"/>
    <mergeCell ref="F16:J16"/>
    <mergeCell ref="F17:J17"/>
    <mergeCell ref="C9:J9"/>
    <mergeCell ref="D10:J10"/>
    <mergeCell ref="D13:J13"/>
    <mergeCell ref="C3:J3"/>
    <mergeCell ref="C4:J4"/>
    <mergeCell ref="C6:J6"/>
    <mergeCell ref="C7:J7"/>
  </mergeCells>
  <pageMargins left="0.5902778" right="0.5902778" top="0.5902778" bottom="0.5902778" header="0" footer="0"/>
  <pageSetup paperSize="9" orientation="portrait" scale="77"/>
</worksheet>
</file>

<file path=docProps/core.xml><?xml version="1.0" encoding="utf-8"?>
<cp:coreProperties xmlns:dc="http://purl.org/dc/elements/1.1/" xmlns:dcterms="http://purl.org/dc/terms/" xmlns:xsi="http://www.w3.org/2001/XMLSchema-instance" xmlns:cp="http://schemas.openxmlformats.org/package/2006/metadata/core-properties">
  <dc:creator>Helena Kepertová</dc:creator>
  <cp:lastModifiedBy>Helena Kepertová</cp:lastModifiedBy>
  <dcterms:created xsi:type="dcterms:W3CDTF">2018-08-14T13:00:46Z</dcterms:created>
  <dcterms:modified xsi:type="dcterms:W3CDTF">2018-08-14T13:01:01Z</dcterms:modified>
</cp:coreProperties>
</file>