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https://d.docs.live.net/df14362ae3457641/Dokumenty/PP architects/Park Babák/revize 12.8.2024/"/>
    </mc:Choice>
  </mc:AlternateContent>
  <xr:revisionPtr revIDLastSave="0" documentId="8_{60679A60-8FB4-41E0-99B7-EAEC6E28A715}" xr6:coauthVersionLast="47" xr6:coauthVersionMax="47" xr10:uidLastSave="{00000000-0000-0000-0000-000000000000}"/>
  <bookViews>
    <workbookView xWindow="28680" yWindow="-120" windowWidth="29040" windowHeight="15720" xr2:uid="{00000000-000D-0000-FFFF-FFFF00000000}"/>
  </bookViews>
  <sheets>
    <sheet name="Pokyny pro vyplnění" sheetId="11" r:id="rId1"/>
    <sheet name="Stavba" sheetId="1" r:id="rId2"/>
    <sheet name="VzorPolozky" sheetId="10" state="hidden" r:id="rId3"/>
    <sheet name="0 1 Naklady" sheetId="12" r:id="rId4"/>
    <sheet name="1 SO 01.1 Pol" sheetId="13" r:id="rId5"/>
    <sheet name="1 SO 01.2 Pol" sheetId="14" r:id="rId6"/>
    <sheet name="1 SO 02 Pol" sheetId="15" r:id="rId7"/>
    <sheet name="1 SO 03 Pol" sheetId="16" r:id="rId8"/>
    <sheet name="1 SO 04 Pol" sheetId="17" r:id="rId9"/>
    <sheet name="1 SO 07 Pol" sheetId="18" r:id="rId10"/>
    <sheet name="1 SO 08 Pol" sheetId="19" r:id="rId11"/>
    <sheet name="1 SO 13 Pol" sheetId="20" r:id="rId12"/>
    <sheet name="2 SO 02 Pol" sheetId="21" r:id="rId13"/>
    <sheet name="2 SO 03 Pol" sheetId="22" r:id="rId14"/>
    <sheet name="2 SO 05 Pol" sheetId="23" r:id="rId15"/>
    <sheet name="2 SO 07 Pol" sheetId="24" r:id="rId16"/>
    <sheet name="2 SO 09 Pol" sheetId="25" r:id="rId17"/>
    <sheet name="2 SO 10 Pol" sheetId="26" r:id="rId18"/>
    <sheet name="2 SO 11 Pol" sheetId="27" r:id="rId19"/>
    <sheet name="2 SO 12 Pol" sheetId="28" r:id="rId20"/>
    <sheet name="3 SO 06 Pol" sheetId="29" r:id="rId21"/>
    <sheet name="3 SO 07 Pol" sheetId="30" r:id="rId22"/>
    <sheet name="3 SO 08 Pol" sheetId="31" r:id="rId23"/>
    <sheet name="3 SO 14 Pol" sheetId="32" r:id="rId24"/>
  </sheets>
  <externalReferences>
    <externalReference r:id="rId25"/>
  </externalReferences>
  <definedNames>
    <definedName name="CelkemDPHVypocet" localSheetId="1">Stavba!$H$66</definedName>
    <definedName name="CenaCelkem">Stavba!$G$29</definedName>
    <definedName name="CenaCelkemBezDPH">Stavba!$G$28</definedName>
    <definedName name="CenaCelkemVypocet" localSheetId="1">Stavba!$I$66</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 1 Naklady'!$1:$7</definedName>
    <definedName name="_xlnm.Print_Titles" localSheetId="4">'1 SO 01.1 Pol'!$1:$7</definedName>
    <definedName name="_xlnm.Print_Titles" localSheetId="5">'1 SO 01.2 Pol'!$1:$7</definedName>
    <definedName name="_xlnm.Print_Titles" localSheetId="6">'1 SO 02 Pol'!$1:$7</definedName>
    <definedName name="_xlnm.Print_Titles" localSheetId="7">'1 SO 03 Pol'!$1:$7</definedName>
    <definedName name="_xlnm.Print_Titles" localSheetId="8">'1 SO 04 Pol'!$1:$7</definedName>
    <definedName name="_xlnm.Print_Titles" localSheetId="9">'1 SO 07 Pol'!$1:$7</definedName>
    <definedName name="_xlnm.Print_Titles" localSheetId="10">'1 SO 08 Pol'!$1:$7</definedName>
    <definedName name="_xlnm.Print_Titles" localSheetId="11">'1 SO 13 Pol'!$1:$7</definedName>
    <definedName name="_xlnm.Print_Titles" localSheetId="12">'2 SO 02 Pol'!$1:$7</definedName>
    <definedName name="_xlnm.Print_Titles" localSheetId="13">'2 SO 03 Pol'!$1:$7</definedName>
    <definedName name="_xlnm.Print_Titles" localSheetId="14">'2 SO 05 Pol'!$1:$7</definedName>
    <definedName name="_xlnm.Print_Titles" localSheetId="15">'2 SO 07 Pol'!$1:$7</definedName>
    <definedName name="_xlnm.Print_Titles" localSheetId="16">'2 SO 09 Pol'!$1:$7</definedName>
    <definedName name="_xlnm.Print_Titles" localSheetId="17">'2 SO 10 Pol'!$1:$7</definedName>
    <definedName name="_xlnm.Print_Titles" localSheetId="18">'2 SO 11 Pol'!$1:$7</definedName>
    <definedName name="_xlnm.Print_Titles" localSheetId="19">'2 SO 12 Pol'!$1:$7</definedName>
    <definedName name="_xlnm.Print_Titles" localSheetId="20">'3 SO 06 Pol'!$1:$7</definedName>
    <definedName name="_xlnm.Print_Titles" localSheetId="21">'3 SO 07 Pol'!$1:$7</definedName>
    <definedName name="_xlnm.Print_Titles" localSheetId="22">'3 SO 08 Pol'!$1:$7</definedName>
    <definedName name="_xlnm.Print_Titles" localSheetId="23">'3 SO 14 Pol'!$1:$7</definedName>
    <definedName name="oadresa">Stavba!$D$6</definedName>
    <definedName name="Objednatel" localSheetId="1">Stavba!$D$5</definedName>
    <definedName name="Objekt" localSheetId="1">Stavba!$B$38</definedName>
    <definedName name="_xlnm.Print_Area" localSheetId="3">'0 1 Naklady'!$A$1:$Y$33</definedName>
    <definedName name="_xlnm.Print_Area" localSheetId="4">'1 SO 01.1 Pol'!$A$1:$Y$60</definedName>
    <definedName name="_xlnm.Print_Area" localSheetId="5">'1 SO 01.2 Pol'!$A$1:$Y$158</definedName>
    <definedName name="_xlnm.Print_Area" localSheetId="6">'1 SO 02 Pol'!$A$1:$Y$175</definedName>
    <definedName name="_xlnm.Print_Area" localSheetId="7">'1 SO 03 Pol'!$A$1:$Y$14</definedName>
    <definedName name="_xlnm.Print_Area" localSheetId="8">'1 SO 04 Pol'!$A$1:$Y$385</definedName>
    <definedName name="_xlnm.Print_Area" localSheetId="9">'1 SO 07 Pol'!$A$1:$Y$62</definedName>
    <definedName name="_xlnm.Print_Area" localSheetId="10">'1 SO 08 Pol'!$A$1:$Y$72</definedName>
    <definedName name="_xlnm.Print_Area" localSheetId="11">'1 SO 13 Pol'!$A$1:$Y$122</definedName>
    <definedName name="_xlnm.Print_Area" localSheetId="12">'2 SO 02 Pol'!$A$1:$Y$68</definedName>
    <definedName name="_xlnm.Print_Area" localSheetId="13">'2 SO 03 Pol'!$A$1:$Y$143</definedName>
    <definedName name="_xlnm.Print_Area" localSheetId="14">'2 SO 05 Pol'!$A$1:$Y$73</definedName>
    <definedName name="_xlnm.Print_Area" localSheetId="15">'2 SO 07 Pol'!$A$1:$Y$47</definedName>
    <definedName name="_xlnm.Print_Area" localSheetId="16">'2 SO 09 Pol'!$A$1:$Y$14</definedName>
    <definedName name="_xlnm.Print_Area" localSheetId="17">'2 SO 10 Pol'!$A$1:$Y$143</definedName>
    <definedName name="_xlnm.Print_Area" localSheetId="18">'2 SO 11 Pol'!$A$1:$Y$13</definedName>
    <definedName name="_xlnm.Print_Area" localSheetId="19">'2 SO 12 Pol'!$A$1:$Y$58</definedName>
    <definedName name="_xlnm.Print_Area" localSheetId="20">'3 SO 06 Pol'!$A$1:$Y$163</definedName>
    <definedName name="_xlnm.Print_Area" localSheetId="21">'3 SO 07 Pol'!$A$1:$Y$46</definedName>
    <definedName name="_xlnm.Print_Area" localSheetId="22">'3 SO 08 Pol'!$A$1:$Y$47</definedName>
    <definedName name="_xlnm.Print_Area" localSheetId="23">'3 SO 14 Pol'!$A$1:$Y$67</definedName>
    <definedName name="_xlnm.Print_Area" localSheetId="1">Stavba!$A$1:$J$143</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Stavba!$F$66</definedName>
    <definedName name="ZakladDPHZakl">Stavba!$G$25</definedName>
    <definedName name="ZakladDPHZaklVypocet" localSheetId="1">Stavba!$G$66</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2" i="1" l="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G65" i="1"/>
  <c r="F65" i="1"/>
  <c r="G64" i="1"/>
  <c r="F64" i="1"/>
  <c r="G63" i="1"/>
  <c r="F63" i="1"/>
  <c r="G62" i="1"/>
  <c r="F62" i="1"/>
  <c r="G61" i="1"/>
  <c r="F61"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66" i="32"/>
  <c r="BA56" i="32"/>
  <c r="BA47" i="32"/>
  <c r="BA27" i="32"/>
  <c r="BA17" i="32"/>
  <c r="BA14" i="32"/>
  <c r="G8" i="32"/>
  <c r="O8" i="32"/>
  <c r="G9" i="32"/>
  <c r="M9" i="32" s="1"/>
  <c r="M8" i="32" s="1"/>
  <c r="I9" i="32"/>
  <c r="I8" i="32" s="1"/>
  <c r="K9" i="32"/>
  <c r="K8" i="32" s="1"/>
  <c r="O9" i="32"/>
  <c r="Q9" i="32"/>
  <c r="Q8" i="32" s="1"/>
  <c r="V9" i="32"/>
  <c r="V8" i="32" s="1"/>
  <c r="G11" i="32"/>
  <c r="I11" i="32"/>
  <c r="I10" i="32" s="1"/>
  <c r="K11" i="32"/>
  <c r="M11" i="32"/>
  <c r="O11" i="32"/>
  <c r="O10" i="32" s="1"/>
  <c r="Q11" i="32"/>
  <c r="V11" i="32"/>
  <c r="G13" i="32"/>
  <c r="I13" i="32"/>
  <c r="K13" i="32"/>
  <c r="M13" i="32"/>
  <c r="O13" i="32"/>
  <c r="Q13" i="32"/>
  <c r="Q10" i="32" s="1"/>
  <c r="V13" i="32"/>
  <c r="G16" i="32"/>
  <c r="I16" i="32"/>
  <c r="K16" i="32"/>
  <c r="M16" i="32"/>
  <c r="O16" i="32"/>
  <c r="Q16" i="32"/>
  <c r="V16" i="32"/>
  <c r="G19" i="32"/>
  <c r="M19" i="32" s="1"/>
  <c r="I19" i="32"/>
  <c r="K19" i="32"/>
  <c r="O19" i="32"/>
  <c r="Q19" i="32"/>
  <c r="V19" i="32"/>
  <c r="V10" i="32" s="1"/>
  <c r="G23" i="32"/>
  <c r="I23" i="32"/>
  <c r="K23" i="32"/>
  <c r="M23" i="32"/>
  <c r="O23" i="32"/>
  <c r="Q23" i="32"/>
  <c r="V23" i="32"/>
  <c r="G25" i="32"/>
  <c r="M25" i="32" s="1"/>
  <c r="I25" i="32"/>
  <c r="K25" i="32"/>
  <c r="O25" i="32"/>
  <c r="Q25" i="32"/>
  <c r="V25" i="32"/>
  <c r="G26" i="32"/>
  <c r="M26" i="32" s="1"/>
  <c r="I26" i="32"/>
  <c r="K26" i="32"/>
  <c r="O26" i="32"/>
  <c r="Q26" i="32"/>
  <c r="V26" i="32"/>
  <c r="G28" i="32"/>
  <c r="M28" i="32" s="1"/>
  <c r="I28" i="32"/>
  <c r="K28" i="32"/>
  <c r="K10" i="32" s="1"/>
  <c r="O28" i="32"/>
  <c r="Q28" i="32"/>
  <c r="V28" i="32"/>
  <c r="G29" i="32"/>
  <c r="I29" i="32"/>
  <c r="K29" i="32"/>
  <c r="M29" i="32"/>
  <c r="O29" i="32"/>
  <c r="Q29" i="32"/>
  <c r="V29" i="32"/>
  <c r="O31" i="32"/>
  <c r="G32" i="32"/>
  <c r="I32" i="32"/>
  <c r="I31" i="32" s="1"/>
  <c r="K32" i="32"/>
  <c r="M32" i="32"/>
  <c r="O32" i="32"/>
  <c r="Q32" i="32"/>
  <c r="Q31" i="32" s="1"/>
  <c r="V32" i="32"/>
  <c r="V31" i="32" s="1"/>
  <c r="G34" i="32"/>
  <c r="M34" i="32" s="1"/>
  <c r="I34" i="32"/>
  <c r="K34" i="32"/>
  <c r="K31" i="32" s="1"/>
  <c r="O34" i="32"/>
  <c r="Q34" i="32"/>
  <c r="V34" i="32"/>
  <c r="G36" i="32"/>
  <c r="I36" i="32"/>
  <c r="K36" i="32"/>
  <c r="M36" i="32"/>
  <c r="O36" i="32"/>
  <c r="Q36" i="32"/>
  <c r="V36" i="32"/>
  <c r="G38" i="32"/>
  <c r="M38" i="32" s="1"/>
  <c r="I38" i="32"/>
  <c r="K38" i="32"/>
  <c r="O38" i="32"/>
  <c r="Q38" i="32"/>
  <c r="V38" i="32"/>
  <c r="G41" i="32"/>
  <c r="I41" i="32"/>
  <c r="O41" i="32"/>
  <c r="Q41" i="32"/>
  <c r="G42" i="32"/>
  <c r="M42" i="32" s="1"/>
  <c r="M41" i="32" s="1"/>
  <c r="I42" i="32"/>
  <c r="K42" i="32"/>
  <c r="K41" i="32" s="1"/>
  <c r="O42" i="32"/>
  <c r="Q42" i="32"/>
  <c r="V42" i="32"/>
  <c r="V41" i="32" s="1"/>
  <c r="I45" i="32"/>
  <c r="K45" i="32"/>
  <c r="M45" i="32"/>
  <c r="V45" i="32"/>
  <c r="G46" i="32"/>
  <c r="G45" i="32" s="1"/>
  <c r="I46" i="32"/>
  <c r="K46" i="32"/>
  <c r="M46" i="32"/>
  <c r="O46" i="32"/>
  <c r="O45" i="32" s="1"/>
  <c r="Q46" i="32"/>
  <c r="Q45" i="32" s="1"/>
  <c r="V46" i="32"/>
  <c r="G49" i="32"/>
  <c r="I49" i="32"/>
  <c r="O49" i="32"/>
  <c r="Q49" i="32"/>
  <c r="G50" i="32"/>
  <c r="I50" i="32"/>
  <c r="K50" i="32"/>
  <c r="K49" i="32" s="1"/>
  <c r="M50" i="32"/>
  <c r="O50" i="32"/>
  <c r="Q50" i="32"/>
  <c r="V50" i="32"/>
  <c r="V49" i="32" s="1"/>
  <c r="G52" i="32"/>
  <c r="I52" i="32"/>
  <c r="K52" i="32"/>
  <c r="M52" i="32"/>
  <c r="M49" i="32" s="1"/>
  <c r="O52" i="32"/>
  <c r="Q52" i="32"/>
  <c r="V52" i="32"/>
  <c r="G54" i="32"/>
  <c r="O54" i="32"/>
  <c r="V54" i="32"/>
  <c r="G55" i="32"/>
  <c r="M55" i="32" s="1"/>
  <c r="M54" i="32" s="1"/>
  <c r="I55" i="32"/>
  <c r="I54" i="32" s="1"/>
  <c r="K55" i="32"/>
  <c r="K54" i="32" s="1"/>
  <c r="O55" i="32"/>
  <c r="Q55" i="32"/>
  <c r="Q54" i="32" s="1"/>
  <c r="V55" i="32"/>
  <c r="G57" i="32"/>
  <c r="I57" i="32"/>
  <c r="K57" i="32"/>
  <c r="Q57" i="32"/>
  <c r="V57" i="32"/>
  <c r="G58" i="32"/>
  <c r="I58" i="32"/>
  <c r="K58" i="32"/>
  <c r="M58" i="32"/>
  <c r="M57" i="32" s="1"/>
  <c r="O58" i="32"/>
  <c r="O57" i="32" s="1"/>
  <c r="Q58" i="32"/>
  <c r="V58" i="32"/>
  <c r="O60" i="32"/>
  <c r="G61" i="32"/>
  <c r="I61" i="32"/>
  <c r="I60" i="32" s="1"/>
  <c r="K61" i="32"/>
  <c r="M61" i="32"/>
  <c r="O61" i="32"/>
  <c r="Q61" i="32"/>
  <c r="Q60" i="32" s="1"/>
  <c r="V61" i="32"/>
  <c r="V60" i="32" s="1"/>
  <c r="G62" i="32"/>
  <c r="I62" i="32"/>
  <c r="K62" i="32"/>
  <c r="K60" i="32" s="1"/>
  <c r="M62" i="32"/>
  <c r="O62" i="32"/>
  <c r="Q62" i="32"/>
  <c r="V62" i="32"/>
  <c r="G63" i="32"/>
  <c r="I63" i="32"/>
  <c r="K63" i="32"/>
  <c r="M63" i="32"/>
  <c r="O63" i="32"/>
  <c r="Q63" i="32"/>
  <c r="V63" i="32"/>
  <c r="G64" i="32"/>
  <c r="M64" i="32" s="1"/>
  <c r="I64" i="32"/>
  <c r="K64" i="32"/>
  <c r="O64" i="32"/>
  <c r="Q64" i="32"/>
  <c r="V64" i="32"/>
  <c r="AE66" i="32"/>
  <c r="AF66" i="32"/>
  <c r="G46" i="31"/>
  <c r="G9" i="31"/>
  <c r="M9" i="31" s="1"/>
  <c r="I9" i="31"/>
  <c r="I8" i="31" s="1"/>
  <c r="K9" i="31"/>
  <c r="K8" i="31" s="1"/>
  <c r="O9" i="31"/>
  <c r="Q9" i="31"/>
  <c r="Q8" i="31" s="1"/>
  <c r="V9" i="31"/>
  <c r="V8" i="31" s="1"/>
  <c r="G12" i="31"/>
  <c r="I12" i="31"/>
  <c r="K12" i="31"/>
  <c r="M12" i="31"/>
  <c r="O12" i="31"/>
  <c r="Q12" i="31"/>
  <c r="V12" i="31"/>
  <c r="G14" i="31"/>
  <c r="G8" i="31" s="1"/>
  <c r="I14" i="31"/>
  <c r="K14" i="31"/>
  <c r="M14" i="31"/>
  <c r="O14" i="31"/>
  <c r="Q14" i="31"/>
  <c r="V14" i="31"/>
  <c r="G17" i="31"/>
  <c r="M17" i="31" s="1"/>
  <c r="I17" i="31"/>
  <c r="K17" i="31"/>
  <c r="O17" i="31"/>
  <c r="O8" i="31" s="1"/>
  <c r="Q17" i="31"/>
  <c r="V17" i="31"/>
  <c r="G18" i="31"/>
  <c r="I18" i="31"/>
  <c r="K18" i="31"/>
  <c r="M18" i="31"/>
  <c r="O18" i="31"/>
  <c r="Q18" i="31"/>
  <c r="V18" i="31"/>
  <c r="G19" i="31"/>
  <c r="I19" i="31"/>
  <c r="K19" i="31"/>
  <c r="M19" i="31"/>
  <c r="O19" i="31"/>
  <c r="Q19" i="31"/>
  <c r="V19" i="31"/>
  <c r="G22" i="31"/>
  <c r="I22" i="31"/>
  <c r="K22" i="31"/>
  <c r="M22" i="31"/>
  <c r="O22" i="31"/>
  <c r="Q22" i="31"/>
  <c r="V22" i="31"/>
  <c r="G23" i="31"/>
  <c r="M23" i="31" s="1"/>
  <c r="I23" i="31"/>
  <c r="K23" i="31"/>
  <c r="O23" i="31"/>
  <c r="Q23" i="31"/>
  <c r="V23" i="31"/>
  <c r="G24" i="31"/>
  <c r="M24" i="31" s="1"/>
  <c r="I24" i="31"/>
  <c r="K24" i="31"/>
  <c r="O24" i="31"/>
  <c r="Q24" i="31"/>
  <c r="V24" i="31"/>
  <c r="G26" i="31"/>
  <c r="I26" i="31"/>
  <c r="K26" i="31"/>
  <c r="M26" i="31"/>
  <c r="O26" i="31"/>
  <c r="Q26" i="31"/>
  <c r="V26" i="31"/>
  <c r="G29" i="31"/>
  <c r="I29" i="31"/>
  <c r="K29" i="31"/>
  <c r="M29" i="31"/>
  <c r="O29" i="31"/>
  <c r="Q29" i="31"/>
  <c r="V29" i="31"/>
  <c r="G30" i="31"/>
  <c r="M30" i="31" s="1"/>
  <c r="I30" i="31"/>
  <c r="K30" i="31"/>
  <c r="O30" i="31"/>
  <c r="Q30" i="31"/>
  <c r="V30" i="31"/>
  <c r="G31" i="31"/>
  <c r="I31" i="31"/>
  <c r="Q31" i="31"/>
  <c r="G32" i="31"/>
  <c r="I32" i="31"/>
  <c r="K32" i="31"/>
  <c r="K31" i="31" s="1"/>
  <c r="M32" i="31"/>
  <c r="M31" i="31" s="1"/>
  <c r="O32" i="31"/>
  <c r="O31" i="31" s="1"/>
  <c r="Q32" i="31"/>
  <c r="V32" i="31"/>
  <c r="V31" i="31" s="1"/>
  <c r="G36" i="31"/>
  <c r="G35" i="31" s="1"/>
  <c r="I36" i="31"/>
  <c r="I35" i="31" s="1"/>
  <c r="K36" i="31"/>
  <c r="O36" i="31"/>
  <c r="O35" i="31" s="1"/>
  <c r="Q36" i="31"/>
  <c r="Q35" i="31" s="1"/>
  <c r="V36" i="31"/>
  <c r="V35" i="31" s="1"/>
  <c r="G39" i="31"/>
  <c r="M39" i="31" s="1"/>
  <c r="I39" i="31"/>
  <c r="K39" i="31"/>
  <c r="O39" i="31"/>
  <c r="Q39" i="31"/>
  <c r="V39" i="31"/>
  <c r="G41" i="31"/>
  <c r="I41" i="31"/>
  <c r="K41" i="31"/>
  <c r="K35" i="31" s="1"/>
  <c r="M41" i="31"/>
  <c r="O41" i="31"/>
  <c r="Q41" i="31"/>
  <c r="V41" i="31"/>
  <c r="G42" i="31"/>
  <c r="V42" i="31"/>
  <c r="G43" i="31"/>
  <c r="M43" i="31" s="1"/>
  <c r="I43" i="31"/>
  <c r="I42" i="31" s="1"/>
  <c r="K43" i="31"/>
  <c r="K42" i="31" s="1"/>
  <c r="O43" i="31"/>
  <c r="O42" i="31" s="1"/>
  <c r="Q43" i="31"/>
  <c r="Q42" i="31" s="1"/>
  <c r="V43" i="31"/>
  <c r="G44" i="31"/>
  <c r="M44" i="31" s="1"/>
  <c r="I44" i="31"/>
  <c r="K44" i="31"/>
  <c r="O44" i="31"/>
  <c r="Q44" i="31"/>
  <c r="V44" i="31"/>
  <c r="AE46" i="31"/>
  <c r="G45" i="30"/>
  <c r="G9" i="30"/>
  <c r="I9" i="30"/>
  <c r="I8" i="30" s="1"/>
  <c r="K9" i="30"/>
  <c r="M9" i="30"/>
  <c r="O9" i="30"/>
  <c r="Q9" i="30"/>
  <c r="Q8" i="30" s="1"/>
  <c r="V9" i="30"/>
  <c r="V8" i="30" s="1"/>
  <c r="G11" i="30"/>
  <c r="I11" i="30"/>
  <c r="K11" i="30"/>
  <c r="K8" i="30" s="1"/>
  <c r="M11" i="30"/>
  <c r="O11" i="30"/>
  <c r="Q11" i="30"/>
  <c r="V11" i="30"/>
  <c r="G13" i="30"/>
  <c r="I13" i="30"/>
  <c r="K13" i="30"/>
  <c r="M13" i="30"/>
  <c r="O13" i="30"/>
  <c r="Q13" i="30"/>
  <c r="V13" i="30"/>
  <c r="G15" i="30"/>
  <c r="G8" i="30" s="1"/>
  <c r="I15" i="30"/>
  <c r="K15" i="30"/>
  <c r="O15" i="30"/>
  <c r="O8" i="30" s="1"/>
  <c r="Q15" i="30"/>
  <c r="V15" i="30"/>
  <c r="G16" i="30"/>
  <c r="M16" i="30" s="1"/>
  <c r="I16" i="30"/>
  <c r="K16" i="30"/>
  <c r="O16" i="30"/>
  <c r="Q16" i="30"/>
  <c r="V16" i="30"/>
  <c r="G17" i="30"/>
  <c r="M17" i="30" s="1"/>
  <c r="I17" i="30"/>
  <c r="K17" i="30"/>
  <c r="O17" i="30"/>
  <c r="Q17" i="30"/>
  <c r="V17" i="30"/>
  <c r="G20" i="30"/>
  <c r="I20" i="30"/>
  <c r="K20" i="30"/>
  <c r="M20" i="30"/>
  <c r="O20" i="30"/>
  <c r="Q20" i="30"/>
  <c r="V20" i="30"/>
  <c r="G21" i="30"/>
  <c r="M21" i="30" s="1"/>
  <c r="I21" i="30"/>
  <c r="K21" i="30"/>
  <c r="O21" i="30"/>
  <c r="Q21" i="30"/>
  <c r="V21" i="30"/>
  <c r="G22" i="30"/>
  <c r="I22" i="30"/>
  <c r="K22" i="30"/>
  <c r="M22" i="30"/>
  <c r="O22" i="30"/>
  <c r="Q22" i="30"/>
  <c r="V22" i="30"/>
  <c r="G25" i="30"/>
  <c r="M25" i="30" s="1"/>
  <c r="I25" i="30"/>
  <c r="K25" i="30"/>
  <c r="O25" i="30"/>
  <c r="Q25" i="30"/>
  <c r="V25" i="30"/>
  <c r="G27" i="30"/>
  <c r="I27" i="30"/>
  <c r="K27" i="30"/>
  <c r="M27" i="30"/>
  <c r="O27" i="30"/>
  <c r="Q27" i="30"/>
  <c r="V27" i="30"/>
  <c r="G28" i="30"/>
  <c r="M28" i="30" s="1"/>
  <c r="I28" i="30"/>
  <c r="K28" i="30"/>
  <c r="O28" i="30"/>
  <c r="Q28" i="30"/>
  <c r="V28" i="30"/>
  <c r="I29" i="30"/>
  <c r="O29" i="30"/>
  <c r="Q29" i="30"/>
  <c r="G30" i="30"/>
  <c r="G29" i="30" s="1"/>
  <c r="I30" i="30"/>
  <c r="K30" i="30"/>
  <c r="K29" i="30" s="1"/>
  <c r="O30" i="30"/>
  <c r="Q30" i="30"/>
  <c r="V30" i="30"/>
  <c r="V29" i="30" s="1"/>
  <c r="G33" i="30"/>
  <c r="G32" i="30" s="1"/>
  <c r="I33" i="30"/>
  <c r="K33" i="30"/>
  <c r="K32" i="30" s="1"/>
  <c r="O33" i="30"/>
  <c r="O32" i="30" s="1"/>
  <c r="Q33" i="30"/>
  <c r="Q32" i="30" s="1"/>
  <c r="V33" i="30"/>
  <c r="G34" i="30"/>
  <c r="I34" i="30"/>
  <c r="I32" i="30" s="1"/>
  <c r="K34" i="30"/>
  <c r="M34" i="30"/>
  <c r="O34" i="30"/>
  <c r="Q34" i="30"/>
  <c r="V34" i="30"/>
  <c r="G35" i="30"/>
  <c r="I35" i="30"/>
  <c r="K35" i="30"/>
  <c r="M35" i="30"/>
  <c r="O35" i="30"/>
  <c r="Q35" i="30"/>
  <c r="V35" i="30"/>
  <c r="V32" i="30" s="1"/>
  <c r="G36" i="30"/>
  <c r="I36" i="30"/>
  <c r="K36" i="30"/>
  <c r="M36" i="30"/>
  <c r="O36" i="30"/>
  <c r="Q36" i="30"/>
  <c r="V36" i="30"/>
  <c r="G38" i="30"/>
  <c r="O38" i="30"/>
  <c r="G39" i="30"/>
  <c r="M39" i="30" s="1"/>
  <c r="M38" i="30" s="1"/>
  <c r="I39" i="30"/>
  <c r="I38" i="30" s="1"/>
  <c r="K39" i="30"/>
  <c r="K38" i="30" s="1"/>
  <c r="O39" i="30"/>
  <c r="Q39" i="30"/>
  <c r="Q38" i="30" s="1"/>
  <c r="V39" i="30"/>
  <c r="G40" i="30"/>
  <c r="M40" i="30" s="1"/>
  <c r="I40" i="30"/>
  <c r="K40" i="30"/>
  <c r="O40" i="30"/>
  <c r="Q40" i="30"/>
  <c r="V40" i="30"/>
  <c r="V38" i="30" s="1"/>
  <c r="G41" i="30"/>
  <c r="I41" i="30"/>
  <c r="K41" i="30"/>
  <c r="M41" i="30"/>
  <c r="O41" i="30"/>
  <c r="Q41" i="30"/>
  <c r="V41" i="30"/>
  <c r="G42" i="30"/>
  <c r="K42" i="30"/>
  <c r="O42" i="30"/>
  <c r="G43" i="30"/>
  <c r="I43" i="30"/>
  <c r="I42" i="30" s="1"/>
  <c r="K43" i="30"/>
  <c r="M43" i="30"/>
  <c r="M42" i="30" s="1"/>
  <c r="O43" i="30"/>
  <c r="Q43" i="30"/>
  <c r="Q42" i="30" s="1"/>
  <c r="V43" i="30"/>
  <c r="V42" i="30" s="1"/>
  <c r="AE45" i="30"/>
  <c r="G162" i="29"/>
  <c r="G9" i="29"/>
  <c r="M9" i="29" s="1"/>
  <c r="I9" i="29"/>
  <c r="I8" i="29" s="1"/>
  <c r="K9" i="29"/>
  <c r="K8" i="29" s="1"/>
  <c r="O9" i="29"/>
  <c r="Q9" i="29"/>
  <c r="Q8" i="29" s="1"/>
  <c r="V9" i="29"/>
  <c r="V8" i="29" s="1"/>
  <c r="G13" i="29"/>
  <c r="I13" i="29"/>
  <c r="K13" i="29"/>
  <c r="M13" i="29"/>
  <c r="O13" i="29"/>
  <c r="Q13" i="29"/>
  <c r="V13" i="29"/>
  <c r="G14" i="29"/>
  <c r="G8" i="29" s="1"/>
  <c r="I14" i="29"/>
  <c r="K14" i="29"/>
  <c r="O14" i="29"/>
  <c r="Q14" i="29"/>
  <c r="V14" i="29"/>
  <c r="G15" i="29"/>
  <c r="M15" i="29" s="1"/>
  <c r="I15" i="29"/>
  <c r="K15" i="29"/>
  <c r="O15" i="29"/>
  <c r="O8" i="29" s="1"/>
  <c r="Q15" i="29"/>
  <c r="V15" i="29"/>
  <c r="G17" i="29"/>
  <c r="I17" i="29"/>
  <c r="K17" i="29"/>
  <c r="M17" i="29"/>
  <c r="O17" i="29"/>
  <c r="Q17" i="29"/>
  <c r="V17" i="29"/>
  <c r="G18" i="29"/>
  <c r="I18" i="29"/>
  <c r="K18" i="29"/>
  <c r="M18" i="29"/>
  <c r="O18" i="29"/>
  <c r="Q18" i="29"/>
  <c r="V18" i="29"/>
  <c r="G19" i="29"/>
  <c r="I19" i="29"/>
  <c r="K19" i="29"/>
  <c r="M19" i="29"/>
  <c r="O19" i="29"/>
  <c r="Q19" i="29"/>
  <c r="V19" i="29"/>
  <c r="G20" i="29"/>
  <c r="M20" i="29" s="1"/>
  <c r="I20" i="29"/>
  <c r="K20" i="29"/>
  <c r="O20" i="29"/>
  <c r="Q20" i="29"/>
  <c r="V20" i="29"/>
  <c r="G21" i="29"/>
  <c r="M21" i="29" s="1"/>
  <c r="I21" i="29"/>
  <c r="K21" i="29"/>
  <c r="O21" i="29"/>
  <c r="Q21" i="29"/>
  <c r="V21" i="29"/>
  <c r="G22" i="29"/>
  <c r="I22" i="29"/>
  <c r="K22" i="29"/>
  <c r="M22" i="29"/>
  <c r="O22" i="29"/>
  <c r="Q22" i="29"/>
  <c r="V22" i="29"/>
  <c r="G23" i="29"/>
  <c r="M23" i="29" s="1"/>
  <c r="I23" i="29"/>
  <c r="K23" i="29"/>
  <c r="O23" i="29"/>
  <c r="Q23" i="29"/>
  <c r="V23" i="29"/>
  <c r="G25" i="29"/>
  <c r="M25" i="29" s="1"/>
  <c r="I25" i="29"/>
  <c r="K25" i="29"/>
  <c r="O25" i="29"/>
  <c r="Q25" i="29"/>
  <c r="V25" i="29"/>
  <c r="G26" i="29"/>
  <c r="I26" i="29"/>
  <c r="K26" i="29"/>
  <c r="M26" i="29"/>
  <c r="O26" i="29"/>
  <c r="Q26" i="29"/>
  <c r="V26" i="29"/>
  <c r="G27" i="29"/>
  <c r="I27" i="29"/>
  <c r="K27" i="29"/>
  <c r="M27" i="29"/>
  <c r="O27" i="29"/>
  <c r="Q27" i="29"/>
  <c r="V27" i="29"/>
  <c r="G28" i="29"/>
  <c r="I28" i="29"/>
  <c r="K28" i="29"/>
  <c r="M28" i="29"/>
  <c r="O28" i="29"/>
  <c r="Q28" i="29"/>
  <c r="V28" i="29"/>
  <c r="G31" i="29"/>
  <c r="M31" i="29" s="1"/>
  <c r="I31" i="29"/>
  <c r="K31" i="29"/>
  <c r="O31" i="29"/>
  <c r="Q31" i="29"/>
  <c r="V31" i="29"/>
  <c r="G35" i="29"/>
  <c r="M35" i="29" s="1"/>
  <c r="I35" i="29"/>
  <c r="K35" i="29"/>
  <c r="O35" i="29"/>
  <c r="Q35" i="29"/>
  <c r="V35" i="29"/>
  <c r="G36" i="29"/>
  <c r="I36" i="29"/>
  <c r="K36" i="29"/>
  <c r="M36" i="29"/>
  <c r="O36" i="29"/>
  <c r="Q36" i="29"/>
  <c r="V36" i="29"/>
  <c r="G39" i="29"/>
  <c r="M39" i="29" s="1"/>
  <c r="M38" i="29" s="1"/>
  <c r="I39" i="29"/>
  <c r="I38" i="29" s="1"/>
  <c r="K39" i="29"/>
  <c r="K38" i="29" s="1"/>
  <c r="O39" i="29"/>
  <c r="O38" i="29" s="1"/>
  <c r="Q39" i="29"/>
  <c r="Q38" i="29" s="1"/>
  <c r="V39" i="29"/>
  <c r="V38" i="29" s="1"/>
  <c r="G40" i="29"/>
  <c r="I40" i="29"/>
  <c r="K40" i="29"/>
  <c r="M40" i="29"/>
  <c r="O40" i="29"/>
  <c r="Q40" i="29"/>
  <c r="V40" i="29"/>
  <c r="G41" i="29"/>
  <c r="I41" i="29"/>
  <c r="K41" i="29"/>
  <c r="M41" i="29"/>
  <c r="O41" i="29"/>
  <c r="Q41" i="29"/>
  <c r="V41" i="29"/>
  <c r="G42" i="29"/>
  <c r="I42" i="29"/>
  <c r="K42" i="29"/>
  <c r="M42" i="29"/>
  <c r="O42" i="29"/>
  <c r="Q42" i="29"/>
  <c r="V42" i="29"/>
  <c r="G43" i="29"/>
  <c r="M43" i="29" s="1"/>
  <c r="I43" i="29"/>
  <c r="K43" i="29"/>
  <c r="O43" i="29"/>
  <c r="Q43" i="29"/>
  <c r="V43" i="29"/>
  <c r="G44" i="29"/>
  <c r="M44" i="29" s="1"/>
  <c r="I44" i="29"/>
  <c r="K44" i="29"/>
  <c r="O44" i="29"/>
  <c r="Q44" i="29"/>
  <c r="V44" i="29"/>
  <c r="G45" i="29"/>
  <c r="I45" i="29"/>
  <c r="K45" i="29"/>
  <c r="M45" i="29"/>
  <c r="O45" i="29"/>
  <c r="Q45" i="29"/>
  <c r="V45" i="29"/>
  <c r="G48" i="29"/>
  <c r="M48" i="29" s="1"/>
  <c r="I48" i="29"/>
  <c r="K48" i="29"/>
  <c r="O48" i="29"/>
  <c r="Q48" i="29"/>
  <c r="V48" i="29"/>
  <c r="G51" i="29"/>
  <c r="M51" i="29" s="1"/>
  <c r="I51" i="29"/>
  <c r="K51" i="29"/>
  <c r="O51" i="29"/>
  <c r="Q51" i="29"/>
  <c r="V51" i="29"/>
  <c r="G54" i="29"/>
  <c r="I54" i="29"/>
  <c r="K54" i="29"/>
  <c r="M54" i="29"/>
  <c r="O54" i="29"/>
  <c r="O53" i="29" s="1"/>
  <c r="Q54" i="29"/>
  <c r="V54" i="29"/>
  <c r="V53" i="29" s="1"/>
  <c r="G55" i="29"/>
  <c r="G53" i="29" s="1"/>
  <c r="I55" i="29"/>
  <c r="K55" i="29"/>
  <c r="M55" i="29"/>
  <c r="O55" i="29"/>
  <c r="Q55" i="29"/>
  <c r="V55" i="29"/>
  <c r="G56" i="29"/>
  <c r="M56" i="29" s="1"/>
  <c r="I56" i="29"/>
  <c r="K56" i="29"/>
  <c r="O56" i="29"/>
  <c r="Q56" i="29"/>
  <c r="Q53" i="29" s="1"/>
  <c r="V56" i="29"/>
  <c r="G59" i="29"/>
  <c r="M59" i="29" s="1"/>
  <c r="I59" i="29"/>
  <c r="K59" i="29"/>
  <c r="O59" i="29"/>
  <c r="Q59" i="29"/>
  <c r="V59" i="29"/>
  <c r="G62" i="29"/>
  <c r="I62" i="29"/>
  <c r="K62" i="29"/>
  <c r="M62" i="29"/>
  <c r="O62" i="29"/>
  <c r="Q62" i="29"/>
  <c r="V62" i="29"/>
  <c r="G63" i="29"/>
  <c r="M63" i="29" s="1"/>
  <c r="I63" i="29"/>
  <c r="K63" i="29"/>
  <c r="O63" i="29"/>
  <c r="Q63" i="29"/>
  <c r="V63" i="29"/>
  <c r="G64" i="29"/>
  <c r="M64" i="29" s="1"/>
  <c r="I64" i="29"/>
  <c r="I53" i="29" s="1"/>
  <c r="K64" i="29"/>
  <c r="O64" i="29"/>
  <c r="Q64" i="29"/>
  <c r="V64" i="29"/>
  <c r="G67" i="29"/>
  <c r="M67" i="29" s="1"/>
  <c r="I67" i="29"/>
  <c r="K67" i="29"/>
  <c r="K53" i="29" s="1"/>
  <c r="O67" i="29"/>
  <c r="Q67" i="29"/>
  <c r="V67" i="29"/>
  <c r="G68" i="29"/>
  <c r="I68" i="29"/>
  <c r="K68" i="29"/>
  <c r="M68" i="29"/>
  <c r="O68" i="29"/>
  <c r="Q68" i="29"/>
  <c r="V68" i="29"/>
  <c r="G69" i="29"/>
  <c r="I69" i="29"/>
  <c r="K69" i="29"/>
  <c r="M69" i="29"/>
  <c r="O69" i="29"/>
  <c r="Q69" i="29"/>
  <c r="V69" i="29"/>
  <c r="G70" i="29"/>
  <c r="M70" i="29" s="1"/>
  <c r="I70" i="29"/>
  <c r="K70" i="29"/>
  <c r="O70" i="29"/>
  <c r="Q70" i="29"/>
  <c r="V70" i="29"/>
  <c r="G71" i="29"/>
  <c r="M71" i="29" s="1"/>
  <c r="I71" i="29"/>
  <c r="K71" i="29"/>
  <c r="O71" i="29"/>
  <c r="Q71" i="29"/>
  <c r="V71" i="29"/>
  <c r="G74" i="29"/>
  <c r="I74" i="29"/>
  <c r="K74" i="29"/>
  <c r="M74" i="29"/>
  <c r="O74" i="29"/>
  <c r="Q74" i="29"/>
  <c r="V74" i="29"/>
  <c r="G77" i="29"/>
  <c r="M77" i="29" s="1"/>
  <c r="I77" i="29"/>
  <c r="K77" i="29"/>
  <c r="O77" i="29"/>
  <c r="Q77" i="29"/>
  <c r="V77" i="29"/>
  <c r="G80" i="29"/>
  <c r="M80" i="29" s="1"/>
  <c r="I80" i="29"/>
  <c r="K80" i="29"/>
  <c r="O80" i="29"/>
  <c r="Q80" i="29"/>
  <c r="V80" i="29"/>
  <c r="G86" i="29"/>
  <c r="M86" i="29" s="1"/>
  <c r="I86" i="29"/>
  <c r="K86" i="29"/>
  <c r="O86" i="29"/>
  <c r="Q86" i="29"/>
  <c r="V86" i="29"/>
  <c r="G87" i="29"/>
  <c r="I87" i="29"/>
  <c r="K87" i="29"/>
  <c r="M87" i="29"/>
  <c r="O87" i="29"/>
  <c r="Q87" i="29"/>
  <c r="V87" i="29"/>
  <c r="G88" i="29"/>
  <c r="I88" i="29"/>
  <c r="K88" i="29"/>
  <c r="M88" i="29"/>
  <c r="O88" i="29"/>
  <c r="Q88" i="29"/>
  <c r="V88" i="29"/>
  <c r="G89" i="29"/>
  <c r="M89" i="29" s="1"/>
  <c r="I89" i="29"/>
  <c r="K89" i="29"/>
  <c r="O89" i="29"/>
  <c r="Q89" i="29"/>
  <c r="V89" i="29"/>
  <c r="G90" i="29"/>
  <c r="M90" i="29" s="1"/>
  <c r="I90" i="29"/>
  <c r="K90" i="29"/>
  <c r="O90" i="29"/>
  <c r="Q90" i="29"/>
  <c r="V90" i="29"/>
  <c r="G91" i="29"/>
  <c r="I91" i="29"/>
  <c r="K91" i="29"/>
  <c r="M91" i="29"/>
  <c r="O91" i="29"/>
  <c r="Q91" i="29"/>
  <c r="V91" i="29"/>
  <c r="G93" i="29"/>
  <c r="M93" i="29" s="1"/>
  <c r="I93" i="29"/>
  <c r="K93" i="29"/>
  <c r="O93" i="29"/>
  <c r="Q93" i="29"/>
  <c r="V93" i="29"/>
  <c r="G95" i="29"/>
  <c r="M95" i="29" s="1"/>
  <c r="I95" i="29"/>
  <c r="K95" i="29"/>
  <c r="O95" i="29"/>
  <c r="Q95" i="29"/>
  <c r="V95" i="29"/>
  <c r="G98" i="29"/>
  <c r="M98" i="29" s="1"/>
  <c r="I98" i="29"/>
  <c r="K98" i="29"/>
  <c r="O98" i="29"/>
  <c r="Q98" i="29"/>
  <c r="V98" i="29"/>
  <c r="G102" i="29"/>
  <c r="I102" i="29"/>
  <c r="K102" i="29"/>
  <c r="M102" i="29"/>
  <c r="O102" i="29"/>
  <c r="Q102" i="29"/>
  <c r="V102" i="29"/>
  <c r="G104" i="29"/>
  <c r="I104" i="29"/>
  <c r="K104" i="29"/>
  <c r="M104" i="29"/>
  <c r="O104" i="29"/>
  <c r="Q104" i="29"/>
  <c r="V104" i="29"/>
  <c r="G106" i="29"/>
  <c r="I106" i="29"/>
  <c r="I105" i="29" s="1"/>
  <c r="K106" i="29"/>
  <c r="K105" i="29" s="1"/>
  <c r="M106" i="29"/>
  <c r="O106" i="29"/>
  <c r="Q106" i="29"/>
  <c r="V106" i="29"/>
  <c r="V105" i="29" s="1"/>
  <c r="G110" i="29"/>
  <c r="I110" i="29"/>
  <c r="K110" i="29"/>
  <c r="M110" i="29"/>
  <c r="O110" i="29"/>
  <c r="Q110" i="29"/>
  <c r="V110" i="29"/>
  <c r="G114" i="29"/>
  <c r="G105" i="29" s="1"/>
  <c r="I114" i="29"/>
  <c r="K114" i="29"/>
  <c r="O114" i="29"/>
  <c r="Q114" i="29"/>
  <c r="V114" i="29"/>
  <c r="G118" i="29"/>
  <c r="M118" i="29" s="1"/>
  <c r="I118" i="29"/>
  <c r="K118" i="29"/>
  <c r="O118" i="29"/>
  <c r="Q118" i="29"/>
  <c r="V118" i="29"/>
  <c r="G122" i="29"/>
  <c r="M122" i="29" s="1"/>
  <c r="I122" i="29"/>
  <c r="K122" i="29"/>
  <c r="O122" i="29"/>
  <c r="Q122" i="29"/>
  <c r="V122" i="29"/>
  <c r="G126" i="29"/>
  <c r="I126" i="29"/>
  <c r="K126" i="29"/>
  <c r="M126" i="29"/>
  <c r="O126" i="29"/>
  <c r="Q126" i="29"/>
  <c r="V126" i="29"/>
  <c r="G130" i="29"/>
  <c r="I130" i="29"/>
  <c r="K130" i="29"/>
  <c r="M130" i="29"/>
  <c r="O130" i="29"/>
  <c r="O105" i="29" s="1"/>
  <c r="Q130" i="29"/>
  <c r="V130" i="29"/>
  <c r="G134" i="29"/>
  <c r="M134" i="29" s="1"/>
  <c r="I134" i="29"/>
  <c r="K134" i="29"/>
  <c r="O134" i="29"/>
  <c r="Q134" i="29"/>
  <c r="Q105" i="29" s="1"/>
  <c r="V134" i="29"/>
  <c r="G137" i="29"/>
  <c r="I137" i="29"/>
  <c r="K137" i="29"/>
  <c r="M137" i="29"/>
  <c r="O137" i="29"/>
  <c r="Q137" i="29"/>
  <c r="V137" i="29"/>
  <c r="G140" i="29"/>
  <c r="I140" i="29"/>
  <c r="K140" i="29"/>
  <c r="M140" i="29"/>
  <c r="O140" i="29"/>
  <c r="Q140" i="29"/>
  <c r="V140" i="29"/>
  <c r="G144" i="29"/>
  <c r="M144" i="29" s="1"/>
  <c r="I144" i="29"/>
  <c r="K144" i="29"/>
  <c r="O144" i="29"/>
  <c r="Q144" i="29"/>
  <c r="V144" i="29"/>
  <c r="G147" i="29"/>
  <c r="M147" i="29" s="1"/>
  <c r="I147" i="29"/>
  <c r="K147" i="29"/>
  <c r="O147" i="29"/>
  <c r="Q147" i="29"/>
  <c r="V147" i="29"/>
  <c r="G150" i="29"/>
  <c r="M150" i="29" s="1"/>
  <c r="I150" i="29"/>
  <c r="K150" i="29"/>
  <c r="O150" i="29"/>
  <c r="Q150" i="29"/>
  <c r="V150" i="29"/>
  <c r="G152" i="29"/>
  <c r="I152" i="29"/>
  <c r="K152" i="29"/>
  <c r="M152" i="29"/>
  <c r="O152" i="29"/>
  <c r="Q152" i="29"/>
  <c r="V152" i="29"/>
  <c r="G153" i="29"/>
  <c r="I153" i="29"/>
  <c r="K153" i="29"/>
  <c r="M153" i="29"/>
  <c r="O153" i="29"/>
  <c r="Q153" i="29"/>
  <c r="V153" i="29"/>
  <c r="G154" i="29"/>
  <c r="M154" i="29" s="1"/>
  <c r="I154" i="29"/>
  <c r="K154" i="29"/>
  <c r="O154" i="29"/>
  <c r="Q154" i="29"/>
  <c r="V154" i="29"/>
  <c r="G155" i="29"/>
  <c r="M155" i="29" s="1"/>
  <c r="I155" i="29"/>
  <c r="K155" i="29"/>
  <c r="O155" i="29"/>
  <c r="Q155" i="29"/>
  <c r="V155" i="29"/>
  <c r="V157" i="29"/>
  <c r="G158" i="29"/>
  <c r="M158" i="29" s="1"/>
  <c r="M157" i="29" s="1"/>
  <c r="I158" i="29"/>
  <c r="I157" i="29" s="1"/>
  <c r="K158" i="29"/>
  <c r="O158" i="29"/>
  <c r="O157" i="29" s="1"/>
  <c r="Q158" i="29"/>
  <c r="V158" i="29"/>
  <c r="G159" i="29"/>
  <c r="M159" i="29" s="1"/>
  <c r="I159" i="29"/>
  <c r="K159" i="29"/>
  <c r="O159" i="29"/>
  <c r="Q159" i="29"/>
  <c r="Q157" i="29" s="1"/>
  <c r="V159" i="29"/>
  <c r="G160" i="29"/>
  <c r="I160" i="29"/>
  <c r="K160" i="29"/>
  <c r="K157" i="29" s="1"/>
  <c r="M160" i="29"/>
  <c r="O160" i="29"/>
  <c r="Q160" i="29"/>
  <c r="V160" i="29"/>
  <c r="AE162" i="29"/>
  <c r="G57" i="28"/>
  <c r="BA32" i="28"/>
  <c r="BA31" i="28"/>
  <c r="BA27" i="28"/>
  <c r="BA25" i="28"/>
  <c r="BA24" i="28"/>
  <c r="G8" i="28"/>
  <c r="G9" i="28"/>
  <c r="M9" i="28" s="1"/>
  <c r="M8" i="28" s="1"/>
  <c r="I9" i="28"/>
  <c r="I8" i="28" s="1"/>
  <c r="K9" i="28"/>
  <c r="K8" i="28" s="1"/>
  <c r="O9" i="28"/>
  <c r="O8" i="28" s="1"/>
  <c r="Q9" i="28"/>
  <c r="Q8" i="28" s="1"/>
  <c r="V9" i="28"/>
  <c r="V8" i="28" s="1"/>
  <c r="G10" i="28"/>
  <c r="M10" i="28" s="1"/>
  <c r="I10" i="28"/>
  <c r="K10" i="28"/>
  <c r="O10" i="28"/>
  <c r="Q10" i="28"/>
  <c r="V10" i="28"/>
  <c r="G11" i="28"/>
  <c r="I11" i="28"/>
  <c r="K11" i="28"/>
  <c r="M11" i="28"/>
  <c r="O11" i="28"/>
  <c r="Q11" i="28"/>
  <c r="V11" i="28"/>
  <c r="G12" i="28"/>
  <c r="I12" i="28"/>
  <c r="K12" i="28"/>
  <c r="M12" i="28"/>
  <c r="O12" i="28"/>
  <c r="Q12" i="28"/>
  <c r="V12" i="28"/>
  <c r="G13" i="28"/>
  <c r="M13" i="28" s="1"/>
  <c r="I13" i="28"/>
  <c r="K13" i="28"/>
  <c r="O13" i="28"/>
  <c r="Q13" i="28"/>
  <c r="V13" i="28"/>
  <c r="V14" i="28"/>
  <c r="G15" i="28"/>
  <c r="I15" i="28"/>
  <c r="I14" i="28" s="1"/>
  <c r="K15" i="28"/>
  <c r="K14" i="28" s="1"/>
  <c r="M15" i="28"/>
  <c r="O15" i="28"/>
  <c r="O14" i="28" s="1"/>
  <c r="Q15" i="28"/>
  <c r="Q14" i="28" s="1"/>
  <c r="V15" i="28"/>
  <c r="G34" i="28"/>
  <c r="M34" i="28" s="1"/>
  <c r="M14" i="28" s="1"/>
  <c r="I34" i="28"/>
  <c r="K34" i="28"/>
  <c r="O34" i="28"/>
  <c r="Q34" i="28"/>
  <c r="V34" i="28"/>
  <c r="G42" i="28"/>
  <c r="I42" i="28"/>
  <c r="K42" i="28"/>
  <c r="M42" i="28"/>
  <c r="O42" i="28"/>
  <c r="Q42" i="28"/>
  <c r="V42" i="28"/>
  <c r="G50" i="28"/>
  <c r="M50" i="28" s="1"/>
  <c r="I50" i="28"/>
  <c r="K50" i="28"/>
  <c r="O50" i="28"/>
  <c r="Q50" i="28"/>
  <c r="V50" i="28"/>
  <c r="AE57" i="28"/>
  <c r="G12" i="27"/>
  <c r="G8" i="27"/>
  <c r="V8" i="27"/>
  <c r="G9" i="27"/>
  <c r="M9" i="27" s="1"/>
  <c r="M8" i="27" s="1"/>
  <c r="I9" i="27"/>
  <c r="I8" i="27" s="1"/>
  <c r="K9" i="27"/>
  <c r="K8" i="27" s="1"/>
  <c r="O9" i="27"/>
  <c r="O8" i="27" s="1"/>
  <c r="Q9" i="27"/>
  <c r="Q8" i="27" s="1"/>
  <c r="V9" i="27"/>
  <c r="AE12" i="27"/>
  <c r="AF12" i="27"/>
  <c r="G142" i="26"/>
  <c r="BA122" i="26"/>
  <c r="BA118" i="26"/>
  <c r="BA117" i="26"/>
  <c r="BA114" i="26"/>
  <c r="BA112" i="26"/>
  <c r="BA111" i="26"/>
  <c r="BA109" i="26"/>
  <c r="BA105" i="26"/>
  <c r="BA102" i="26"/>
  <c r="BA98" i="26"/>
  <c r="BA94" i="26"/>
  <c r="BA93" i="26"/>
  <c r="BA92" i="26"/>
  <c r="BA88" i="26"/>
  <c r="BA85" i="26"/>
  <c r="BA59" i="26"/>
  <c r="BA56" i="26"/>
  <c r="BA53" i="26"/>
  <c r="BA44" i="26"/>
  <c r="BA40" i="26"/>
  <c r="BA19" i="26"/>
  <c r="BA16" i="26"/>
  <c r="BA13" i="26"/>
  <c r="BA10" i="26"/>
  <c r="G9" i="26"/>
  <c r="I9" i="26"/>
  <c r="I8" i="26" s="1"/>
  <c r="K9" i="26"/>
  <c r="M9" i="26"/>
  <c r="O9" i="26"/>
  <c r="O8" i="26" s="1"/>
  <c r="Q9" i="26"/>
  <c r="Q8" i="26" s="1"/>
  <c r="V9" i="26"/>
  <c r="V8" i="26" s="1"/>
  <c r="G12" i="26"/>
  <c r="I12" i="26"/>
  <c r="K12" i="26"/>
  <c r="K8" i="26" s="1"/>
  <c r="M12" i="26"/>
  <c r="O12" i="26"/>
  <c r="Q12" i="26"/>
  <c r="V12" i="26"/>
  <c r="G15" i="26"/>
  <c r="I15" i="26"/>
  <c r="K15" i="26"/>
  <c r="M15" i="26"/>
  <c r="O15" i="26"/>
  <c r="Q15" i="26"/>
  <c r="V15" i="26"/>
  <c r="G18" i="26"/>
  <c r="G8" i="26" s="1"/>
  <c r="I18" i="26"/>
  <c r="K18" i="26"/>
  <c r="O18" i="26"/>
  <c r="Q18" i="26"/>
  <c r="V18" i="26"/>
  <c r="G21" i="26"/>
  <c r="M21" i="26" s="1"/>
  <c r="I21" i="26"/>
  <c r="K21" i="26"/>
  <c r="O21" i="26"/>
  <c r="Q21" i="26"/>
  <c r="V21" i="26"/>
  <c r="G25" i="26"/>
  <c r="M25" i="26" s="1"/>
  <c r="I25" i="26"/>
  <c r="K25" i="26"/>
  <c r="O25" i="26"/>
  <c r="Q25" i="26"/>
  <c r="V25" i="26"/>
  <c r="G27" i="26"/>
  <c r="I27" i="26"/>
  <c r="K27" i="26"/>
  <c r="M27" i="26"/>
  <c r="O27" i="26"/>
  <c r="Q27" i="26"/>
  <c r="V27" i="26"/>
  <c r="G30" i="26"/>
  <c r="G31" i="26"/>
  <c r="I31" i="26"/>
  <c r="I30" i="26" s="1"/>
  <c r="K31" i="26"/>
  <c r="M31" i="26"/>
  <c r="O31" i="26"/>
  <c r="Q31" i="26"/>
  <c r="Q30" i="26" s="1"/>
  <c r="V31" i="26"/>
  <c r="V30" i="26" s="1"/>
  <c r="G35" i="26"/>
  <c r="I35" i="26"/>
  <c r="K35" i="26"/>
  <c r="K30" i="26" s="1"/>
  <c r="M35" i="26"/>
  <c r="O35" i="26"/>
  <c r="O30" i="26" s="1"/>
  <c r="Q35" i="26"/>
  <c r="V35" i="26"/>
  <c r="G39" i="26"/>
  <c r="I39" i="26"/>
  <c r="K39" i="26"/>
  <c r="M39" i="26"/>
  <c r="O39" i="26"/>
  <c r="Q39" i="26"/>
  <c r="V39" i="26"/>
  <c r="G43" i="26"/>
  <c r="M43" i="26" s="1"/>
  <c r="I43" i="26"/>
  <c r="K43" i="26"/>
  <c r="O43" i="26"/>
  <c r="Q43" i="26"/>
  <c r="V43" i="26"/>
  <c r="G46" i="26"/>
  <c r="M46" i="26" s="1"/>
  <c r="I46" i="26"/>
  <c r="K46" i="26"/>
  <c r="O46" i="26"/>
  <c r="Q46" i="26"/>
  <c r="V46" i="26"/>
  <c r="G51" i="26"/>
  <c r="G52" i="26"/>
  <c r="I52" i="26"/>
  <c r="I51" i="26" s="1"/>
  <c r="K52" i="26"/>
  <c r="M52" i="26"/>
  <c r="O52" i="26"/>
  <c r="O51" i="26" s="1"/>
  <c r="Q52" i="26"/>
  <c r="V52" i="26"/>
  <c r="G55" i="26"/>
  <c r="AF142" i="26" s="1"/>
  <c r="I55" i="26"/>
  <c r="K55" i="26"/>
  <c r="K51" i="26" s="1"/>
  <c r="O55" i="26"/>
  <c r="Q55" i="26"/>
  <c r="V55" i="26"/>
  <c r="G58" i="26"/>
  <c r="I58" i="26"/>
  <c r="K58" i="26"/>
  <c r="M58" i="26"/>
  <c r="O58" i="26"/>
  <c r="Q58" i="26"/>
  <c r="Q51" i="26" s="1"/>
  <c r="V58" i="26"/>
  <c r="G61" i="26"/>
  <c r="I61" i="26"/>
  <c r="K61" i="26"/>
  <c r="M61" i="26"/>
  <c r="O61" i="26"/>
  <c r="Q61" i="26"/>
  <c r="V61" i="26"/>
  <c r="V51" i="26" s="1"/>
  <c r="G65" i="26"/>
  <c r="I65" i="26"/>
  <c r="K65" i="26"/>
  <c r="M65" i="26"/>
  <c r="O65" i="26"/>
  <c r="Q65" i="26"/>
  <c r="V65" i="26"/>
  <c r="O68" i="26"/>
  <c r="V68" i="26"/>
  <c r="G69" i="26"/>
  <c r="M69" i="26" s="1"/>
  <c r="I69" i="26"/>
  <c r="I68" i="26" s="1"/>
  <c r="K69" i="26"/>
  <c r="K68" i="26" s="1"/>
  <c r="O69" i="26"/>
  <c r="Q69" i="26"/>
  <c r="Q68" i="26" s="1"/>
  <c r="V69" i="26"/>
  <c r="G72" i="26"/>
  <c r="G68" i="26" s="1"/>
  <c r="I72" i="26"/>
  <c r="K72" i="26"/>
  <c r="O72" i="26"/>
  <c r="Q72" i="26"/>
  <c r="V72" i="26"/>
  <c r="G75" i="26"/>
  <c r="I75" i="26"/>
  <c r="K75" i="26"/>
  <c r="M75" i="26"/>
  <c r="O75" i="26"/>
  <c r="Q75" i="26"/>
  <c r="V75" i="26"/>
  <c r="G79" i="26"/>
  <c r="I79" i="26"/>
  <c r="I78" i="26" s="1"/>
  <c r="K79" i="26"/>
  <c r="M79" i="26"/>
  <c r="O79" i="26"/>
  <c r="Q79" i="26"/>
  <c r="Q78" i="26" s="1"/>
  <c r="V79" i="26"/>
  <c r="V78" i="26" s="1"/>
  <c r="G83" i="26"/>
  <c r="I83" i="26"/>
  <c r="K83" i="26"/>
  <c r="M83" i="26"/>
  <c r="O83" i="26"/>
  <c r="O78" i="26" s="1"/>
  <c r="Q83" i="26"/>
  <c r="V83" i="26"/>
  <c r="G87" i="26"/>
  <c r="I87" i="26"/>
  <c r="K87" i="26"/>
  <c r="M87" i="26"/>
  <c r="O87" i="26"/>
  <c r="Q87" i="26"/>
  <c r="V87" i="26"/>
  <c r="G90" i="26"/>
  <c r="G78" i="26" s="1"/>
  <c r="I90" i="26"/>
  <c r="K90" i="26"/>
  <c r="O90" i="26"/>
  <c r="Q90" i="26"/>
  <c r="V90" i="26"/>
  <c r="G96" i="26"/>
  <c r="M96" i="26" s="1"/>
  <c r="I96" i="26"/>
  <c r="K96" i="26"/>
  <c r="O96" i="26"/>
  <c r="Q96" i="26"/>
  <c r="V96" i="26"/>
  <c r="G100" i="26"/>
  <c r="M100" i="26" s="1"/>
  <c r="I100" i="26"/>
  <c r="K100" i="26"/>
  <c r="O100" i="26"/>
  <c r="Q100" i="26"/>
  <c r="V100" i="26"/>
  <c r="G104" i="26"/>
  <c r="I104" i="26"/>
  <c r="K104" i="26"/>
  <c r="M104" i="26"/>
  <c r="O104" i="26"/>
  <c r="Q104" i="26"/>
  <c r="V104" i="26"/>
  <c r="G107" i="26"/>
  <c r="M107" i="26" s="1"/>
  <c r="I107" i="26"/>
  <c r="K107" i="26"/>
  <c r="K78" i="26" s="1"/>
  <c r="O107" i="26"/>
  <c r="Q107" i="26"/>
  <c r="V107" i="26"/>
  <c r="G115" i="26"/>
  <c r="I115" i="26"/>
  <c r="K115" i="26"/>
  <c r="M115" i="26"/>
  <c r="O115" i="26"/>
  <c r="Q115" i="26"/>
  <c r="V115" i="26"/>
  <c r="G120" i="26"/>
  <c r="K120" i="26"/>
  <c r="O120" i="26"/>
  <c r="V120" i="26"/>
  <c r="G121" i="26"/>
  <c r="I121" i="26"/>
  <c r="I120" i="26" s="1"/>
  <c r="K121" i="26"/>
  <c r="M121" i="26"/>
  <c r="M120" i="26" s="1"/>
  <c r="O121" i="26"/>
  <c r="Q121" i="26"/>
  <c r="Q120" i="26" s="1"/>
  <c r="V121" i="26"/>
  <c r="G123" i="26"/>
  <c r="K123" i="26"/>
  <c r="O123" i="26"/>
  <c r="V123" i="26"/>
  <c r="G124" i="26"/>
  <c r="M124" i="26" s="1"/>
  <c r="M123" i="26" s="1"/>
  <c r="I124" i="26"/>
  <c r="I123" i="26" s="1"/>
  <c r="K124" i="26"/>
  <c r="O124" i="26"/>
  <c r="Q124" i="26"/>
  <c r="Q123" i="26" s="1"/>
  <c r="V124" i="26"/>
  <c r="G133" i="26"/>
  <c r="K133" i="26"/>
  <c r="O133" i="26"/>
  <c r="V133" i="26"/>
  <c r="G134" i="26"/>
  <c r="I134" i="26"/>
  <c r="I133" i="26" s="1"/>
  <c r="K134" i="26"/>
  <c r="M134" i="26"/>
  <c r="M133" i="26" s="1"/>
  <c r="O134" i="26"/>
  <c r="Q134" i="26"/>
  <c r="Q133" i="26" s="1"/>
  <c r="V134" i="26"/>
  <c r="AE142" i="26"/>
  <c r="G13" i="25"/>
  <c r="G8" i="25"/>
  <c r="G9" i="25"/>
  <c r="I9" i="25"/>
  <c r="I8" i="25" s="1"/>
  <c r="K9" i="25"/>
  <c r="M9" i="25"/>
  <c r="M8" i="25" s="1"/>
  <c r="O9" i="25"/>
  <c r="O8" i="25" s="1"/>
  <c r="Q9" i="25"/>
  <c r="Q8" i="25" s="1"/>
  <c r="V9" i="25"/>
  <c r="V8" i="25" s="1"/>
  <c r="G11" i="25"/>
  <c r="I11" i="25"/>
  <c r="K11" i="25"/>
  <c r="K8" i="25" s="1"/>
  <c r="M11" i="25"/>
  <c r="O11" i="25"/>
  <c r="Q11" i="25"/>
  <c r="V11" i="25"/>
  <c r="AE13" i="25"/>
  <c r="AF13" i="25"/>
  <c r="G46" i="24"/>
  <c r="G9" i="24"/>
  <c r="I9" i="24"/>
  <c r="I8" i="24" s="1"/>
  <c r="K9" i="24"/>
  <c r="K8" i="24" s="1"/>
  <c r="M9" i="24"/>
  <c r="O9" i="24"/>
  <c r="O8" i="24" s="1"/>
  <c r="Q9" i="24"/>
  <c r="Q8" i="24" s="1"/>
  <c r="V9" i="24"/>
  <c r="V8" i="24" s="1"/>
  <c r="G10" i="24"/>
  <c r="I10" i="24"/>
  <c r="K10" i="24"/>
  <c r="M10" i="24"/>
  <c r="O10" i="24"/>
  <c r="Q10" i="24"/>
  <c r="V10" i="24"/>
  <c r="G12" i="24"/>
  <c r="I12" i="24"/>
  <c r="K12" i="24"/>
  <c r="M12" i="24"/>
  <c r="O12" i="24"/>
  <c r="Q12" i="24"/>
  <c r="V12" i="24"/>
  <c r="G14" i="24"/>
  <c r="G8" i="24" s="1"/>
  <c r="I14" i="24"/>
  <c r="K14" i="24"/>
  <c r="O14" i="24"/>
  <c r="Q14" i="24"/>
  <c r="V14" i="24"/>
  <c r="G16" i="24"/>
  <c r="M16" i="24" s="1"/>
  <c r="I16" i="24"/>
  <c r="K16" i="24"/>
  <c r="O16" i="24"/>
  <c r="Q16" i="24"/>
  <c r="V16" i="24"/>
  <c r="G17" i="24"/>
  <c r="M17" i="24" s="1"/>
  <c r="I17" i="24"/>
  <c r="K17" i="24"/>
  <c r="O17" i="24"/>
  <c r="Q17" i="24"/>
  <c r="V17" i="24"/>
  <c r="G18" i="24"/>
  <c r="I18" i="24"/>
  <c r="K18" i="24"/>
  <c r="M18" i="24"/>
  <c r="O18" i="24"/>
  <c r="Q18" i="24"/>
  <c r="V18" i="24"/>
  <c r="G21" i="24"/>
  <c r="M21" i="24" s="1"/>
  <c r="I21" i="24"/>
  <c r="K21" i="24"/>
  <c r="O21" i="24"/>
  <c r="Q21" i="24"/>
  <c r="V21" i="24"/>
  <c r="G22" i="24"/>
  <c r="I22" i="24"/>
  <c r="K22" i="24"/>
  <c r="M22" i="24"/>
  <c r="O22" i="24"/>
  <c r="Q22" i="24"/>
  <c r="V22" i="24"/>
  <c r="G23" i="24"/>
  <c r="I23" i="24"/>
  <c r="K23" i="24"/>
  <c r="M23" i="24"/>
  <c r="O23" i="24"/>
  <c r="Q23" i="24"/>
  <c r="V23" i="24"/>
  <c r="G26" i="24"/>
  <c r="I26" i="24"/>
  <c r="K26" i="24"/>
  <c r="M26" i="24"/>
  <c r="O26" i="24"/>
  <c r="Q26" i="24"/>
  <c r="V26" i="24"/>
  <c r="G28" i="24"/>
  <c r="M28" i="24" s="1"/>
  <c r="I28" i="24"/>
  <c r="K28" i="24"/>
  <c r="O28" i="24"/>
  <c r="Q28" i="24"/>
  <c r="V28" i="24"/>
  <c r="G29" i="24"/>
  <c r="M29" i="24" s="1"/>
  <c r="I29" i="24"/>
  <c r="K29" i="24"/>
  <c r="O29" i="24"/>
  <c r="Q29" i="24"/>
  <c r="V29" i="24"/>
  <c r="G30" i="24"/>
  <c r="I30" i="24"/>
  <c r="K30" i="24"/>
  <c r="Q30" i="24"/>
  <c r="V30" i="24"/>
  <c r="G31" i="24"/>
  <c r="I31" i="24"/>
  <c r="K31" i="24"/>
  <c r="M31" i="24"/>
  <c r="M30" i="24" s="1"/>
  <c r="O31" i="24"/>
  <c r="O30" i="24" s="1"/>
  <c r="Q31" i="24"/>
  <c r="V31" i="24"/>
  <c r="G34" i="24"/>
  <c r="I34" i="24"/>
  <c r="I33" i="24" s="1"/>
  <c r="K34" i="24"/>
  <c r="M34" i="24"/>
  <c r="O34" i="24"/>
  <c r="Q34" i="24"/>
  <c r="Q33" i="24" s="1"/>
  <c r="V34" i="24"/>
  <c r="V33" i="24" s="1"/>
  <c r="G35" i="24"/>
  <c r="I35" i="24"/>
  <c r="K35" i="24"/>
  <c r="K33" i="24" s="1"/>
  <c r="M35" i="24"/>
  <c r="O35" i="24"/>
  <c r="Q35" i="24"/>
  <c r="V35" i="24"/>
  <c r="G36" i="24"/>
  <c r="I36" i="24"/>
  <c r="K36" i="24"/>
  <c r="M36" i="24"/>
  <c r="O36" i="24"/>
  <c r="Q36" i="24"/>
  <c r="V36" i="24"/>
  <c r="G37" i="24"/>
  <c r="G33" i="24" s="1"/>
  <c r="I37" i="24"/>
  <c r="K37" i="24"/>
  <c r="O37" i="24"/>
  <c r="O33" i="24" s="1"/>
  <c r="Q37" i="24"/>
  <c r="V37" i="24"/>
  <c r="G39" i="24"/>
  <c r="Q39" i="24"/>
  <c r="G40" i="24"/>
  <c r="M40" i="24" s="1"/>
  <c r="M39" i="24" s="1"/>
  <c r="I40" i="24"/>
  <c r="I39" i="24" s="1"/>
  <c r="K40" i="24"/>
  <c r="K39" i="24" s="1"/>
  <c r="O40" i="24"/>
  <c r="Q40" i="24"/>
  <c r="V40" i="24"/>
  <c r="V39" i="24" s="1"/>
  <c r="G41" i="24"/>
  <c r="I41" i="24"/>
  <c r="K41" i="24"/>
  <c r="M41" i="24"/>
  <c r="O41" i="24"/>
  <c r="Q41" i="24"/>
  <c r="V41" i="24"/>
  <c r="G42" i="24"/>
  <c r="I42" i="24"/>
  <c r="K42" i="24"/>
  <c r="M42" i="24"/>
  <c r="O42" i="24"/>
  <c r="O39" i="24" s="1"/>
  <c r="Q42" i="24"/>
  <c r="V42" i="24"/>
  <c r="G43" i="24"/>
  <c r="I43" i="24"/>
  <c r="M43" i="24"/>
  <c r="O43" i="24"/>
  <c r="G44" i="24"/>
  <c r="I44" i="24"/>
  <c r="K44" i="24"/>
  <c r="K43" i="24" s="1"/>
  <c r="M44" i="24"/>
  <c r="O44" i="24"/>
  <c r="Q44" i="24"/>
  <c r="Q43" i="24" s="1"/>
  <c r="V44" i="24"/>
  <c r="V43" i="24" s="1"/>
  <c r="AE46" i="24"/>
  <c r="G72" i="23"/>
  <c r="G8" i="23"/>
  <c r="G9" i="23"/>
  <c r="I9" i="23"/>
  <c r="I8" i="23" s="1"/>
  <c r="K9" i="23"/>
  <c r="M9" i="23"/>
  <c r="M8" i="23" s="1"/>
  <c r="O9" i="23"/>
  <c r="Q9" i="23"/>
  <c r="Q8" i="23" s="1"/>
  <c r="V9" i="23"/>
  <c r="V8" i="23" s="1"/>
  <c r="G10" i="23"/>
  <c r="I10" i="23"/>
  <c r="K10" i="23"/>
  <c r="K8" i="23" s="1"/>
  <c r="M10" i="23"/>
  <c r="O10" i="23"/>
  <c r="O8" i="23" s="1"/>
  <c r="Q10" i="23"/>
  <c r="V10" i="23"/>
  <c r="G11" i="23"/>
  <c r="I11" i="23"/>
  <c r="K11" i="23"/>
  <c r="M11" i="23"/>
  <c r="O11" i="23"/>
  <c r="Q11" i="23"/>
  <c r="V11" i="23"/>
  <c r="G13" i="23"/>
  <c r="M13" i="23" s="1"/>
  <c r="I13" i="23"/>
  <c r="I12" i="23" s="1"/>
  <c r="K13" i="23"/>
  <c r="K12" i="23" s="1"/>
  <c r="O13" i="23"/>
  <c r="Q13" i="23"/>
  <c r="Q12" i="23" s="1"/>
  <c r="V13" i="23"/>
  <c r="G14" i="23"/>
  <c r="M14" i="23" s="1"/>
  <c r="I14" i="23"/>
  <c r="K14" i="23"/>
  <c r="O14" i="23"/>
  <c r="Q14" i="23"/>
  <c r="V14" i="23"/>
  <c r="V12" i="23" s="1"/>
  <c r="G15" i="23"/>
  <c r="I15" i="23"/>
  <c r="K15" i="23"/>
  <c r="M15" i="23"/>
  <c r="O15" i="23"/>
  <c r="Q15" i="23"/>
  <c r="V15" i="23"/>
  <c r="G16" i="23"/>
  <c r="M16" i="23" s="1"/>
  <c r="I16" i="23"/>
  <c r="K16" i="23"/>
  <c r="O16" i="23"/>
  <c r="O12" i="23" s="1"/>
  <c r="Q16" i="23"/>
  <c r="V16" i="23"/>
  <c r="G17" i="23"/>
  <c r="I17" i="23"/>
  <c r="K17" i="23"/>
  <c r="M17" i="23"/>
  <c r="O17" i="23"/>
  <c r="Q17" i="23"/>
  <c r="V17" i="23"/>
  <c r="G18" i="23"/>
  <c r="I18" i="23"/>
  <c r="K18" i="23"/>
  <c r="M18" i="23"/>
  <c r="O18" i="23"/>
  <c r="Q18" i="23"/>
  <c r="V18" i="23"/>
  <c r="G19" i="23"/>
  <c r="I19" i="23"/>
  <c r="K19" i="23"/>
  <c r="M19" i="23"/>
  <c r="O19" i="23"/>
  <c r="Q19" i="23"/>
  <c r="V19" i="23"/>
  <c r="G20" i="23"/>
  <c r="G12" i="23" s="1"/>
  <c r="I20" i="23"/>
  <c r="K20" i="23"/>
  <c r="O20" i="23"/>
  <c r="Q20" i="23"/>
  <c r="V20" i="23"/>
  <c r="G21" i="23"/>
  <c r="M21" i="23" s="1"/>
  <c r="I21" i="23"/>
  <c r="K21" i="23"/>
  <c r="O21" i="23"/>
  <c r="Q21" i="23"/>
  <c r="V21" i="23"/>
  <c r="G22" i="23"/>
  <c r="M22" i="23" s="1"/>
  <c r="I22" i="23"/>
  <c r="K22" i="23"/>
  <c r="O22" i="23"/>
  <c r="Q22" i="23"/>
  <c r="V22" i="23"/>
  <c r="G23" i="23"/>
  <c r="I23" i="23"/>
  <c r="K23" i="23"/>
  <c r="M23" i="23"/>
  <c r="O23" i="23"/>
  <c r="Q23" i="23"/>
  <c r="V23" i="23"/>
  <c r="G24" i="23"/>
  <c r="M24" i="23" s="1"/>
  <c r="I24" i="23"/>
  <c r="K24" i="23"/>
  <c r="O24" i="23"/>
  <c r="Q24" i="23"/>
  <c r="V24" i="23"/>
  <c r="G25" i="23"/>
  <c r="I25" i="23"/>
  <c r="K25" i="23"/>
  <c r="M25" i="23"/>
  <c r="O25" i="23"/>
  <c r="Q25" i="23"/>
  <c r="V25" i="23"/>
  <c r="G26" i="23"/>
  <c r="I26" i="23"/>
  <c r="K26" i="23"/>
  <c r="M26" i="23"/>
  <c r="O26" i="23"/>
  <c r="Q26" i="23"/>
  <c r="V26" i="23"/>
  <c r="G27" i="23"/>
  <c r="I27" i="23"/>
  <c r="K27" i="23"/>
  <c r="M27" i="23"/>
  <c r="O27" i="23"/>
  <c r="Q27" i="23"/>
  <c r="V27" i="23"/>
  <c r="G29" i="23"/>
  <c r="M29" i="23" s="1"/>
  <c r="I29" i="23"/>
  <c r="I28" i="23" s="1"/>
  <c r="K29" i="23"/>
  <c r="K28" i="23" s="1"/>
  <c r="O29" i="23"/>
  <c r="Q29" i="23"/>
  <c r="Q28" i="23" s="1"/>
  <c r="V29" i="23"/>
  <c r="G30" i="23"/>
  <c r="M30" i="23" s="1"/>
  <c r="I30" i="23"/>
  <c r="K30" i="23"/>
  <c r="O30" i="23"/>
  <c r="Q30" i="23"/>
  <c r="V30" i="23"/>
  <c r="G31" i="23"/>
  <c r="I31" i="23"/>
  <c r="K31" i="23"/>
  <c r="M31" i="23"/>
  <c r="O31" i="23"/>
  <c r="Q31" i="23"/>
  <c r="V31" i="23"/>
  <c r="G32" i="23"/>
  <c r="M32" i="23" s="1"/>
  <c r="I32" i="23"/>
  <c r="K32" i="23"/>
  <c r="O32" i="23"/>
  <c r="O28" i="23" s="1"/>
  <c r="Q32" i="23"/>
  <c r="V32" i="23"/>
  <c r="G33" i="23"/>
  <c r="I33" i="23"/>
  <c r="K33" i="23"/>
  <c r="M33" i="23"/>
  <c r="O33" i="23"/>
  <c r="Q33" i="23"/>
  <c r="V33" i="23"/>
  <c r="G34" i="23"/>
  <c r="I34" i="23"/>
  <c r="K34" i="23"/>
  <c r="M34" i="23"/>
  <c r="O34" i="23"/>
  <c r="Q34" i="23"/>
  <c r="V34" i="23"/>
  <c r="V28" i="23" s="1"/>
  <c r="G35" i="23"/>
  <c r="I35" i="23"/>
  <c r="K35" i="23"/>
  <c r="M35" i="23"/>
  <c r="O35" i="23"/>
  <c r="Q35" i="23"/>
  <c r="V35" i="23"/>
  <c r="G36" i="23"/>
  <c r="AF72" i="23" s="1"/>
  <c r="I36" i="23"/>
  <c r="K36" i="23"/>
  <c r="O36" i="23"/>
  <c r="Q36" i="23"/>
  <c r="V36" i="23"/>
  <c r="G37" i="23"/>
  <c r="M37" i="23" s="1"/>
  <c r="I37" i="23"/>
  <c r="K37" i="23"/>
  <c r="O37" i="23"/>
  <c r="Q37" i="23"/>
  <c r="V37" i="23"/>
  <c r="G38" i="23"/>
  <c r="M38" i="23" s="1"/>
  <c r="I38" i="23"/>
  <c r="K38" i="23"/>
  <c r="O38" i="23"/>
  <c r="Q38" i="23"/>
  <c r="V38" i="23"/>
  <c r="G39" i="23"/>
  <c r="I39" i="23"/>
  <c r="K39" i="23"/>
  <c r="M39" i="23"/>
  <c r="O39" i="23"/>
  <c r="Q39" i="23"/>
  <c r="V39" i="23"/>
  <c r="G40" i="23"/>
  <c r="M40" i="23" s="1"/>
  <c r="I40" i="23"/>
  <c r="K40" i="23"/>
  <c r="O40" i="23"/>
  <c r="Q40" i="23"/>
  <c r="V40" i="23"/>
  <c r="G41" i="23"/>
  <c r="I41" i="23"/>
  <c r="K41" i="23"/>
  <c r="M41" i="23"/>
  <c r="O41" i="23"/>
  <c r="Q41" i="23"/>
  <c r="V41" i="23"/>
  <c r="G42" i="23"/>
  <c r="I42" i="23"/>
  <c r="K42" i="23"/>
  <c r="M42" i="23"/>
  <c r="O42" i="23"/>
  <c r="Q42" i="23"/>
  <c r="V42" i="23"/>
  <c r="G43" i="23"/>
  <c r="I43" i="23"/>
  <c r="K43" i="23"/>
  <c r="M43" i="23"/>
  <c r="O43" i="23"/>
  <c r="Q43" i="23"/>
  <c r="V43" i="23"/>
  <c r="G44" i="23"/>
  <c r="M44" i="23" s="1"/>
  <c r="I44" i="23"/>
  <c r="K44" i="23"/>
  <c r="O44" i="23"/>
  <c r="Q44" i="23"/>
  <c r="V44" i="23"/>
  <c r="G45" i="23"/>
  <c r="M45" i="23" s="1"/>
  <c r="I45" i="23"/>
  <c r="K45" i="23"/>
  <c r="O45" i="23"/>
  <c r="Q45" i="23"/>
  <c r="V45" i="23"/>
  <c r="G46" i="23"/>
  <c r="M46" i="23" s="1"/>
  <c r="I46" i="23"/>
  <c r="K46" i="23"/>
  <c r="O46" i="23"/>
  <c r="Q46" i="23"/>
  <c r="V46" i="23"/>
  <c r="G47" i="23"/>
  <c r="I47" i="23"/>
  <c r="K47" i="23"/>
  <c r="M47" i="23"/>
  <c r="O47" i="23"/>
  <c r="Q47" i="23"/>
  <c r="V47" i="23"/>
  <c r="G48" i="23"/>
  <c r="M48" i="23" s="1"/>
  <c r="I48" i="23"/>
  <c r="K48" i="23"/>
  <c r="O48" i="23"/>
  <c r="Q48" i="23"/>
  <c r="V48" i="23"/>
  <c r="G49" i="23"/>
  <c r="I49" i="23"/>
  <c r="K49" i="23"/>
  <c r="M49" i="23"/>
  <c r="O49" i="23"/>
  <c r="Q49" i="23"/>
  <c r="V49" i="23"/>
  <c r="G50" i="23"/>
  <c r="I50" i="23"/>
  <c r="K50" i="23"/>
  <c r="M50" i="23"/>
  <c r="O50" i="23"/>
  <c r="Q50" i="23"/>
  <c r="V50" i="23"/>
  <c r="G51" i="23"/>
  <c r="I51" i="23"/>
  <c r="K51" i="23"/>
  <c r="M51" i="23"/>
  <c r="O51" i="23"/>
  <c r="Q51" i="23"/>
  <c r="V51" i="23"/>
  <c r="G52" i="23"/>
  <c r="M52" i="23" s="1"/>
  <c r="I52" i="23"/>
  <c r="K52" i="23"/>
  <c r="O52" i="23"/>
  <c r="Q52" i="23"/>
  <c r="V52" i="23"/>
  <c r="G54" i="23"/>
  <c r="G53" i="23" s="1"/>
  <c r="I54" i="23"/>
  <c r="K54" i="23"/>
  <c r="K53" i="23" s="1"/>
  <c r="O54" i="23"/>
  <c r="O53" i="23" s="1"/>
  <c r="Q54" i="23"/>
  <c r="V54" i="23"/>
  <c r="G55" i="23"/>
  <c r="I55" i="23"/>
  <c r="K55" i="23"/>
  <c r="M55" i="23"/>
  <c r="O55" i="23"/>
  <c r="Q55" i="23"/>
  <c r="V55" i="23"/>
  <c r="G56" i="23"/>
  <c r="I56" i="23"/>
  <c r="K56" i="23"/>
  <c r="M56" i="23"/>
  <c r="O56" i="23"/>
  <c r="Q56" i="23"/>
  <c r="V56" i="23"/>
  <c r="G57" i="23"/>
  <c r="I57" i="23"/>
  <c r="K57" i="23"/>
  <c r="M57" i="23"/>
  <c r="O57" i="23"/>
  <c r="Q57" i="23"/>
  <c r="Q53" i="23" s="1"/>
  <c r="V57" i="23"/>
  <c r="G58" i="23"/>
  <c r="I58" i="23"/>
  <c r="K58" i="23"/>
  <c r="M58" i="23"/>
  <c r="O58" i="23"/>
  <c r="Q58" i="23"/>
  <c r="V58" i="23"/>
  <c r="V53" i="23" s="1"/>
  <c r="G59" i="23"/>
  <c r="I59" i="23"/>
  <c r="K59" i="23"/>
  <c r="M59" i="23"/>
  <c r="O59" i="23"/>
  <c r="Q59" i="23"/>
  <c r="V59" i="23"/>
  <c r="G60" i="23"/>
  <c r="M60" i="23" s="1"/>
  <c r="I60" i="23"/>
  <c r="K60" i="23"/>
  <c r="O60" i="23"/>
  <c r="Q60" i="23"/>
  <c r="V60" i="23"/>
  <c r="G61" i="23"/>
  <c r="M61" i="23" s="1"/>
  <c r="I61" i="23"/>
  <c r="I53" i="23" s="1"/>
  <c r="K61" i="23"/>
  <c r="O61" i="23"/>
  <c r="Q61" i="23"/>
  <c r="V61" i="23"/>
  <c r="G62" i="23"/>
  <c r="M62" i="23" s="1"/>
  <c r="I62" i="23"/>
  <c r="K62" i="23"/>
  <c r="O62" i="23"/>
  <c r="Q62" i="23"/>
  <c r="V62" i="23"/>
  <c r="G63" i="23"/>
  <c r="I63" i="23"/>
  <c r="K63" i="23"/>
  <c r="M63" i="23"/>
  <c r="O63" i="23"/>
  <c r="Q63" i="23"/>
  <c r="V63" i="23"/>
  <c r="G64" i="23"/>
  <c r="I64" i="23"/>
  <c r="K64" i="23"/>
  <c r="M64" i="23"/>
  <c r="O64" i="23"/>
  <c r="Q64" i="23"/>
  <c r="V64" i="23"/>
  <c r="G65" i="23"/>
  <c r="I65" i="23"/>
  <c r="K65" i="23"/>
  <c r="M65" i="23"/>
  <c r="O65" i="23"/>
  <c r="Q65" i="23"/>
  <c r="V65" i="23"/>
  <c r="G66" i="23"/>
  <c r="I66" i="23"/>
  <c r="K66" i="23"/>
  <c r="M66" i="23"/>
  <c r="O66" i="23"/>
  <c r="Q66" i="23"/>
  <c r="V66" i="23"/>
  <c r="G67" i="23"/>
  <c r="I67" i="23"/>
  <c r="K67" i="23"/>
  <c r="M67" i="23"/>
  <c r="O67" i="23"/>
  <c r="Q67" i="23"/>
  <c r="V67" i="23"/>
  <c r="G68" i="23"/>
  <c r="M68" i="23" s="1"/>
  <c r="I68" i="23"/>
  <c r="K68" i="23"/>
  <c r="O68" i="23"/>
  <c r="Q68" i="23"/>
  <c r="V68" i="23"/>
  <c r="G69" i="23"/>
  <c r="M69" i="23" s="1"/>
  <c r="I69" i="23"/>
  <c r="K69" i="23"/>
  <c r="O69" i="23"/>
  <c r="Q69" i="23"/>
  <c r="V69" i="23"/>
  <c r="G70" i="23"/>
  <c r="M70" i="23" s="1"/>
  <c r="I70" i="23"/>
  <c r="K70" i="23"/>
  <c r="O70" i="23"/>
  <c r="Q70" i="23"/>
  <c r="V70" i="23"/>
  <c r="AE72" i="23"/>
  <c r="G142" i="22"/>
  <c r="BA110" i="22"/>
  <c r="BA104" i="22"/>
  <c r="BA89" i="22"/>
  <c r="BA81" i="22"/>
  <c r="BA79" i="22"/>
  <c r="BA73" i="22"/>
  <c r="BA60" i="22"/>
  <c r="G9" i="22"/>
  <c r="G8" i="22" s="1"/>
  <c r="I9" i="22"/>
  <c r="K9" i="22"/>
  <c r="O9" i="22"/>
  <c r="Q9" i="22"/>
  <c r="V9" i="22"/>
  <c r="G13" i="22"/>
  <c r="M13" i="22" s="1"/>
  <c r="I13" i="22"/>
  <c r="I8" i="22" s="1"/>
  <c r="K13" i="22"/>
  <c r="O13" i="22"/>
  <c r="Q13" i="22"/>
  <c r="V13" i="22"/>
  <c r="G17" i="22"/>
  <c r="M17" i="22" s="1"/>
  <c r="I17" i="22"/>
  <c r="K17" i="22"/>
  <c r="K8" i="22" s="1"/>
  <c r="O17" i="22"/>
  <c r="Q17" i="22"/>
  <c r="V17" i="22"/>
  <c r="G21" i="22"/>
  <c r="I21" i="22"/>
  <c r="K21" i="22"/>
  <c r="M21" i="22"/>
  <c r="O21" i="22"/>
  <c r="Q21" i="22"/>
  <c r="V21" i="22"/>
  <c r="G25" i="22"/>
  <c r="I25" i="22"/>
  <c r="K25" i="22"/>
  <c r="M25" i="22"/>
  <c r="O25" i="22"/>
  <c r="O8" i="22" s="1"/>
  <c r="Q25" i="22"/>
  <c r="V25" i="22"/>
  <c r="G29" i="22"/>
  <c r="I29" i="22"/>
  <c r="K29" i="22"/>
  <c r="M29" i="22"/>
  <c r="O29" i="22"/>
  <c r="Q29" i="22"/>
  <c r="Q8" i="22" s="1"/>
  <c r="V29" i="22"/>
  <c r="G33" i="22"/>
  <c r="I33" i="22"/>
  <c r="K33" i="22"/>
  <c r="M33" i="22"/>
  <c r="O33" i="22"/>
  <c r="Q33" i="22"/>
  <c r="V33" i="22"/>
  <c r="V8" i="22" s="1"/>
  <c r="G37" i="22"/>
  <c r="I37" i="22"/>
  <c r="K37" i="22"/>
  <c r="M37" i="22"/>
  <c r="O37" i="22"/>
  <c r="Q37" i="22"/>
  <c r="V37" i="22"/>
  <c r="G40" i="22"/>
  <c r="M40" i="22" s="1"/>
  <c r="I40" i="22"/>
  <c r="K40" i="22"/>
  <c r="O40" i="22"/>
  <c r="Q40" i="22"/>
  <c r="V40" i="22"/>
  <c r="G43" i="22"/>
  <c r="M43" i="22" s="1"/>
  <c r="I43" i="22"/>
  <c r="K43" i="22"/>
  <c r="O43" i="22"/>
  <c r="Q43" i="22"/>
  <c r="V43" i="22"/>
  <c r="G47" i="22"/>
  <c r="M47" i="22" s="1"/>
  <c r="I47" i="22"/>
  <c r="K47" i="22"/>
  <c r="O47" i="22"/>
  <c r="Q47" i="22"/>
  <c r="V47" i="22"/>
  <c r="G51" i="22"/>
  <c r="I51" i="22"/>
  <c r="K51" i="22"/>
  <c r="M51" i="22"/>
  <c r="O51" i="22"/>
  <c r="Q51" i="22"/>
  <c r="V51" i="22"/>
  <c r="G55" i="22"/>
  <c r="I55" i="22"/>
  <c r="K55" i="22"/>
  <c r="M55" i="22"/>
  <c r="O55" i="22"/>
  <c r="Q55" i="22"/>
  <c r="V55" i="22"/>
  <c r="G59" i="22"/>
  <c r="I59" i="22"/>
  <c r="K59" i="22"/>
  <c r="M59" i="22"/>
  <c r="O59" i="22"/>
  <c r="Q59" i="22"/>
  <c r="V59" i="22"/>
  <c r="G66" i="22"/>
  <c r="I66" i="22"/>
  <c r="K66" i="22"/>
  <c r="M66" i="22"/>
  <c r="O66" i="22"/>
  <c r="Q66" i="22"/>
  <c r="V66" i="22"/>
  <c r="G69" i="22"/>
  <c r="I69" i="22"/>
  <c r="K69" i="22"/>
  <c r="M69" i="22"/>
  <c r="O69" i="22"/>
  <c r="Q69" i="22"/>
  <c r="V69" i="22"/>
  <c r="G70" i="22"/>
  <c r="M70" i="22" s="1"/>
  <c r="I70" i="22"/>
  <c r="K70" i="22"/>
  <c r="O70" i="22"/>
  <c r="Q70" i="22"/>
  <c r="V70" i="22"/>
  <c r="G78" i="22"/>
  <c r="M78" i="22" s="1"/>
  <c r="I78" i="22"/>
  <c r="K78" i="22"/>
  <c r="O78" i="22"/>
  <c r="Q78" i="22"/>
  <c r="V78" i="22"/>
  <c r="G80" i="22"/>
  <c r="M80" i="22" s="1"/>
  <c r="I80" i="22"/>
  <c r="K80" i="22"/>
  <c r="O80" i="22"/>
  <c r="Q80" i="22"/>
  <c r="V80" i="22"/>
  <c r="G88" i="22"/>
  <c r="I88" i="22"/>
  <c r="K88" i="22"/>
  <c r="M88" i="22"/>
  <c r="O88" i="22"/>
  <c r="Q88" i="22"/>
  <c r="V88" i="22"/>
  <c r="G97" i="22"/>
  <c r="I97" i="22"/>
  <c r="K97" i="22"/>
  <c r="M97" i="22"/>
  <c r="O97" i="22"/>
  <c r="Q97" i="22"/>
  <c r="Q96" i="22" s="1"/>
  <c r="V97" i="22"/>
  <c r="G100" i="22"/>
  <c r="I100" i="22"/>
  <c r="K100" i="22"/>
  <c r="M100" i="22"/>
  <c r="O100" i="22"/>
  <c r="Q100" i="22"/>
  <c r="V100" i="22"/>
  <c r="V96" i="22" s="1"/>
  <c r="G103" i="22"/>
  <c r="I103" i="22"/>
  <c r="K103" i="22"/>
  <c r="M103" i="22"/>
  <c r="O103" i="22"/>
  <c r="Q103" i="22"/>
  <c r="V103" i="22"/>
  <c r="G109" i="22"/>
  <c r="M109" i="22" s="1"/>
  <c r="M96" i="22" s="1"/>
  <c r="I109" i="22"/>
  <c r="K109" i="22"/>
  <c r="O109" i="22"/>
  <c r="Q109" i="22"/>
  <c r="V109" i="22"/>
  <c r="G115" i="22"/>
  <c r="M115" i="22" s="1"/>
  <c r="I115" i="22"/>
  <c r="I96" i="22" s="1"/>
  <c r="K115" i="22"/>
  <c r="O115" i="22"/>
  <c r="Q115" i="22"/>
  <c r="V115" i="22"/>
  <c r="G122" i="22"/>
  <c r="M122" i="22" s="1"/>
  <c r="I122" i="22"/>
  <c r="K122" i="22"/>
  <c r="K96" i="22" s="1"/>
  <c r="O122" i="22"/>
  <c r="Q122" i="22"/>
  <c r="V122" i="22"/>
  <c r="G128" i="22"/>
  <c r="I128" i="22"/>
  <c r="K128" i="22"/>
  <c r="M128" i="22"/>
  <c r="O128" i="22"/>
  <c r="Q128" i="22"/>
  <c r="V128" i="22"/>
  <c r="G134" i="22"/>
  <c r="I134" i="22"/>
  <c r="K134" i="22"/>
  <c r="M134" i="22"/>
  <c r="O134" i="22"/>
  <c r="O96" i="22" s="1"/>
  <c r="Q134" i="22"/>
  <c r="V134" i="22"/>
  <c r="AE142" i="22"/>
  <c r="G67" i="21"/>
  <c r="BA46" i="21"/>
  <c r="G9" i="21"/>
  <c r="M9" i="21" s="1"/>
  <c r="I9" i="21"/>
  <c r="I8" i="21" s="1"/>
  <c r="K9" i="21"/>
  <c r="O9" i="21"/>
  <c r="O8" i="21" s="1"/>
  <c r="Q9" i="21"/>
  <c r="Q8" i="21" s="1"/>
  <c r="V9" i="21"/>
  <c r="V8" i="21" s="1"/>
  <c r="G14" i="21"/>
  <c r="I14" i="21"/>
  <c r="K14" i="21"/>
  <c r="K8" i="21" s="1"/>
  <c r="M14" i="21"/>
  <c r="O14" i="21"/>
  <c r="Q14" i="21"/>
  <c r="V14" i="21"/>
  <c r="G17" i="21"/>
  <c r="I17" i="21"/>
  <c r="K17" i="21"/>
  <c r="M17" i="21"/>
  <c r="O17" i="21"/>
  <c r="Q17" i="21"/>
  <c r="V17" i="21"/>
  <c r="G20" i="21"/>
  <c r="M20" i="21" s="1"/>
  <c r="I20" i="21"/>
  <c r="K20" i="21"/>
  <c r="O20" i="21"/>
  <c r="Q20" i="21"/>
  <c r="V20" i="21"/>
  <c r="G23" i="21"/>
  <c r="M23" i="21" s="1"/>
  <c r="I23" i="21"/>
  <c r="K23" i="21"/>
  <c r="O23" i="21"/>
  <c r="Q23" i="21"/>
  <c r="V23" i="21"/>
  <c r="G25" i="21"/>
  <c r="M25" i="21" s="1"/>
  <c r="I25" i="21"/>
  <c r="K25" i="21"/>
  <c r="O25" i="21"/>
  <c r="Q25" i="21"/>
  <c r="V25" i="21"/>
  <c r="G28" i="21"/>
  <c r="I28" i="21"/>
  <c r="K28" i="21"/>
  <c r="M28" i="21"/>
  <c r="O28" i="21"/>
  <c r="Q28" i="21"/>
  <c r="V28" i="21"/>
  <c r="G33" i="21"/>
  <c r="G8" i="21" s="1"/>
  <c r="I33" i="21"/>
  <c r="K33" i="21"/>
  <c r="O33" i="21"/>
  <c r="Q33" i="21"/>
  <c r="V33" i="21"/>
  <c r="G35" i="21"/>
  <c r="M35" i="21" s="1"/>
  <c r="I35" i="21"/>
  <c r="K35" i="21"/>
  <c r="O35" i="21"/>
  <c r="Q35" i="21"/>
  <c r="V35" i="21"/>
  <c r="G38" i="21"/>
  <c r="I38" i="21"/>
  <c r="I37" i="21" s="1"/>
  <c r="K38" i="21"/>
  <c r="M38" i="21"/>
  <c r="O38" i="21"/>
  <c r="Q38" i="21"/>
  <c r="V38" i="21"/>
  <c r="V37" i="21" s="1"/>
  <c r="G40" i="21"/>
  <c r="M40" i="21" s="1"/>
  <c r="I40" i="21"/>
  <c r="K40" i="21"/>
  <c r="O40" i="21"/>
  <c r="O37" i="21" s="1"/>
  <c r="Q40" i="21"/>
  <c r="V40" i="21"/>
  <c r="G43" i="21"/>
  <c r="I43" i="21"/>
  <c r="K43" i="21"/>
  <c r="M43" i="21"/>
  <c r="O43" i="21"/>
  <c r="Q43" i="21"/>
  <c r="Q37" i="21" s="1"/>
  <c r="V43" i="21"/>
  <c r="G45" i="21"/>
  <c r="M45" i="21" s="1"/>
  <c r="I45" i="21"/>
  <c r="K45" i="21"/>
  <c r="O45" i="21"/>
  <c r="Q45" i="21"/>
  <c r="V45" i="21"/>
  <c r="G50" i="21"/>
  <c r="I50" i="21"/>
  <c r="K50" i="21"/>
  <c r="M50" i="21"/>
  <c r="O50" i="21"/>
  <c r="Q50" i="21"/>
  <c r="V50" i="21"/>
  <c r="G53" i="21"/>
  <c r="M53" i="21" s="1"/>
  <c r="I53" i="21"/>
  <c r="K53" i="21"/>
  <c r="O53" i="21"/>
  <c r="Q53" i="21"/>
  <c r="V53" i="21"/>
  <c r="G58" i="21"/>
  <c r="M58" i="21" s="1"/>
  <c r="I58" i="21"/>
  <c r="K58" i="21"/>
  <c r="O58" i="21"/>
  <c r="Q58" i="21"/>
  <c r="V58" i="21"/>
  <c r="G60" i="21"/>
  <c r="M60" i="21" s="1"/>
  <c r="I60" i="21"/>
  <c r="K60" i="21"/>
  <c r="K37" i="21" s="1"/>
  <c r="O60" i="21"/>
  <c r="Q60" i="21"/>
  <c r="V60" i="21"/>
  <c r="I63" i="21"/>
  <c r="Q63" i="21"/>
  <c r="V63" i="21"/>
  <c r="G64" i="21"/>
  <c r="M64" i="21" s="1"/>
  <c r="M63" i="21" s="1"/>
  <c r="I64" i="21"/>
  <c r="K64" i="21"/>
  <c r="K63" i="21" s="1"/>
  <c r="O64" i="21"/>
  <c r="O63" i="21" s="1"/>
  <c r="Q64" i="21"/>
  <c r="V64" i="21"/>
  <c r="AE67" i="21"/>
  <c r="G121" i="20"/>
  <c r="BA53" i="20"/>
  <c r="G8" i="20"/>
  <c r="G9" i="20"/>
  <c r="M9" i="20" s="1"/>
  <c r="I9" i="20"/>
  <c r="I8" i="20" s="1"/>
  <c r="K9" i="20"/>
  <c r="K8" i="20" s="1"/>
  <c r="O9" i="20"/>
  <c r="O8" i="20" s="1"/>
  <c r="Q9" i="20"/>
  <c r="Q8" i="20" s="1"/>
  <c r="V9" i="20"/>
  <c r="V8" i="20" s="1"/>
  <c r="G10" i="20"/>
  <c r="M10" i="20" s="1"/>
  <c r="I10" i="20"/>
  <c r="K10" i="20"/>
  <c r="O10" i="20"/>
  <c r="Q10" i="20"/>
  <c r="V10" i="20"/>
  <c r="G13" i="20"/>
  <c r="I13" i="20"/>
  <c r="K13" i="20"/>
  <c r="M13" i="20"/>
  <c r="O13" i="20"/>
  <c r="Q13" i="20"/>
  <c r="V13" i="20"/>
  <c r="G16" i="20"/>
  <c r="M16" i="20" s="1"/>
  <c r="I16" i="20"/>
  <c r="K16" i="20"/>
  <c r="O16" i="20"/>
  <c r="Q16" i="20"/>
  <c r="V16" i="20"/>
  <c r="G18" i="20"/>
  <c r="I18" i="20"/>
  <c r="I17" i="20" s="1"/>
  <c r="K18" i="20"/>
  <c r="K17" i="20" s="1"/>
  <c r="M18" i="20"/>
  <c r="O18" i="20"/>
  <c r="Q18" i="20"/>
  <c r="V18" i="20"/>
  <c r="V17" i="20" s="1"/>
  <c r="G20" i="20"/>
  <c r="I20" i="20"/>
  <c r="K20" i="20"/>
  <c r="M20" i="20"/>
  <c r="O20" i="20"/>
  <c r="Q20" i="20"/>
  <c r="V20" i="20"/>
  <c r="G22" i="20"/>
  <c r="G17" i="20" s="1"/>
  <c r="I22" i="20"/>
  <c r="K22" i="20"/>
  <c r="O22" i="20"/>
  <c r="O17" i="20" s="1"/>
  <c r="Q22" i="20"/>
  <c r="V22" i="20"/>
  <c r="G24" i="20"/>
  <c r="M24" i="20" s="1"/>
  <c r="I24" i="20"/>
  <c r="K24" i="20"/>
  <c r="O24" i="20"/>
  <c r="Q24" i="20"/>
  <c r="V24" i="20"/>
  <c r="G26" i="20"/>
  <c r="M26" i="20" s="1"/>
  <c r="I26" i="20"/>
  <c r="K26" i="20"/>
  <c r="O26" i="20"/>
  <c r="Q26" i="20"/>
  <c r="V26" i="20"/>
  <c r="G27" i="20"/>
  <c r="I27" i="20"/>
  <c r="K27" i="20"/>
  <c r="M27" i="20"/>
  <c r="O27" i="20"/>
  <c r="Q27" i="20"/>
  <c r="V27" i="20"/>
  <c r="G28" i="20"/>
  <c r="M28" i="20" s="1"/>
  <c r="I28" i="20"/>
  <c r="K28" i="20"/>
  <c r="O28" i="20"/>
  <c r="Q28" i="20"/>
  <c r="V28" i="20"/>
  <c r="G30" i="20"/>
  <c r="M30" i="20" s="1"/>
  <c r="I30" i="20"/>
  <c r="K30" i="20"/>
  <c r="O30" i="20"/>
  <c r="Q30" i="20"/>
  <c r="Q17" i="20" s="1"/>
  <c r="V30" i="20"/>
  <c r="G32" i="20"/>
  <c r="I32" i="20"/>
  <c r="K32" i="20"/>
  <c r="K31" i="20" s="1"/>
  <c r="M32" i="20"/>
  <c r="O32" i="20"/>
  <c r="O31" i="20" s="1"/>
  <c r="Q32" i="20"/>
  <c r="V32" i="20"/>
  <c r="G33" i="20"/>
  <c r="G31" i="20" s="1"/>
  <c r="I33" i="20"/>
  <c r="K33" i="20"/>
  <c r="O33" i="20"/>
  <c r="Q33" i="20"/>
  <c r="V33" i="20"/>
  <c r="G34" i="20"/>
  <c r="I34" i="20"/>
  <c r="I31" i="20" s="1"/>
  <c r="K34" i="20"/>
  <c r="M34" i="20"/>
  <c r="O34" i="20"/>
  <c r="Q34" i="20"/>
  <c r="Q31" i="20" s="1"/>
  <c r="V34" i="20"/>
  <c r="G35" i="20"/>
  <c r="M35" i="20" s="1"/>
  <c r="I35" i="20"/>
  <c r="K35" i="20"/>
  <c r="O35" i="20"/>
  <c r="Q35" i="20"/>
  <c r="V35" i="20"/>
  <c r="G36" i="20"/>
  <c r="I36" i="20"/>
  <c r="K36" i="20"/>
  <c r="M36" i="20"/>
  <c r="O36" i="20"/>
  <c r="Q36" i="20"/>
  <c r="V36" i="20"/>
  <c r="G37" i="20"/>
  <c r="M37" i="20" s="1"/>
  <c r="I37" i="20"/>
  <c r="K37" i="20"/>
  <c r="O37" i="20"/>
  <c r="Q37" i="20"/>
  <c r="V37" i="20"/>
  <c r="G38" i="20"/>
  <c r="M38" i="20" s="1"/>
  <c r="I38" i="20"/>
  <c r="K38" i="20"/>
  <c r="O38" i="20"/>
  <c r="Q38" i="20"/>
  <c r="V38" i="20"/>
  <c r="G39" i="20"/>
  <c r="M39" i="20" s="1"/>
  <c r="I39" i="20"/>
  <c r="K39" i="20"/>
  <c r="O39" i="20"/>
  <c r="Q39" i="20"/>
  <c r="V39" i="20"/>
  <c r="V31" i="20" s="1"/>
  <c r="G40" i="20"/>
  <c r="I40" i="20"/>
  <c r="K40" i="20"/>
  <c r="M40" i="20"/>
  <c r="O40" i="20"/>
  <c r="Q40" i="20"/>
  <c r="V40" i="20"/>
  <c r="G41" i="20"/>
  <c r="M41" i="20" s="1"/>
  <c r="I41" i="20"/>
  <c r="K41" i="20"/>
  <c r="O41" i="20"/>
  <c r="Q41" i="20"/>
  <c r="V41" i="20"/>
  <c r="I42" i="20"/>
  <c r="G43" i="20"/>
  <c r="M43" i="20" s="1"/>
  <c r="I43" i="20"/>
  <c r="K43" i="20"/>
  <c r="K42" i="20" s="1"/>
  <c r="O43" i="20"/>
  <c r="Q43" i="20"/>
  <c r="Q42" i="20" s="1"/>
  <c r="V43" i="20"/>
  <c r="V42" i="20" s="1"/>
  <c r="G44" i="20"/>
  <c r="I44" i="20"/>
  <c r="K44" i="20"/>
  <c r="M44" i="20"/>
  <c r="O44" i="20"/>
  <c r="Q44" i="20"/>
  <c r="V44" i="20"/>
  <c r="G45" i="20"/>
  <c r="I45" i="20"/>
  <c r="K45" i="20"/>
  <c r="M45" i="20"/>
  <c r="O45" i="20"/>
  <c r="O42" i="20" s="1"/>
  <c r="Q45" i="20"/>
  <c r="V45" i="20"/>
  <c r="G46" i="20"/>
  <c r="G42" i="20" s="1"/>
  <c r="I46" i="20"/>
  <c r="K46" i="20"/>
  <c r="O46" i="20"/>
  <c r="Q46" i="20"/>
  <c r="V46" i="20"/>
  <c r="G47" i="20"/>
  <c r="M47" i="20" s="1"/>
  <c r="I47" i="20"/>
  <c r="K47" i="20"/>
  <c r="O47" i="20"/>
  <c r="Q47" i="20"/>
  <c r="V47" i="20"/>
  <c r="G48" i="20"/>
  <c r="I48" i="20"/>
  <c r="K48" i="20"/>
  <c r="M48" i="20"/>
  <c r="O48" i="20"/>
  <c r="Q48" i="20"/>
  <c r="V48" i="20"/>
  <c r="G50" i="20"/>
  <c r="M50" i="20" s="1"/>
  <c r="I50" i="20"/>
  <c r="K50" i="20"/>
  <c r="O50" i="20"/>
  <c r="Q50" i="20"/>
  <c r="V50" i="20"/>
  <c r="G52" i="20"/>
  <c r="M52" i="20" s="1"/>
  <c r="I52" i="20"/>
  <c r="K52" i="20"/>
  <c r="K51" i="20" s="1"/>
  <c r="O52" i="20"/>
  <c r="Q52" i="20"/>
  <c r="Q51" i="20" s="1"/>
  <c r="V52" i="20"/>
  <c r="V51" i="20" s="1"/>
  <c r="G54" i="20"/>
  <c r="I54" i="20"/>
  <c r="K54" i="20"/>
  <c r="M54" i="20"/>
  <c r="O54" i="20"/>
  <c r="Q54" i="20"/>
  <c r="V54" i="20"/>
  <c r="G55" i="20"/>
  <c r="I55" i="20"/>
  <c r="K55" i="20"/>
  <c r="M55" i="20"/>
  <c r="O55" i="20"/>
  <c r="O51" i="20" s="1"/>
  <c r="Q55" i="20"/>
  <c r="V55" i="20"/>
  <c r="G56" i="20"/>
  <c r="M56" i="20" s="1"/>
  <c r="I56" i="20"/>
  <c r="K56" i="20"/>
  <c r="O56" i="20"/>
  <c r="Q56" i="20"/>
  <c r="V56" i="20"/>
  <c r="G57" i="20"/>
  <c r="M57" i="20" s="1"/>
  <c r="I57" i="20"/>
  <c r="K57" i="20"/>
  <c r="O57" i="20"/>
  <c r="Q57" i="20"/>
  <c r="V57" i="20"/>
  <c r="G58" i="20"/>
  <c r="I58" i="20"/>
  <c r="K58" i="20"/>
  <c r="M58" i="20"/>
  <c r="O58" i="20"/>
  <c r="Q58" i="20"/>
  <c r="V58" i="20"/>
  <c r="G59" i="20"/>
  <c r="G51" i="20" s="1"/>
  <c r="I59" i="20"/>
  <c r="K59" i="20"/>
  <c r="O59" i="20"/>
  <c r="Q59" i="20"/>
  <c r="V59" i="20"/>
  <c r="G60" i="20"/>
  <c r="M60" i="20" s="1"/>
  <c r="I60" i="20"/>
  <c r="I51" i="20" s="1"/>
  <c r="K60" i="20"/>
  <c r="O60" i="20"/>
  <c r="Q60" i="20"/>
  <c r="V60" i="20"/>
  <c r="G61" i="20"/>
  <c r="M61" i="20" s="1"/>
  <c r="I61" i="20"/>
  <c r="K61" i="20"/>
  <c r="O61" i="20"/>
  <c r="Q61" i="20"/>
  <c r="V61" i="20"/>
  <c r="G62" i="20"/>
  <c r="I62" i="20"/>
  <c r="K62" i="20"/>
  <c r="M62" i="20"/>
  <c r="O62" i="20"/>
  <c r="Q62" i="20"/>
  <c r="V62" i="20"/>
  <c r="G63" i="20"/>
  <c r="I63" i="20"/>
  <c r="K63" i="20"/>
  <c r="M63" i="20"/>
  <c r="O63" i="20"/>
  <c r="Q63" i="20"/>
  <c r="V63" i="20"/>
  <c r="G64" i="20"/>
  <c r="M64" i="20" s="1"/>
  <c r="I64" i="20"/>
  <c r="K64" i="20"/>
  <c r="O64" i="20"/>
  <c r="Q64" i="20"/>
  <c r="V64" i="20"/>
  <c r="G65" i="20"/>
  <c r="M65" i="20" s="1"/>
  <c r="I65" i="20"/>
  <c r="K65" i="20"/>
  <c r="O65" i="20"/>
  <c r="Q65" i="20"/>
  <c r="V65" i="20"/>
  <c r="G66" i="20"/>
  <c r="I66" i="20"/>
  <c r="K66" i="20"/>
  <c r="M66" i="20"/>
  <c r="O66" i="20"/>
  <c r="Q66" i="20"/>
  <c r="V66" i="20"/>
  <c r="G67" i="20"/>
  <c r="M67" i="20" s="1"/>
  <c r="I67" i="20"/>
  <c r="K67" i="20"/>
  <c r="O67" i="20"/>
  <c r="Q67" i="20"/>
  <c r="V67" i="20"/>
  <c r="G68" i="20"/>
  <c r="M68" i="20" s="1"/>
  <c r="I68" i="20"/>
  <c r="K68" i="20"/>
  <c r="O68" i="20"/>
  <c r="Q68" i="20"/>
  <c r="V68" i="20"/>
  <c r="G70" i="20"/>
  <c r="M70" i="20" s="1"/>
  <c r="I70" i="20"/>
  <c r="K70" i="20"/>
  <c r="O70" i="20"/>
  <c r="Q70" i="20"/>
  <c r="V70" i="20"/>
  <c r="G72" i="20"/>
  <c r="I72" i="20"/>
  <c r="K72" i="20"/>
  <c r="M72" i="20"/>
  <c r="O72" i="20"/>
  <c r="Q72" i="20"/>
  <c r="V72" i="20"/>
  <c r="G74" i="20"/>
  <c r="I74" i="20"/>
  <c r="K74" i="20"/>
  <c r="M74" i="20"/>
  <c r="O74" i="20"/>
  <c r="Q74" i="20"/>
  <c r="V74" i="20"/>
  <c r="G75" i="20"/>
  <c r="M75" i="20" s="1"/>
  <c r="I75" i="20"/>
  <c r="K75" i="20"/>
  <c r="O75" i="20"/>
  <c r="Q75" i="20"/>
  <c r="V75" i="20"/>
  <c r="G77" i="20"/>
  <c r="M77" i="20" s="1"/>
  <c r="I77" i="20"/>
  <c r="K77" i="20"/>
  <c r="O77" i="20"/>
  <c r="Q77" i="20"/>
  <c r="V77" i="20"/>
  <c r="G78" i="20"/>
  <c r="I78" i="20"/>
  <c r="K78" i="20"/>
  <c r="M78" i="20"/>
  <c r="O78" i="20"/>
  <c r="Q78" i="20"/>
  <c r="V78" i="20"/>
  <c r="G79" i="20"/>
  <c r="G80" i="20"/>
  <c r="M80" i="20" s="1"/>
  <c r="M79" i="20" s="1"/>
  <c r="I80" i="20"/>
  <c r="I79" i="20" s="1"/>
  <c r="K80" i="20"/>
  <c r="O80" i="20"/>
  <c r="O79" i="20" s="1"/>
  <c r="Q80" i="20"/>
  <c r="Q79" i="20" s="1"/>
  <c r="V80" i="20"/>
  <c r="V79" i="20" s="1"/>
  <c r="G82" i="20"/>
  <c r="M82" i="20" s="1"/>
  <c r="I82" i="20"/>
  <c r="K82" i="20"/>
  <c r="K79" i="20" s="1"/>
  <c r="O82" i="20"/>
  <c r="Q82" i="20"/>
  <c r="V82" i="20"/>
  <c r="G84" i="20"/>
  <c r="I84" i="20"/>
  <c r="K84" i="20"/>
  <c r="M84" i="20"/>
  <c r="O84" i="20"/>
  <c r="Q84" i="20"/>
  <c r="V84" i="20"/>
  <c r="O86" i="20"/>
  <c r="G87" i="20"/>
  <c r="M87" i="20" s="1"/>
  <c r="I87" i="20"/>
  <c r="I86" i="20" s="1"/>
  <c r="K87" i="20"/>
  <c r="K86" i="20" s="1"/>
  <c r="O87" i="20"/>
  <c r="Q87" i="20"/>
  <c r="Q86" i="20" s="1"/>
  <c r="V87" i="20"/>
  <c r="G88" i="20"/>
  <c r="M88" i="20" s="1"/>
  <c r="I88" i="20"/>
  <c r="K88" i="20"/>
  <c r="O88" i="20"/>
  <c r="Q88" i="20"/>
  <c r="V88" i="20"/>
  <c r="V86" i="20" s="1"/>
  <c r="G89" i="20"/>
  <c r="I89" i="20"/>
  <c r="K89" i="20"/>
  <c r="M89" i="20"/>
  <c r="O89" i="20"/>
  <c r="Q89" i="20"/>
  <c r="V89" i="20"/>
  <c r="G90" i="20"/>
  <c r="M90" i="20" s="1"/>
  <c r="I90" i="20"/>
  <c r="K90" i="20"/>
  <c r="O90" i="20"/>
  <c r="Q90" i="20"/>
  <c r="V90" i="20"/>
  <c r="G91" i="20"/>
  <c r="M91" i="20" s="1"/>
  <c r="I91" i="20"/>
  <c r="K91" i="20"/>
  <c r="O91" i="20"/>
  <c r="Q91" i="20"/>
  <c r="V91" i="20"/>
  <c r="G92" i="20"/>
  <c r="I92" i="20"/>
  <c r="K92" i="20"/>
  <c r="M92" i="20"/>
  <c r="O92" i="20"/>
  <c r="Q92" i="20"/>
  <c r="V92" i="20"/>
  <c r="G93" i="20"/>
  <c r="I93" i="20"/>
  <c r="K93" i="20"/>
  <c r="M93" i="20"/>
  <c r="O93" i="20"/>
  <c r="Q93" i="20"/>
  <c r="V93" i="20"/>
  <c r="G95" i="20"/>
  <c r="M95" i="20" s="1"/>
  <c r="I95" i="20"/>
  <c r="I94" i="20" s="1"/>
  <c r="K95" i="20"/>
  <c r="K94" i="20" s="1"/>
  <c r="O95" i="20"/>
  <c r="Q95" i="20"/>
  <c r="Q94" i="20" s="1"/>
  <c r="V95" i="20"/>
  <c r="G96" i="20"/>
  <c r="M96" i="20" s="1"/>
  <c r="I96" i="20"/>
  <c r="K96" i="20"/>
  <c r="O96" i="20"/>
  <c r="Q96" i="20"/>
  <c r="V96" i="20"/>
  <c r="V94" i="20" s="1"/>
  <c r="G97" i="20"/>
  <c r="I97" i="20"/>
  <c r="K97" i="20"/>
  <c r="M97" i="20"/>
  <c r="O97" i="20"/>
  <c r="Q97" i="20"/>
  <c r="V97" i="20"/>
  <c r="G98" i="20"/>
  <c r="M98" i="20" s="1"/>
  <c r="I98" i="20"/>
  <c r="K98" i="20"/>
  <c r="O98" i="20"/>
  <c r="Q98" i="20"/>
  <c r="V98" i="20"/>
  <c r="G99" i="20"/>
  <c r="M99" i="20" s="1"/>
  <c r="I99" i="20"/>
  <c r="K99" i="20"/>
  <c r="O99" i="20"/>
  <c r="Q99" i="20"/>
  <c r="V99" i="20"/>
  <c r="G100" i="20"/>
  <c r="I100" i="20"/>
  <c r="K100" i="20"/>
  <c r="M100" i="20"/>
  <c r="O100" i="20"/>
  <c r="Q100" i="20"/>
  <c r="V100" i="20"/>
  <c r="G101" i="20"/>
  <c r="I101" i="20"/>
  <c r="K101" i="20"/>
  <c r="M101" i="20"/>
  <c r="O101" i="20"/>
  <c r="Q101" i="20"/>
  <c r="V101" i="20"/>
  <c r="G102" i="20"/>
  <c r="M102" i="20" s="1"/>
  <c r="I102" i="20"/>
  <c r="K102" i="20"/>
  <c r="O102" i="20"/>
  <c r="O94" i="20" s="1"/>
  <c r="Q102" i="20"/>
  <c r="V102" i="20"/>
  <c r="G103" i="20"/>
  <c r="M103" i="20" s="1"/>
  <c r="I103" i="20"/>
  <c r="K103" i="20"/>
  <c r="O103" i="20"/>
  <c r="Q103" i="20"/>
  <c r="V103" i="20"/>
  <c r="G104" i="20"/>
  <c r="M104" i="20" s="1"/>
  <c r="I104" i="20"/>
  <c r="K104" i="20"/>
  <c r="O104" i="20"/>
  <c r="Q104" i="20"/>
  <c r="V104" i="20"/>
  <c r="G105" i="20"/>
  <c r="I105" i="20"/>
  <c r="K105" i="20"/>
  <c r="M105" i="20"/>
  <c r="O105" i="20"/>
  <c r="Q105" i="20"/>
  <c r="V105" i="20"/>
  <c r="G106" i="20"/>
  <c r="M106" i="20" s="1"/>
  <c r="I106" i="20"/>
  <c r="K106" i="20"/>
  <c r="O106" i="20"/>
  <c r="Q106" i="20"/>
  <c r="V106" i="20"/>
  <c r="G107" i="20"/>
  <c r="M107" i="20" s="1"/>
  <c r="I107" i="20"/>
  <c r="K107" i="20"/>
  <c r="O107" i="20"/>
  <c r="Q107" i="20"/>
  <c r="V107" i="20"/>
  <c r="G108" i="20"/>
  <c r="I108" i="20"/>
  <c r="K108" i="20"/>
  <c r="M108" i="20"/>
  <c r="O108" i="20"/>
  <c r="Q108" i="20"/>
  <c r="V108" i="20"/>
  <c r="G109" i="20"/>
  <c r="I109" i="20"/>
  <c r="K109" i="20"/>
  <c r="M109" i="20"/>
  <c r="O109" i="20"/>
  <c r="Q109" i="20"/>
  <c r="V109" i="20"/>
  <c r="G110" i="20"/>
  <c r="O110" i="20"/>
  <c r="G111" i="20"/>
  <c r="M111" i="20" s="1"/>
  <c r="M110" i="20" s="1"/>
  <c r="I111" i="20"/>
  <c r="I110" i="20" s="1"/>
  <c r="K111" i="20"/>
  <c r="K110" i="20" s="1"/>
  <c r="O111" i="20"/>
  <c r="Q111" i="20"/>
  <c r="Q110" i="20" s="1"/>
  <c r="V111" i="20"/>
  <c r="G113" i="20"/>
  <c r="M113" i="20" s="1"/>
  <c r="I113" i="20"/>
  <c r="K113" i="20"/>
  <c r="O113" i="20"/>
  <c r="Q113" i="20"/>
  <c r="V113" i="20"/>
  <c r="V110" i="20" s="1"/>
  <c r="G116" i="20"/>
  <c r="G115" i="20" s="1"/>
  <c r="I116" i="20"/>
  <c r="K116" i="20"/>
  <c r="O116" i="20"/>
  <c r="O115" i="20" s="1"/>
  <c r="Q116" i="20"/>
  <c r="Q115" i="20" s="1"/>
  <c r="V116" i="20"/>
  <c r="G117" i="20"/>
  <c r="M117" i="20" s="1"/>
  <c r="I117" i="20"/>
  <c r="I115" i="20" s="1"/>
  <c r="K117" i="20"/>
  <c r="O117" i="20"/>
  <c r="Q117" i="20"/>
  <c r="V117" i="20"/>
  <c r="G118" i="20"/>
  <c r="I118" i="20"/>
  <c r="K118" i="20"/>
  <c r="K115" i="20" s="1"/>
  <c r="M118" i="20"/>
  <c r="O118" i="20"/>
  <c r="Q118" i="20"/>
  <c r="V118" i="20"/>
  <c r="V115" i="20" s="1"/>
  <c r="G119" i="20"/>
  <c r="I119" i="20"/>
  <c r="K119" i="20"/>
  <c r="M119" i="20"/>
  <c r="O119" i="20"/>
  <c r="Q119" i="20"/>
  <c r="V119" i="20"/>
  <c r="AE121" i="20"/>
  <c r="G71" i="19"/>
  <c r="G9" i="19"/>
  <c r="M9" i="19" s="1"/>
  <c r="I9" i="19"/>
  <c r="I8" i="19" s="1"/>
  <c r="K9" i="19"/>
  <c r="K8" i="19" s="1"/>
  <c r="O9" i="19"/>
  <c r="Q9" i="19"/>
  <c r="Q8" i="19" s="1"/>
  <c r="V9" i="19"/>
  <c r="V8" i="19" s="1"/>
  <c r="G12" i="19"/>
  <c r="I12" i="19"/>
  <c r="K12" i="19"/>
  <c r="M12" i="19"/>
  <c r="O12" i="19"/>
  <c r="Q12" i="19"/>
  <c r="V12" i="19"/>
  <c r="G14" i="19"/>
  <c r="G8" i="19" s="1"/>
  <c r="I14" i="19"/>
  <c r="K14" i="19"/>
  <c r="M14" i="19"/>
  <c r="O14" i="19"/>
  <c r="Q14" i="19"/>
  <c r="V14" i="19"/>
  <c r="G17" i="19"/>
  <c r="M17" i="19" s="1"/>
  <c r="I17" i="19"/>
  <c r="K17" i="19"/>
  <c r="O17" i="19"/>
  <c r="O8" i="19" s="1"/>
  <c r="Q17" i="19"/>
  <c r="V17" i="19"/>
  <c r="G19" i="19"/>
  <c r="M19" i="19" s="1"/>
  <c r="I19" i="19"/>
  <c r="K19" i="19"/>
  <c r="O19" i="19"/>
  <c r="Q19" i="19"/>
  <c r="V19" i="19"/>
  <c r="G22" i="19"/>
  <c r="I22" i="19"/>
  <c r="K22" i="19"/>
  <c r="M22" i="19"/>
  <c r="O22" i="19"/>
  <c r="Q22" i="19"/>
  <c r="V22" i="19"/>
  <c r="G23" i="19"/>
  <c r="I23" i="19"/>
  <c r="K23" i="19"/>
  <c r="M23" i="19"/>
  <c r="O23" i="19"/>
  <c r="Q23" i="19"/>
  <c r="V23" i="19"/>
  <c r="G26" i="19"/>
  <c r="M26" i="19" s="1"/>
  <c r="I26" i="19"/>
  <c r="K26" i="19"/>
  <c r="O26" i="19"/>
  <c r="Q26" i="19"/>
  <c r="V26" i="19"/>
  <c r="G32" i="19"/>
  <c r="M32" i="19" s="1"/>
  <c r="I32" i="19"/>
  <c r="K32" i="19"/>
  <c r="O32" i="19"/>
  <c r="Q32" i="19"/>
  <c r="V32" i="19"/>
  <c r="G33" i="19"/>
  <c r="I33" i="19"/>
  <c r="K33" i="19"/>
  <c r="M33" i="19"/>
  <c r="O33" i="19"/>
  <c r="Q33" i="19"/>
  <c r="V33" i="19"/>
  <c r="G34" i="19"/>
  <c r="I34" i="19"/>
  <c r="K34" i="19"/>
  <c r="M34" i="19"/>
  <c r="O34" i="19"/>
  <c r="Q34" i="19"/>
  <c r="V34" i="19"/>
  <c r="G36" i="19"/>
  <c r="M36" i="19" s="1"/>
  <c r="I36" i="19"/>
  <c r="K36" i="19"/>
  <c r="O36" i="19"/>
  <c r="Q36" i="19"/>
  <c r="V36" i="19"/>
  <c r="G39" i="19"/>
  <c r="M39" i="19" s="1"/>
  <c r="I39" i="19"/>
  <c r="K39" i="19"/>
  <c r="O39" i="19"/>
  <c r="Q39" i="19"/>
  <c r="V39" i="19"/>
  <c r="G40" i="19"/>
  <c r="I40" i="19"/>
  <c r="K40" i="19"/>
  <c r="M40" i="19"/>
  <c r="O40" i="19"/>
  <c r="Q40" i="19"/>
  <c r="V40" i="19"/>
  <c r="G42" i="19"/>
  <c r="G41" i="19" s="1"/>
  <c r="I42" i="19"/>
  <c r="I41" i="19" s="1"/>
  <c r="K42" i="19"/>
  <c r="O42" i="19"/>
  <c r="O41" i="19" s="1"/>
  <c r="Q42" i="19"/>
  <c r="Q41" i="19" s="1"/>
  <c r="V42" i="19"/>
  <c r="V41" i="19" s="1"/>
  <c r="G44" i="19"/>
  <c r="M44" i="19" s="1"/>
  <c r="I44" i="19"/>
  <c r="K44" i="19"/>
  <c r="K41" i="19" s="1"/>
  <c r="O44" i="19"/>
  <c r="Q44" i="19"/>
  <c r="V44" i="19"/>
  <c r="G46" i="19"/>
  <c r="I46" i="19"/>
  <c r="K46" i="19"/>
  <c r="M46" i="19"/>
  <c r="O46" i="19"/>
  <c r="Q46" i="19"/>
  <c r="V46" i="19"/>
  <c r="G49" i="19"/>
  <c r="M49" i="19" s="1"/>
  <c r="I49" i="19"/>
  <c r="K49" i="19"/>
  <c r="O49" i="19"/>
  <c r="Q49" i="19"/>
  <c r="V49" i="19"/>
  <c r="G51" i="19"/>
  <c r="G52" i="19"/>
  <c r="M52" i="19" s="1"/>
  <c r="M51" i="19" s="1"/>
  <c r="I52" i="19"/>
  <c r="I51" i="19" s="1"/>
  <c r="K52" i="19"/>
  <c r="K51" i="19" s="1"/>
  <c r="O52" i="19"/>
  <c r="Q52" i="19"/>
  <c r="Q51" i="19" s="1"/>
  <c r="V52" i="19"/>
  <c r="V51" i="19" s="1"/>
  <c r="G55" i="19"/>
  <c r="I55" i="19"/>
  <c r="K55" i="19"/>
  <c r="M55" i="19"/>
  <c r="O55" i="19"/>
  <c r="Q55" i="19"/>
  <c r="V55" i="19"/>
  <c r="G58" i="19"/>
  <c r="I58" i="19"/>
  <c r="K58" i="19"/>
  <c r="M58" i="19"/>
  <c r="O58" i="19"/>
  <c r="O51" i="19" s="1"/>
  <c r="Q58" i="19"/>
  <c r="V58" i="19"/>
  <c r="G60" i="19"/>
  <c r="M60" i="19" s="1"/>
  <c r="I60" i="19"/>
  <c r="K60" i="19"/>
  <c r="O60" i="19"/>
  <c r="Q60" i="19"/>
  <c r="V60" i="19"/>
  <c r="G62" i="19"/>
  <c r="I62" i="19"/>
  <c r="K62" i="19"/>
  <c r="M62" i="19"/>
  <c r="O62" i="19"/>
  <c r="Q62" i="19"/>
  <c r="V62" i="19"/>
  <c r="V63" i="19"/>
  <c r="G64" i="19"/>
  <c r="M64" i="19" s="1"/>
  <c r="I64" i="19"/>
  <c r="I63" i="19" s="1"/>
  <c r="K64" i="19"/>
  <c r="O64" i="19"/>
  <c r="O63" i="19" s="1"/>
  <c r="Q64" i="19"/>
  <c r="V64" i="19"/>
  <c r="G65" i="19"/>
  <c r="AF71" i="19" s="1"/>
  <c r="I65" i="19"/>
  <c r="K65" i="19"/>
  <c r="O65" i="19"/>
  <c r="Q65" i="19"/>
  <c r="Q63" i="19" s="1"/>
  <c r="V65" i="19"/>
  <c r="G66" i="19"/>
  <c r="M66" i="19" s="1"/>
  <c r="I66" i="19"/>
  <c r="K66" i="19"/>
  <c r="K63" i="19" s="1"/>
  <c r="O66" i="19"/>
  <c r="Q66" i="19"/>
  <c r="V66" i="19"/>
  <c r="G67" i="19"/>
  <c r="I67" i="19"/>
  <c r="K67" i="19"/>
  <c r="M67" i="19"/>
  <c r="O67" i="19"/>
  <c r="Q67" i="19"/>
  <c r="V67" i="19"/>
  <c r="G68" i="19"/>
  <c r="I68" i="19"/>
  <c r="K68" i="19"/>
  <c r="M68" i="19"/>
  <c r="O68" i="19"/>
  <c r="Q68" i="19"/>
  <c r="V68" i="19"/>
  <c r="G69" i="19"/>
  <c r="M69" i="19" s="1"/>
  <c r="I69" i="19"/>
  <c r="K69" i="19"/>
  <c r="O69" i="19"/>
  <c r="Q69" i="19"/>
  <c r="V69" i="19"/>
  <c r="AE71" i="19"/>
  <c r="G61" i="18"/>
  <c r="G9" i="18"/>
  <c r="M9" i="18" s="1"/>
  <c r="I9" i="18"/>
  <c r="I8" i="18" s="1"/>
  <c r="K9" i="18"/>
  <c r="K8" i="18" s="1"/>
  <c r="O9" i="18"/>
  <c r="O8" i="18" s="1"/>
  <c r="Q9" i="18"/>
  <c r="Q8" i="18" s="1"/>
  <c r="V9" i="18"/>
  <c r="V8" i="18" s="1"/>
  <c r="G10" i="18"/>
  <c r="I10" i="18"/>
  <c r="K10" i="18"/>
  <c r="M10" i="18"/>
  <c r="O10" i="18"/>
  <c r="Q10" i="18"/>
  <c r="V10" i="18"/>
  <c r="G13" i="18"/>
  <c r="I13" i="18"/>
  <c r="K13" i="18"/>
  <c r="M13" i="18"/>
  <c r="O13" i="18"/>
  <c r="Q13" i="18"/>
  <c r="V13" i="18"/>
  <c r="G15" i="18"/>
  <c r="G8" i="18" s="1"/>
  <c r="I15" i="18"/>
  <c r="K15" i="18"/>
  <c r="O15" i="18"/>
  <c r="Q15" i="18"/>
  <c r="V15" i="18"/>
  <c r="G18" i="18"/>
  <c r="M18" i="18" s="1"/>
  <c r="I18" i="18"/>
  <c r="K18" i="18"/>
  <c r="O18" i="18"/>
  <c r="Q18" i="18"/>
  <c r="V18" i="18"/>
  <c r="G19" i="18"/>
  <c r="I19" i="18"/>
  <c r="K19" i="18"/>
  <c r="M19" i="18"/>
  <c r="O19" i="18"/>
  <c r="Q19" i="18"/>
  <c r="V19" i="18"/>
  <c r="G20" i="18"/>
  <c r="I20" i="18"/>
  <c r="K20" i="18"/>
  <c r="M20" i="18"/>
  <c r="O20" i="18"/>
  <c r="Q20" i="18"/>
  <c r="V20" i="18"/>
  <c r="G23" i="18"/>
  <c r="M23" i="18" s="1"/>
  <c r="I23" i="18"/>
  <c r="K23" i="18"/>
  <c r="O23" i="18"/>
  <c r="Q23" i="18"/>
  <c r="V23" i="18"/>
  <c r="G24" i="18"/>
  <c r="M24" i="18" s="1"/>
  <c r="I24" i="18"/>
  <c r="K24" i="18"/>
  <c r="O24" i="18"/>
  <c r="Q24" i="18"/>
  <c r="V24" i="18"/>
  <c r="G25" i="18"/>
  <c r="I25" i="18"/>
  <c r="K25" i="18"/>
  <c r="M25" i="18"/>
  <c r="O25" i="18"/>
  <c r="Q25" i="18"/>
  <c r="V25" i="18"/>
  <c r="G28" i="18"/>
  <c r="I28" i="18"/>
  <c r="K28" i="18"/>
  <c r="M28" i="18"/>
  <c r="O28" i="18"/>
  <c r="Q28" i="18"/>
  <c r="V28" i="18"/>
  <c r="G31" i="18"/>
  <c r="M31" i="18" s="1"/>
  <c r="I31" i="18"/>
  <c r="K31" i="18"/>
  <c r="O31" i="18"/>
  <c r="Q31" i="18"/>
  <c r="V31" i="18"/>
  <c r="G32" i="18"/>
  <c r="M32" i="18" s="1"/>
  <c r="I32" i="18"/>
  <c r="K32" i="18"/>
  <c r="O32" i="18"/>
  <c r="Q32" i="18"/>
  <c r="V32" i="18"/>
  <c r="G33" i="18"/>
  <c r="I33" i="18"/>
  <c r="K33" i="18"/>
  <c r="V33" i="18"/>
  <c r="G34" i="18"/>
  <c r="I34" i="18"/>
  <c r="K34" i="18"/>
  <c r="M34" i="18"/>
  <c r="M33" i="18" s="1"/>
  <c r="O34" i="18"/>
  <c r="O33" i="18" s="1"/>
  <c r="Q34" i="18"/>
  <c r="Q33" i="18" s="1"/>
  <c r="V34" i="18"/>
  <c r="G37" i="18"/>
  <c r="O37" i="18"/>
  <c r="G38" i="18"/>
  <c r="I38" i="18"/>
  <c r="I37" i="18" s="1"/>
  <c r="K38" i="18"/>
  <c r="M38" i="18"/>
  <c r="O38" i="18"/>
  <c r="Q38" i="18"/>
  <c r="Q37" i="18" s="1"/>
  <c r="V38" i="18"/>
  <c r="V37" i="18" s="1"/>
  <c r="G39" i="18"/>
  <c r="I39" i="18"/>
  <c r="K39" i="18"/>
  <c r="K37" i="18" s="1"/>
  <c r="M39" i="18"/>
  <c r="O39" i="18"/>
  <c r="Q39" i="18"/>
  <c r="V39" i="18"/>
  <c r="G40" i="18"/>
  <c r="I40" i="18"/>
  <c r="K40" i="18"/>
  <c r="M40" i="18"/>
  <c r="M37" i="18" s="1"/>
  <c r="O40" i="18"/>
  <c r="Q40" i="18"/>
  <c r="V40" i="18"/>
  <c r="G41" i="18"/>
  <c r="G42" i="18"/>
  <c r="M42" i="18" s="1"/>
  <c r="I42" i="18"/>
  <c r="I41" i="18" s="1"/>
  <c r="K42" i="18"/>
  <c r="K41" i="18" s="1"/>
  <c r="O42" i="18"/>
  <c r="Q42" i="18"/>
  <c r="Q41" i="18" s="1"/>
  <c r="V42" i="18"/>
  <c r="G43" i="18"/>
  <c r="I43" i="18"/>
  <c r="K43" i="18"/>
  <c r="M43" i="18"/>
  <c r="O43" i="18"/>
  <c r="Q43" i="18"/>
  <c r="V43" i="18"/>
  <c r="V41" i="18" s="1"/>
  <c r="G46" i="18"/>
  <c r="I46" i="18"/>
  <c r="K46" i="18"/>
  <c r="M46" i="18"/>
  <c r="O46" i="18"/>
  <c r="Q46" i="18"/>
  <c r="V46" i="18"/>
  <c r="G47" i="18"/>
  <c r="M47" i="18" s="1"/>
  <c r="I47" i="18"/>
  <c r="K47" i="18"/>
  <c r="O47" i="18"/>
  <c r="O41" i="18" s="1"/>
  <c r="Q47" i="18"/>
  <c r="V47" i="18"/>
  <c r="G48" i="18"/>
  <c r="I48" i="18"/>
  <c r="K48" i="18"/>
  <c r="M48" i="18"/>
  <c r="O48" i="18"/>
  <c r="Q48" i="18"/>
  <c r="V48" i="18"/>
  <c r="V50" i="18"/>
  <c r="G51" i="18"/>
  <c r="G50" i="18" s="1"/>
  <c r="I51" i="18"/>
  <c r="I50" i="18" s="1"/>
  <c r="K51" i="18"/>
  <c r="M51" i="18"/>
  <c r="O51" i="18"/>
  <c r="Q51" i="18"/>
  <c r="V51" i="18"/>
  <c r="G52" i="18"/>
  <c r="AF61" i="18" s="1"/>
  <c r="I52" i="18"/>
  <c r="K52" i="18"/>
  <c r="O52" i="18"/>
  <c r="O50" i="18" s="1"/>
  <c r="Q52" i="18"/>
  <c r="V52" i="18"/>
  <c r="G53" i="18"/>
  <c r="M53" i="18" s="1"/>
  <c r="I53" i="18"/>
  <c r="K53" i="18"/>
  <c r="K50" i="18" s="1"/>
  <c r="O53" i="18"/>
  <c r="Q53" i="18"/>
  <c r="Q50" i="18" s="1"/>
  <c r="V53" i="18"/>
  <c r="G54" i="18"/>
  <c r="I54" i="18"/>
  <c r="K54" i="18"/>
  <c r="M54" i="18"/>
  <c r="O54" i="18"/>
  <c r="Q54" i="18"/>
  <c r="V54" i="18"/>
  <c r="K55" i="18"/>
  <c r="G56" i="18"/>
  <c r="G55" i="18" s="1"/>
  <c r="I56" i="18"/>
  <c r="I55" i="18" s="1"/>
  <c r="K56" i="18"/>
  <c r="O56" i="18"/>
  <c r="O55" i="18" s="1"/>
  <c r="Q56" i="18"/>
  <c r="Q55" i="18" s="1"/>
  <c r="V56" i="18"/>
  <c r="V55" i="18" s="1"/>
  <c r="I57" i="18"/>
  <c r="Q57" i="18"/>
  <c r="G58" i="18"/>
  <c r="G57" i="18" s="1"/>
  <c r="I58" i="18"/>
  <c r="K58" i="18"/>
  <c r="K57" i="18" s="1"/>
  <c r="M58" i="18"/>
  <c r="O58" i="18"/>
  <c r="Q58" i="18"/>
  <c r="V58" i="18"/>
  <c r="V57" i="18" s="1"/>
  <c r="G59" i="18"/>
  <c r="M59" i="18" s="1"/>
  <c r="I59" i="18"/>
  <c r="K59" i="18"/>
  <c r="O59" i="18"/>
  <c r="O57" i="18" s="1"/>
  <c r="Q59" i="18"/>
  <c r="V59" i="18"/>
  <c r="AE61" i="18"/>
  <c r="G384" i="17"/>
  <c r="BA377" i="17"/>
  <c r="BA146" i="17"/>
  <c r="BA69" i="17"/>
  <c r="G9" i="17"/>
  <c r="I9" i="17"/>
  <c r="I8" i="17" s="1"/>
  <c r="K9" i="17"/>
  <c r="K8" i="17" s="1"/>
  <c r="M9" i="17"/>
  <c r="O9" i="17"/>
  <c r="Q9" i="17"/>
  <c r="Q8" i="17" s="1"/>
  <c r="V9" i="17"/>
  <c r="V8" i="17" s="1"/>
  <c r="G12" i="17"/>
  <c r="I12" i="17"/>
  <c r="K12" i="17"/>
  <c r="M12" i="17"/>
  <c r="O12" i="17"/>
  <c r="Q12" i="17"/>
  <c r="V12" i="17"/>
  <c r="G15" i="17"/>
  <c r="I15" i="17"/>
  <c r="K15" i="17"/>
  <c r="M15" i="17"/>
  <c r="O15" i="17"/>
  <c r="Q15" i="17"/>
  <c r="V15" i="17"/>
  <c r="G18" i="17"/>
  <c r="M18" i="17" s="1"/>
  <c r="I18" i="17"/>
  <c r="K18" i="17"/>
  <c r="O18" i="17"/>
  <c r="Q18" i="17"/>
  <c r="V18" i="17"/>
  <c r="G21" i="17"/>
  <c r="I21" i="17"/>
  <c r="K21" i="17"/>
  <c r="M21" i="17"/>
  <c r="O21" i="17"/>
  <c r="Q21" i="17"/>
  <c r="V21" i="17"/>
  <c r="G24" i="17"/>
  <c r="M24" i="17" s="1"/>
  <c r="I24" i="17"/>
  <c r="K24" i="17"/>
  <c r="O24" i="17"/>
  <c r="Q24" i="17"/>
  <c r="V24" i="17"/>
  <c r="G27" i="17"/>
  <c r="I27" i="17"/>
  <c r="K27" i="17"/>
  <c r="M27" i="17"/>
  <c r="O27" i="17"/>
  <c r="Q27" i="17"/>
  <c r="V27" i="17"/>
  <c r="G30" i="17"/>
  <c r="M30" i="17" s="1"/>
  <c r="I30" i="17"/>
  <c r="K30" i="17"/>
  <c r="O30" i="17"/>
  <c r="O8" i="17" s="1"/>
  <c r="Q30" i="17"/>
  <c r="V30" i="17"/>
  <c r="G33" i="17"/>
  <c r="I33" i="17"/>
  <c r="K33" i="17"/>
  <c r="M33" i="17"/>
  <c r="O33" i="17"/>
  <c r="Q33" i="17"/>
  <c r="V33" i="17"/>
  <c r="G36" i="17"/>
  <c r="I36" i="17"/>
  <c r="K36" i="17"/>
  <c r="M36" i="17"/>
  <c r="O36" i="17"/>
  <c r="Q36" i="17"/>
  <c r="V36" i="17"/>
  <c r="G39" i="17"/>
  <c r="I39" i="17"/>
  <c r="K39" i="17"/>
  <c r="M39" i="17"/>
  <c r="O39" i="17"/>
  <c r="Q39" i="17"/>
  <c r="V39" i="17"/>
  <c r="G42" i="17"/>
  <c r="M42" i="17" s="1"/>
  <c r="I42" i="17"/>
  <c r="K42" i="17"/>
  <c r="O42" i="17"/>
  <c r="Q42" i="17"/>
  <c r="V42" i="17"/>
  <c r="G45" i="17"/>
  <c r="I45" i="17"/>
  <c r="K45" i="17"/>
  <c r="M45" i="17"/>
  <c r="O45" i="17"/>
  <c r="Q45" i="17"/>
  <c r="V45" i="17"/>
  <c r="G48" i="17"/>
  <c r="M48" i="17" s="1"/>
  <c r="I48" i="17"/>
  <c r="K48" i="17"/>
  <c r="O48" i="17"/>
  <c r="Q48" i="17"/>
  <c r="V48" i="17"/>
  <c r="G51" i="17"/>
  <c r="I51" i="17"/>
  <c r="K51" i="17"/>
  <c r="M51" i="17"/>
  <c r="O51" i="17"/>
  <c r="Q51" i="17"/>
  <c r="V51" i="17"/>
  <c r="G54" i="17"/>
  <c r="M54" i="17" s="1"/>
  <c r="I54" i="17"/>
  <c r="K54" i="17"/>
  <c r="O54" i="17"/>
  <c r="Q54" i="17"/>
  <c r="V54" i="17"/>
  <c r="G57" i="17"/>
  <c r="I57" i="17"/>
  <c r="K57" i="17"/>
  <c r="M57" i="17"/>
  <c r="O57" i="17"/>
  <c r="Q57" i="17"/>
  <c r="V57" i="17"/>
  <c r="G60" i="17"/>
  <c r="I60" i="17"/>
  <c r="K60" i="17"/>
  <c r="M60" i="17"/>
  <c r="O60" i="17"/>
  <c r="Q60" i="17"/>
  <c r="V60" i="17"/>
  <c r="G63" i="17"/>
  <c r="I63" i="17"/>
  <c r="K63" i="17"/>
  <c r="M63" i="17"/>
  <c r="O63" i="17"/>
  <c r="Q63" i="17"/>
  <c r="V63" i="17"/>
  <c r="G64" i="17"/>
  <c r="M64" i="17" s="1"/>
  <c r="I64" i="17"/>
  <c r="K64" i="17"/>
  <c r="O64" i="17"/>
  <c r="Q64" i="17"/>
  <c r="V64" i="17"/>
  <c r="G67" i="17"/>
  <c r="I67" i="17"/>
  <c r="K67" i="17"/>
  <c r="M67" i="17"/>
  <c r="O67" i="17"/>
  <c r="Q67" i="17"/>
  <c r="V67" i="17"/>
  <c r="G72" i="17"/>
  <c r="M72" i="17" s="1"/>
  <c r="I72" i="17"/>
  <c r="K72" i="17"/>
  <c r="O72" i="17"/>
  <c r="Q72" i="17"/>
  <c r="V72" i="17"/>
  <c r="G77" i="17"/>
  <c r="I77" i="17"/>
  <c r="K77" i="17"/>
  <c r="M77" i="17"/>
  <c r="O77" i="17"/>
  <c r="Q77" i="17"/>
  <c r="V77" i="17"/>
  <c r="G82" i="17"/>
  <c r="M82" i="17" s="1"/>
  <c r="I82" i="17"/>
  <c r="K82" i="17"/>
  <c r="O82" i="17"/>
  <c r="Q82" i="17"/>
  <c r="V82" i="17"/>
  <c r="G87" i="17"/>
  <c r="I87" i="17"/>
  <c r="K87" i="17"/>
  <c r="M87" i="17"/>
  <c r="O87" i="17"/>
  <c r="Q87" i="17"/>
  <c r="V87" i="17"/>
  <c r="G94" i="17"/>
  <c r="I94" i="17"/>
  <c r="K94" i="17"/>
  <c r="M94" i="17"/>
  <c r="O94" i="17"/>
  <c r="Q94" i="17"/>
  <c r="V94" i="17"/>
  <c r="G98" i="17"/>
  <c r="I98" i="17"/>
  <c r="K98" i="17"/>
  <c r="M98" i="17"/>
  <c r="O98" i="17"/>
  <c r="Q98" i="17"/>
  <c r="V98" i="17"/>
  <c r="G101" i="17"/>
  <c r="M101" i="17" s="1"/>
  <c r="I101" i="17"/>
  <c r="K101" i="17"/>
  <c r="O101" i="17"/>
  <c r="Q101" i="17"/>
  <c r="V101" i="17"/>
  <c r="G106" i="17"/>
  <c r="I106" i="17"/>
  <c r="K106" i="17"/>
  <c r="M106" i="17"/>
  <c r="O106" i="17"/>
  <c r="Q106" i="17"/>
  <c r="V106" i="17"/>
  <c r="G109" i="17"/>
  <c r="M109" i="17" s="1"/>
  <c r="I109" i="17"/>
  <c r="K109" i="17"/>
  <c r="O109" i="17"/>
  <c r="Q109" i="17"/>
  <c r="V109" i="17"/>
  <c r="G115" i="17"/>
  <c r="I115" i="17"/>
  <c r="K115" i="17"/>
  <c r="M115" i="17"/>
  <c r="O115" i="17"/>
  <c r="Q115" i="17"/>
  <c r="V115" i="17"/>
  <c r="G118" i="17"/>
  <c r="M118" i="17" s="1"/>
  <c r="I118" i="17"/>
  <c r="K118" i="17"/>
  <c r="O118" i="17"/>
  <c r="Q118" i="17"/>
  <c r="V118" i="17"/>
  <c r="G123" i="17"/>
  <c r="I123" i="17"/>
  <c r="K123" i="17"/>
  <c r="M123" i="17"/>
  <c r="O123" i="17"/>
  <c r="Q123" i="17"/>
  <c r="V123" i="17"/>
  <c r="G128" i="17"/>
  <c r="I128" i="17"/>
  <c r="K128" i="17"/>
  <c r="M128" i="17"/>
  <c r="O128" i="17"/>
  <c r="Q128" i="17"/>
  <c r="V128" i="17"/>
  <c r="G131" i="17"/>
  <c r="I131" i="17"/>
  <c r="K131" i="17"/>
  <c r="M131" i="17"/>
  <c r="O131" i="17"/>
  <c r="Q131" i="17"/>
  <c r="V131" i="17"/>
  <c r="G134" i="17"/>
  <c r="M134" i="17" s="1"/>
  <c r="I134" i="17"/>
  <c r="K134" i="17"/>
  <c r="O134" i="17"/>
  <c r="Q134" i="17"/>
  <c r="V134" i="17"/>
  <c r="G139" i="17"/>
  <c r="I139" i="17"/>
  <c r="K139" i="17"/>
  <c r="M139" i="17"/>
  <c r="O139" i="17"/>
  <c r="Q139" i="17"/>
  <c r="V139" i="17"/>
  <c r="G144" i="17"/>
  <c r="M144" i="17" s="1"/>
  <c r="I144" i="17"/>
  <c r="K144" i="17"/>
  <c r="O144" i="17"/>
  <c r="Q144" i="17"/>
  <c r="V144" i="17"/>
  <c r="G149" i="17"/>
  <c r="I149" i="17"/>
  <c r="K149" i="17"/>
  <c r="M149" i="17"/>
  <c r="O149" i="17"/>
  <c r="Q149" i="17"/>
  <c r="V149" i="17"/>
  <c r="G154" i="17"/>
  <c r="M154" i="17" s="1"/>
  <c r="I154" i="17"/>
  <c r="K154" i="17"/>
  <c r="O154" i="17"/>
  <c r="Q154" i="17"/>
  <c r="V154" i="17"/>
  <c r="G155" i="17"/>
  <c r="I155" i="17"/>
  <c r="K155" i="17"/>
  <c r="M155" i="17"/>
  <c r="O155" i="17"/>
  <c r="Q155" i="17"/>
  <c r="V155" i="17"/>
  <c r="G156" i="17"/>
  <c r="I156" i="17"/>
  <c r="K156" i="17"/>
  <c r="M156" i="17"/>
  <c r="O156" i="17"/>
  <c r="Q156" i="17"/>
  <c r="V156" i="17"/>
  <c r="G157" i="17"/>
  <c r="I157" i="17"/>
  <c r="K157" i="17"/>
  <c r="M157" i="17"/>
  <c r="O157" i="17"/>
  <c r="Q157" i="17"/>
  <c r="V157" i="17"/>
  <c r="G158" i="17"/>
  <c r="M158" i="17" s="1"/>
  <c r="I158" i="17"/>
  <c r="K158" i="17"/>
  <c r="O158" i="17"/>
  <c r="Q158" i="17"/>
  <c r="V158" i="17"/>
  <c r="G159" i="17"/>
  <c r="I159" i="17"/>
  <c r="K159" i="17"/>
  <c r="M159" i="17"/>
  <c r="O159" i="17"/>
  <c r="Q159" i="17"/>
  <c r="V159" i="17"/>
  <c r="G160" i="17"/>
  <c r="M160" i="17" s="1"/>
  <c r="I160" i="17"/>
  <c r="K160" i="17"/>
  <c r="O160" i="17"/>
  <c r="Q160" i="17"/>
  <c r="V160" i="17"/>
  <c r="G161" i="17"/>
  <c r="I161" i="17"/>
  <c r="K161" i="17"/>
  <c r="M161" i="17"/>
  <c r="O161" i="17"/>
  <c r="Q161" i="17"/>
  <c r="V161" i="17"/>
  <c r="G162" i="17"/>
  <c r="M162" i="17" s="1"/>
  <c r="I162" i="17"/>
  <c r="K162" i="17"/>
  <c r="O162" i="17"/>
  <c r="Q162" i="17"/>
  <c r="V162" i="17"/>
  <c r="G163" i="17"/>
  <c r="I163" i="17"/>
  <c r="K163" i="17"/>
  <c r="M163" i="17"/>
  <c r="O163" i="17"/>
  <c r="Q163" i="17"/>
  <c r="V163" i="17"/>
  <c r="G164" i="17"/>
  <c r="I164" i="17"/>
  <c r="K164" i="17"/>
  <c r="M164" i="17"/>
  <c r="O164" i="17"/>
  <c r="Q164" i="17"/>
  <c r="V164" i="17"/>
  <c r="G165" i="17"/>
  <c r="I165" i="17"/>
  <c r="K165" i="17"/>
  <c r="M165" i="17"/>
  <c r="O165" i="17"/>
  <c r="Q165" i="17"/>
  <c r="V165" i="17"/>
  <c r="G166" i="17"/>
  <c r="M166" i="17" s="1"/>
  <c r="I166" i="17"/>
  <c r="K166" i="17"/>
  <c r="O166" i="17"/>
  <c r="Q166" i="17"/>
  <c r="V166" i="17"/>
  <c r="G169" i="17"/>
  <c r="I169" i="17"/>
  <c r="K169" i="17"/>
  <c r="M169" i="17"/>
  <c r="O169" i="17"/>
  <c r="Q169" i="17"/>
  <c r="V169" i="17"/>
  <c r="G172" i="17"/>
  <c r="M172" i="17" s="1"/>
  <c r="I172" i="17"/>
  <c r="K172" i="17"/>
  <c r="O172" i="17"/>
  <c r="Q172" i="17"/>
  <c r="V172" i="17"/>
  <c r="G175" i="17"/>
  <c r="I175" i="17"/>
  <c r="K175" i="17"/>
  <c r="M175" i="17"/>
  <c r="O175" i="17"/>
  <c r="Q175" i="17"/>
  <c r="V175" i="17"/>
  <c r="G176" i="17"/>
  <c r="M176" i="17" s="1"/>
  <c r="I176" i="17"/>
  <c r="K176" i="17"/>
  <c r="O176" i="17"/>
  <c r="Q176" i="17"/>
  <c r="V176" i="17"/>
  <c r="G177" i="17"/>
  <c r="I177" i="17"/>
  <c r="K177" i="17"/>
  <c r="M177" i="17"/>
  <c r="O177" i="17"/>
  <c r="Q177" i="17"/>
  <c r="V177" i="17"/>
  <c r="G180" i="17"/>
  <c r="I180" i="17"/>
  <c r="K180" i="17"/>
  <c r="M180" i="17"/>
  <c r="O180" i="17"/>
  <c r="Q180" i="17"/>
  <c r="V180" i="17"/>
  <c r="G181" i="17"/>
  <c r="I181" i="17"/>
  <c r="K181" i="17"/>
  <c r="M181" i="17"/>
  <c r="O181" i="17"/>
  <c r="Q181" i="17"/>
  <c r="V181" i="17"/>
  <c r="G182" i="17"/>
  <c r="M182" i="17" s="1"/>
  <c r="I182" i="17"/>
  <c r="K182" i="17"/>
  <c r="O182" i="17"/>
  <c r="Q182" i="17"/>
  <c r="V182" i="17"/>
  <c r="G183" i="17"/>
  <c r="I183" i="17"/>
  <c r="K183" i="17"/>
  <c r="M183" i="17"/>
  <c r="O183" i="17"/>
  <c r="Q183" i="17"/>
  <c r="V183" i="17"/>
  <c r="G184" i="17"/>
  <c r="M184" i="17" s="1"/>
  <c r="I184" i="17"/>
  <c r="K184" i="17"/>
  <c r="O184" i="17"/>
  <c r="Q184" i="17"/>
  <c r="V184" i="17"/>
  <c r="G185" i="17"/>
  <c r="I185" i="17"/>
  <c r="K185" i="17"/>
  <c r="M185" i="17"/>
  <c r="O185" i="17"/>
  <c r="Q185" i="17"/>
  <c r="V185" i="17"/>
  <c r="G186" i="17"/>
  <c r="M186" i="17" s="1"/>
  <c r="I186" i="17"/>
  <c r="K186" i="17"/>
  <c r="O186" i="17"/>
  <c r="Q186" i="17"/>
  <c r="V186" i="17"/>
  <c r="G191" i="17"/>
  <c r="I191" i="17"/>
  <c r="K191" i="17"/>
  <c r="M191" i="17"/>
  <c r="O191" i="17"/>
  <c r="Q191" i="17"/>
  <c r="V191" i="17"/>
  <c r="G194" i="17"/>
  <c r="I194" i="17"/>
  <c r="K194" i="17"/>
  <c r="M194" i="17"/>
  <c r="O194" i="17"/>
  <c r="Q194" i="17"/>
  <c r="V194" i="17"/>
  <c r="G197" i="17"/>
  <c r="I197" i="17"/>
  <c r="K197" i="17"/>
  <c r="M197" i="17"/>
  <c r="O197" i="17"/>
  <c r="Q197" i="17"/>
  <c r="V197" i="17"/>
  <c r="G200" i="17"/>
  <c r="M200" i="17" s="1"/>
  <c r="I200" i="17"/>
  <c r="K200" i="17"/>
  <c r="O200" i="17"/>
  <c r="Q200" i="17"/>
  <c r="V200" i="17"/>
  <c r="G203" i="17"/>
  <c r="I203" i="17"/>
  <c r="K203" i="17"/>
  <c r="M203" i="17"/>
  <c r="O203" i="17"/>
  <c r="Q203" i="17"/>
  <c r="V203" i="17"/>
  <c r="G204" i="17"/>
  <c r="M204" i="17" s="1"/>
  <c r="I204" i="17"/>
  <c r="K204" i="17"/>
  <c r="O204" i="17"/>
  <c r="Q204" i="17"/>
  <c r="V204" i="17"/>
  <c r="G207" i="17"/>
  <c r="I207" i="17"/>
  <c r="K207" i="17"/>
  <c r="M207" i="17"/>
  <c r="O207" i="17"/>
  <c r="Q207" i="17"/>
  <c r="V207" i="17"/>
  <c r="G208" i="17"/>
  <c r="M208" i="17" s="1"/>
  <c r="I208" i="17"/>
  <c r="K208" i="17"/>
  <c r="O208" i="17"/>
  <c r="Q208" i="17"/>
  <c r="V208" i="17"/>
  <c r="G209" i="17"/>
  <c r="I209" i="17"/>
  <c r="K209" i="17"/>
  <c r="M209" i="17"/>
  <c r="O209" i="17"/>
  <c r="Q209" i="17"/>
  <c r="V209" i="17"/>
  <c r="G210" i="17"/>
  <c r="I210" i="17"/>
  <c r="K210" i="17"/>
  <c r="M210" i="17"/>
  <c r="O210" i="17"/>
  <c r="Q210" i="17"/>
  <c r="V210" i="17"/>
  <c r="G211" i="17"/>
  <c r="I211" i="17"/>
  <c r="K211" i="17"/>
  <c r="M211" i="17"/>
  <c r="O211" i="17"/>
  <c r="Q211" i="17"/>
  <c r="V211" i="17"/>
  <c r="G212" i="17"/>
  <c r="M212" i="17" s="1"/>
  <c r="I212" i="17"/>
  <c r="K212" i="17"/>
  <c r="O212" i="17"/>
  <c r="Q212" i="17"/>
  <c r="V212" i="17"/>
  <c r="G213" i="17"/>
  <c r="I213" i="17"/>
  <c r="K213" i="17"/>
  <c r="M213" i="17"/>
  <c r="O213" i="17"/>
  <c r="Q213" i="17"/>
  <c r="V213" i="17"/>
  <c r="G214" i="17"/>
  <c r="M214" i="17" s="1"/>
  <c r="I214" i="17"/>
  <c r="K214" i="17"/>
  <c r="O214" i="17"/>
  <c r="Q214" i="17"/>
  <c r="V214" i="17"/>
  <c r="G215" i="17"/>
  <c r="I215" i="17"/>
  <c r="K215" i="17"/>
  <c r="M215" i="17"/>
  <c r="O215" i="17"/>
  <c r="Q215" i="17"/>
  <c r="V215" i="17"/>
  <c r="G216" i="17"/>
  <c r="M216" i="17" s="1"/>
  <c r="I216" i="17"/>
  <c r="K216" i="17"/>
  <c r="O216" i="17"/>
  <c r="Q216" i="17"/>
  <c r="V216" i="17"/>
  <c r="G217" i="17"/>
  <c r="I217" i="17"/>
  <c r="K217" i="17"/>
  <c r="M217" i="17"/>
  <c r="O217" i="17"/>
  <c r="Q217" i="17"/>
  <c r="V217" i="17"/>
  <c r="G218" i="17"/>
  <c r="I218" i="17"/>
  <c r="K218" i="17"/>
  <c r="M218" i="17"/>
  <c r="O218" i="17"/>
  <c r="Q218" i="17"/>
  <c r="V218" i="17"/>
  <c r="G219" i="17"/>
  <c r="I219" i="17"/>
  <c r="K219" i="17"/>
  <c r="M219" i="17"/>
  <c r="O219" i="17"/>
  <c r="Q219" i="17"/>
  <c r="V219" i="17"/>
  <c r="G220" i="17"/>
  <c r="AF384" i="17" s="1"/>
  <c r="I220" i="17"/>
  <c r="K220" i="17"/>
  <c r="O220" i="17"/>
  <c r="Q220" i="17"/>
  <c r="V220" i="17"/>
  <c r="G221" i="17"/>
  <c r="I221" i="17"/>
  <c r="K221" i="17"/>
  <c r="M221" i="17"/>
  <c r="O221" i="17"/>
  <c r="Q221" i="17"/>
  <c r="V221" i="17"/>
  <c r="G222" i="17"/>
  <c r="M222" i="17" s="1"/>
  <c r="I222" i="17"/>
  <c r="K222" i="17"/>
  <c r="O222" i="17"/>
  <c r="Q222" i="17"/>
  <c r="V222" i="17"/>
  <c r="G225" i="17"/>
  <c r="I225" i="17"/>
  <c r="K225" i="17"/>
  <c r="M225" i="17"/>
  <c r="O225" i="17"/>
  <c r="Q225" i="17"/>
  <c r="V225" i="17"/>
  <c r="G228" i="17"/>
  <c r="M228" i="17" s="1"/>
  <c r="I228" i="17"/>
  <c r="K228" i="17"/>
  <c r="O228" i="17"/>
  <c r="Q228" i="17"/>
  <c r="V228" i="17"/>
  <c r="G229" i="17"/>
  <c r="I229" i="17"/>
  <c r="K229" i="17"/>
  <c r="M229" i="17"/>
  <c r="O229" i="17"/>
  <c r="Q229" i="17"/>
  <c r="V229" i="17"/>
  <c r="G230" i="17"/>
  <c r="I230" i="17"/>
  <c r="K230" i="17"/>
  <c r="M230" i="17"/>
  <c r="O230" i="17"/>
  <c r="Q230" i="17"/>
  <c r="V230" i="17"/>
  <c r="G231" i="17"/>
  <c r="I231" i="17"/>
  <c r="K231" i="17"/>
  <c r="M231" i="17"/>
  <c r="O231" i="17"/>
  <c r="Q231" i="17"/>
  <c r="V231" i="17"/>
  <c r="G232" i="17"/>
  <c r="M232" i="17" s="1"/>
  <c r="I232" i="17"/>
  <c r="K232" i="17"/>
  <c r="O232" i="17"/>
  <c r="Q232" i="17"/>
  <c r="V232" i="17"/>
  <c r="G233" i="17"/>
  <c r="I233" i="17"/>
  <c r="K233" i="17"/>
  <c r="M233" i="17"/>
  <c r="O233" i="17"/>
  <c r="Q233" i="17"/>
  <c r="V233" i="17"/>
  <c r="G234" i="17"/>
  <c r="M234" i="17" s="1"/>
  <c r="I234" i="17"/>
  <c r="K234" i="17"/>
  <c r="O234" i="17"/>
  <c r="Q234" i="17"/>
  <c r="V234" i="17"/>
  <c r="G235" i="17"/>
  <c r="I235" i="17"/>
  <c r="K235" i="17"/>
  <c r="M235" i="17"/>
  <c r="O235" i="17"/>
  <c r="Q235" i="17"/>
  <c r="V235" i="17"/>
  <c r="G236" i="17"/>
  <c r="M236" i="17" s="1"/>
  <c r="I236" i="17"/>
  <c r="K236" i="17"/>
  <c r="O236" i="17"/>
  <c r="Q236" i="17"/>
  <c r="V236" i="17"/>
  <c r="G237" i="17"/>
  <c r="I237" i="17"/>
  <c r="K237" i="17"/>
  <c r="M237" i="17"/>
  <c r="O237" i="17"/>
  <c r="Q237" i="17"/>
  <c r="V237" i="17"/>
  <c r="G238" i="17"/>
  <c r="I238" i="17"/>
  <c r="K238" i="17"/>
  <c r="M238" i="17"/>
  <c r="O238" i="17"/>
  <c r="Q238" i="17"/>
  <c r="V238" i="17"/>
  <c r="G239" i="17"/>
  <c r="I239" i="17"/>
  <c r="K239" i="17"/>
  <c r="M239" i="17"/>
  <c r="O239" i="17"/>
  <c r="Q239" i="17"/>
  <c r="V239" i="17"/>
  <c r="G240" i="17"/>
  <c r="M240" i="17" s="1"/>
  <c r="I240" i="17"/>
  <c r="K240" i="17"/>
  <c r="O240" i="17"/>
  <c r="Q240" i="17"/>
  <c r="V240" i="17"/>
  <c r="G241" i="17"/>
  <c r="I241" i="17"/>
  <c r="K241" i="17"/>
  <c r="M241" i="17"/>
  <c r="O241" i="17"/>
  <c r="Q241" i="17"/>
  <c r="V241" i="17"/>
  <c r="G242" i="17"/>
  <c r="M242" i="17" s="1"/>
  <c r="I242" i="17"/>
  <c r="K242" i="17"/>
  <c r="O242" i="17"/>
  <c r="Q242" i="17"/>
  <c r="V242" i="17"/>
  <c r="G243" i="17"/>
  <c r="I243" i="17"/>
  <c r="K243" i="17"/>
  <c r="M243" i="17"/>
  <c r="O243" i="17"/>
  <c r="Q243" i="17"/>
  <c r="V243" i="17"/>
  <c r="G244" i="17"/>
  <c r="M244" i="17" s="1"/>
  <c r="I244" i="17"/>
  <c r="K244" i="17"/>
  <c r="O244" i="17"/>
  <c r="Q244" i="17"/>
  <c r="V244" i="17"/>
  <c r="G245" i="17"/>
  <c r="I245" i="17"/>
  <c r="K245" i="17"/>
  <c r="M245" i="17"/>
  <c r="O245" i="17"/>
  <c r="Q245" i="17"/>
  <c r="V245" i="17"/>
  <c r="G246" i="17"/>
  <c r="I246" i="17"/>
  <c r="K246" i="17"/>
  <c r="M246" i="17"/>
  <c r="O246" i="17"/>
  <c r="Q246" i="17"/>
  <c r="V246" i="17"/>
  <c r="G247" i="17"/>
  <c r="I247" i="17"/>
  <c r="K247" i="17"/>
  <c r="M247" i="17"/>
  <c r="O247" i="17"/>
  <c r="Q247" i="17"/>
  <c r="V247" i="17"/>
  <c r="G248" i="17"/>
  <c r="M248" i="17" s="1"/>
  <c r="I248" i="17"/>
  <c r="K248" i="17"/>
  <c r="O248" i="17"/>
  <c r="Q248" i="17"/>
  <c r="V248" i="17"/>
  <c r="G249" i="17"/>
  <c r="I249" i="17"/>
  <c r="K249" i="17"/>
  <c r="M249" i="17"/>
  <c r="O249" i="17"/>
  <c r="Q249" i="17"/>
  <c r="V249" i="17"/>
  <c r="G250" i="17"/>
  <c r="M250" i="17" s="1"/>
  <c r="I250" i="17"/>
  <c r="K250" i="17"/>
  <c r="O250" i="17"/>
  <c r="Q250" i="17"/>
  <c r="V250" i="17"/>
  <c r="G251" i="17"/>
  <c r="I251" i="17"/>
  <c r="K251" i="17"/>
  <c r="M251" i="17"/>
  <c r="O251" i="17"/>
  <c r="Q251" i="17"/>
  <c r="V251" i="17"/>
  <c r="G252" i="17"/>
  <c r="M252" i="17" s="1"/>
  <c r="I252" i="17"/>
  <c r="K252" i="17"/>
  <c r="O252" i="17"/>
  <c r="Q252" i="17"/>
  <c r="V252" i="17"/>
  <c r="G253" i="17"/>
  <c r="I253" i="17"/>
  <c r="K253" i="17"/>
  <c r="M253" i="17"/>
  <c r="O253" i="17"/>
  <c r="Q253" i="17"/>
  <c r="V253" i="17"/>
  <c r="G256" i="17"/>
  <c r="I256" i="17"/>
  <c r="K256" i="17"/>
  <c r="M256" i="17"/>
  <c r="O256" i="17"/>
  <c r="Q256" i="17"/>
  <c r="V256" i="17"/>
  <c r="G257" i="17"/>
  <c r="I257" i="17"/>
  <c r="K257" i="17"/>
  <c r="M257" i="17"/>
  <c r="O257" i="17"/>
  <c r="Q257" i="17"/>
  <c r="V257" i="17"/>
  <c r="G258" i="17"/>
  <c r="M258" i="17" s="1"/>
  <c r="I258" i="17"/>
  <c r="K258" i="17"/>
  <c r="O258" i="17"/>
  <c r="Q258" i="17"/>
  <c r="V258" i="17"/>
  <c r="G263" i="17"/>
  <c r="I263" i="17"/>
  <c r="K263" i="17"/>
  <c r="M263" i="17"/>
  <c r="O263" i="17"/>
  <c r="Q263" i="17"/>
  <c r="V263" i="17"/>
  <c r="G266" i="17"/>
  <c r="M266" i="17" s="1"/>
  <c r="I266" i="17"/>
  <c r="K266" i="17"/>
  <c r="O266" i="17"/>
  <c r="Q266" i="17"/>
  <c r="V266" i="17"/>
  <c r="G267" i="17"/>
  <c r="I267" i="17"/>
  <c r="K267" i="17"/>
  <c r="M267" i="17"/>
  <c r="O267" i="17"/>
  <c r="Q267" i="17"/>
  <c r="V267" i="17"/>
  <c r="G268" i="17"/>
  <c r="M268" i="17" s="1"/>
  <c r="I268" i="17"/>
  <c r="K268" i="17"/>
  <c r="O268" i="17"/>
  <c r="Q268" i="17"/>
  <c r="V268" i="17"/>
  <c r="G271" i="17"/>
  <c r="I271" i="17"/>
  <c r="K271" i="17"/>
  <c r="M271" i="17"/>
  <c r="O271" i="17"/>
  <c r="Q271" i="17"/>
  <c r="V271" i="17"/>
  <c r="G274" i="17"/>
  <c r="I274" i="17"/>
  <c r="K274" i="17"/>
  <c r="M274" i="17"/>
  <c r="O274" i="17"/>
  <c r="Q274" i="17"/>
  <c r="V274" i="17"/>
  <c r="G277" i="17"/>
  <c r="I277" i="17"/>
  <c r="K277" i="17"/>
  <c r="M277" i="17"/>
  <c r="O277" i="17"/>
  <c r="Q277" i="17"/>
  <c r="V277" i="17"/>
  <c r="G280" i="17"/>
  <c r="M280" i="17" s="1"/>
  <c r="I280" i="17"/>
  <c r="K280" i="17"/>
  <c r="O280" i="17"/>
  <c r="Q280" i="17"/>
  <c r="V280" i="17"/>
  <c r="G283" i="17"/>
  <c r="I283" i="17"/>
  <c r="K283" i="17"/>
  <c r="M283" i="17"/>
  <c r="O283" i="17"/>
  <c r="Q283" i="17"/>
  <c r="V283" i="17"/>
  <c r="G284" i="17"/>
  <c r="M284" i="17" s="1"/>
  <c r="I284" i="17"/>
  <c r="K284" i="17"/>
  <c r="O284" i="17"/>
  <c r="Q284" i="17"/>
  <c r="V284" i="17"/>
  <c r="G289" i="17"/>
  <c r="I289" i="17"/>
  <c r="K289" i="17"/>
  <c r="M289" i="17"/>
  <c r="O289" i="17"/>
  <c r="Q289" i="17"/>
  <c r="V289" i="17"/>
  <c r="G290" i="17"/>
  <c r="M290" i="17" s="1"/>
  <c r="I290" i="17"/>
  <c r="K290" i="17"/>
  <c r="O290" i="17"/>
  <c r="Q290" i="17"/>
  <c r="V290" i="17"/>
  <c r="G296" i="17"/>
  <c r="I296" i="17"/>
  <c r="K296" i="17"/>
  <c r="M296" i="17"/>
  <c r="O296" i="17"/>
  <c r="Q296" i="17"/>
  <c r="V296" i="17"/>
  <c r="G299" i="17"/>
  <c r="I299" i="17"/>
  <c r="K299" i="17"/>
  <c r="M299" i="17"/>
  <c r="O299" i="17"/>
  <c r="Q299" i="17"/>
  <c r="V299" i="17"/>
  <c r="G302" i="17"/>
  <c r="I302" i="17"/>
  <c r="K302" i="17"/>
  <c r="M302" i="17"/>
  <c r="O302" i="17"/>
  <c r="Q302" i="17"/>
  <c r="V302" i="17"/>
  <c r="G306" i="17"/>
  <c r="M306" i="17" s="1"/>
  <c r="I306" i="17"/>
  <c r="K306" i="17"/>
  <c r="O306" i="17"/>
  <c r="Q306" i="17"/>
  <c r="V306" i="17"/>
  <c r="G310" i="17"/>
  <c r="I310" i="17"/>
  <c r="K310" i="17"/>
  <c r="M310" i="17"/>
  <c r="O310" i="17"/>
  <c r="Q310" i="17"/>
  <c r="V310" i="17"/>
  <c r="G313" i="17"/>
  <c r="M313" i="17" s="1"/>
  <c r="I313" i="17"/>
  <c r="K313" i="17"/>
  <c r="O313" i="17"/>
  <c r="Q313" i="17"/>
  <c r="V313" i="17"/>
  <c r="G316" i="17"/>
  <c r="I316" i="17"/>
  <c r="K316" i="17"/>
  <c r="M316" i="17"/>
  <c r="O316" i="17"/>
  <c r="Q316" i="17"/>
  <c r="V316" i="17"/>
  <c r="G319" i="17"/>
  <c r="M319" i="17" s="1"/>
  <c r="I319" i="17"/>
  <c r="K319" i="17"/>
  <c r="O319" i="17"/>
  <c r="Q319" i="17"/>
  <c r="V319" i="17"/>
  <c r="G322" i="17"/>
  <c r="I322" i="17"/>
  <c r="K322" i="17"/>
  <c r="M322" i="17"/>
  <c r="O322" i="17"/>
  <c r="Q322" i="17"/>
  <c r="V322" i="17"/>
  <c r="G325" i="17"/>
  <c r="I325" i="17"/>
  <c r="K325" i="17"/>
  <c r="M325" i="17"/>
  <c r="O325" i="17"/>
  <c r="Q325" i="17"/>
  <c r="V325" i="17"/>
  <c r="G328" i="17"/>
  <c r="I328" i="17"/>
  <c r="K328" i="17"/>
  <c r="M328" i="17"/>
  <c r="O328" i="17"/>
  <c r="Q328" i="17"/>
  <c r="V328" i="17"/>
  <c r="G331" i="17"/>
  <c r="M331" i="17" s="1"/>
  <c r="I331" i="17"/>
  <c r="K331" i="17"/>
  <c r="O331" i="17"/>
  <c r="Q331" i="17"/>
  <c r="V331" i="17"/>
  <c r="G336" i="17"/>
  <c r="I336" i="17"/>
  <c r="K336" i="17"/>
  <c r="M336" i="17"/>
  <c r="O336" i="17"/>
  <c r="Q336" i="17"/>
  <c r="V336" i="17"/>
  <c r="G340" i="17"/>
  <c r="M340" i="17" s="1"/>
  <c r="I340" i="17"/>
  <c r="K340" i="17"/>
  <c r="O340" i="17"/>
  <c r="Q340" i="17"/>
  <c r="V340" i="17"/>
  <c r="G343" i="17"/>
  <c r="I343" i="17"/>
  <c r="K343" i="17"/>
  <c r="M343" i="17"/>
  <c r="O343" i="17"/>
  <c r="Q343" i="17"/>
  <c r="V343" i="17"/>
  <c r="G347" i="17"/>
  <c r="M347" i="17" s="1"/>
  <c r="I347" i="17"/>
  <c r="K347" i="17"/>
  <c r="O347" i="17"/>
  <c r="Q347" i="17"/>
  <c r="V347" i="17"/>
  <c r="G353" i="17"/>
  <c r="I353" i="17"/>
  <c r="K353" i="17"/>
  <c r="M353" i="17"/>
  <c r="O353" i="17"/>
  <c r="Q353" i="17"/>
  <c r="V353" i="17"/>
  <c r="G354" i="17"/>
  <c r="I354" i="17"/>
  <c r="K354" i="17"/>
  <c r="M354" i="17"/>
  <c r="O354" i="17"/>
  <c r="Q354" i="17"/>
  <c r="V354" i="17"/>
  <c r="G355" i="17"/>
  <c r="I355" i="17"/>
  <c r="K355" i="17"/>
  <c r="M355" i="17"/>
  <c r="O355" i="17"/>
  <c r="Q355" i="17"/>
  <c r="V355" i="17"/>
  <c r="G358" i="17"/>
  <c r="M358" i="17" s="1"/>
  <c r="I358" i="17"/>
  <c r="K358" i="17"/>
  <c r="O358" i="17"/>
  <c r="Q358" i="17"/>
  <c r="V358" i="17"/>
  <c r="G363" i="17"/>
  <c r="I363" i="17"/>
  <c r="K363" i="17"/>
  <c r="M363" i="17"/>
  <c r="O363" i="17"/>
  <c r="Q363" i="17"/>
  <c r="V363" i="17"/>
  <c r="G368" i="17"/>
  <c r="M368" i="17" s="1"/>
  <c r="I368" i="17"/>
  <c r="K368" i="17"/>
  <c r="O368" i="17"/>
  <c r="Q368" i="17"/>
  <c r="V368" i="17"/>
  <c r="G371" i="17"/>
  <c r="I371" i="17"/>
  <c r="K371" i="17"/>
  <c r="M371" i="17"/>
  <c r="O371" i="17"/>
  <c r="Q371" i="17"/>
  <c r="V371" i="17"/>
  <c r="G374" i="17"/>
  <c r="M374" i="17" s="1"/>
  <c r="I374" i="17"/>
  <c r="K374" i="17"/>
  <c r="O374" i="17"/>
  <c r="Q374" i="17"/>
  <c r="V374" i="17"/>
  <c r="I381" i="17"/>
  <c r="K381" i="17"/>
  <c r="M381" i="17"/>
  <c r="Q381" i="17"/>
  <c r="G382" i="17"/>
  <c r="G381" i="17" s="1"/>
  <c r="I382" i="17"/>
  <c r="K382" i="17"/>
  <c r="M382" i="17"/>
  <c r="O382" i="17"/>
  <c r="O381" i="17" s="1"/>
  <c r="Q382" i="17"/>
  <c r="V382" i="17"/>
  <c r="V381" i="17" s="1"/>
  <c r="AE384" i="17"/>
  <c r="G13" i="16"/>
  <c r="BA11" i="16"/>
  <c r="G8" i="16"/>
  <c r="K8" i="16"/>
  <c r="G9" i="16"/>
  <c r="M9" i="16" s="1"/>
  <c r="M8" i="16" s="1"/>
  <c r="I9" i="16"/>
  <c r="I8" i="16" s="1"/>
  <c r="K9" i="16"/>
  <c r="O9" i="16"/>
  <c r="O8" i="16" s="1"/>
  <c r="Q9" i="16"/>
  <c r="Q8" i="16" s="1"/>
  <c r="V9" i="16"/>
  <c r="V8" i="16" s="1"/>
  <c r="AE13" i="16"/>
  <c r="AF13" i="16"/>
  <c r="G174" i="15"/>
  <c r="BA96" i="15"/>
  <c r="G9" i="15"/>
  <c r="M9" i="15" s="1"/>
  <c r="I9" i="15"/>
  <c r="I8" i="15" s="1"/>
  <c r="K9" i="15"/>
  <c r="O9" i="15"/>
  <c r="O8" i="15" s="1"/>
  <c r="Q9" i="15"/>
  <c r="Q8" i="15" s="1"/>
  <c r="V9" i="15"/>
  <c r="V8" i="15" s="1"/>
  <c r="G20" i="15"/>
  <c r="M20" i="15" s="1"/>
  <c r="I20" i="15"/>
  <c r="K20" i="15"/>
  <c r="K8" i="15" s="1"/>
  <c r="O20" i="15"/>
  <c r="Q20" i="15"/>
  <c r="V20" i="15"/>
  <c r="G23" i="15"/>
  <c r="I23" i="15"/>
  <c r="K23" i="15"/>
  <c r="M23" i="15"/>
  <c r="O23" i="15"/>
  <c r="Q23" i="15"/>
  <c r="V23" i="15"/>
  <c r="G26" i="15"/>
  <c r="I26" i="15"/>
  <c r="K26" i="15"/>
  <c r="M26" i="15"/>
  <c r="O26" i="15"/>
  <c r="Q26" i="15"/>
  <c r="V26" i="15"/>
  <c r="G29" i="15"/>
  <c r="M29" i="15" s="1"/>
  <c r="I29" i="15"/>
  <c r="K29" i="15"/>
  <c r="O29" i="15"/>
  <c r="Q29" i="15"/>
  <c r="V29" i="15"/>
  <c r="G31" i="15"/>
  <c r="M31" i="15" s="1"/>
  <c r="I31" i="15"/>
  <c r="K31" i="15"/>
  <c r="O31" i="15"/>
  <c r="Q31" i="15"/>
  <c r="V31" i="15"/>
  <c r="G34" i="15"/>
  <c r="I34" i="15"/>
  <c r="K34" i="15"/>
  <c r="M34" i="15"/>
  <c r="O34" i="15"/>
  <c r="Q34" i="15"/>
  <c r="V34" i="15"/>
  <c r="G39" i="15"/>
  <c r="G8" i="15" s="1"/>
  <c r="I39" i="15"/>
  <c r="K39" i="15"/>
  <c r="O39" i="15"/>
  <c r="Q39" i="15"/>
  <c r="V39" i="15"/>
  <c r="G49" i="15"/>
  <c r="M49" i="15" s="1"/>
  <c r="I49" i="15"/>
  <c r="K49" i="15"/>
  <c r="O49" i="15"/>
  <c r="Q49" i="15"/>
  <c r="V49" i="15"/>
  <c r="G51" i="15"/>
  <c r="M51" i="15" s="1"/>
  <c r="I51" i="15"/>
  <c r="K51" i="15"/>
  <c r="O51" i="15"/>
  <c r="Q51" i="15"/>
  <c r="V51" i="15"/>
  <c r="G54" i="15"/>
  <c r="I54" i="15"/>
  <c r="K54" i="15"/>
  <c r="M54" i="15"/>
  <c r="O54" i="15"/>
  <c r="Q54" i="15"/>
  <c r="V54" i="15"/>
  <c r="G56" i="15"/>
  <c r="I56" i="15"/>
  <c r="K56" i="15"/>
  <c r="M56" i="15"/>
  <c r="O56" i="15"/>
  <c r="Q56" i="15"/>
  <c r="V56" i="15"/>
  <c r="G58" i="15"/>
  <c r="O58" i="15"/>
  <c r="Q58" i="15"/>
  <c r="G59" i="15"/>
  <c r="M59" i="15" s="1"/>
  <c r="M58" i="15" s="1"/>
  <c r="I59" i="15"/>
  <c r="I58" i="15" s="1"/>
  <c r="K59" i="15"/>
  <c r="K58" i="15" s="1"/>
  <c r="O59" i="15"/>
  <c r="Q59" i="15"/>
  <c r="V59" i="15"/>
  <c r="V58" i="15" s="1"/>
  <c r="G61" i="15"/>
  <c r="I61" i="15"/>
  <c r="K61" i="15"/>
  <c r="M61" i="15"/>
  <c r="O61" i="15"/>
  <c r="Q61" i="15"/>
  <c r="V61" i="15"/>
  <c r="G63" i="15"/>
  <c r="G64" i="15"/>
  <c r="M64" i="15" s="1"/>
  <c r="I64" i="15"/>
  <c r="I63" i="15" s="1"/>
  <c r="K64" i="15"/>
  <c r="O64" i="15"/>
  <c r="O63" i="15" s="1"/>
  <c r="Q64" i="15"/>
  <c r="Q63" i="15" s="1"/>
  <c r="V64" i="15"/>
  <c r="V63" i="15" s="1"/>
  <c r="G67" i="15"/>
  <c r="I67" i="15"/>
  <c r="K67" i="15"/>
  <c r="K63" i="15" s="1"/>
  <c r="M67" i="15"/>
  <c r="O67" i="15"/>
  <c r="Q67" i="15"/>
  <c r="V67" i="15"/>
  <c r="G70" i="15"/>
  <c r="I70" i="15"/>
  <c r="K70" i="15"/>
  <c r="M70" i="15"/>
  <c r="O70" i="15"/>
  <c r="Q70" i="15"/>
  <c r="V70" i="15"/>
  <c r="G72" i="15"/>
  <c r="I72" i="15"/>
  <c r="K72" i="15"/>
  <c r="M72" i="15"/>
  <c r="O72" i="15"/>
  <c r="Q72" i="15"/>
  <c r="V72" i="15"/>
  <c r="G74" i="15"/>
  <c r="M74" i="15" s="1"/>
  <c r="I74" i="15"/>
  <c r="K74" i="15"/>
  <c r="O74" i="15"/>
  <c r="Q74" i="15"/>
  <c r="V74" i="15"/>
  <c r="G76" i="15"/>
  <c r="M76" i="15" s="1"/>
  <c r="I76" i="15"/>
  <c r="K76" i="15"/>
  <c r="O76" i="15"/>
  <c r="Q76" i="15"/>
  <c r="V76" i="15"/>
  <c r="G78" i="15"/>
  <c r="I78" i="15"/>
  <c r="K78" i="15"/>
  <c r="M78" i="15"/>
  <c r="O78" i="15"/>
  <c r="Q78" i="15"/>
  <c r="V78" i="15"/>
  <c r="G80" i="15"/>
  <c r="M80" i="15" s="1"/>
  <c r="I80" i="15"/>
  <c r="K80" i="15"/>
  <c r="O80" i="15"/>
  <c r="Q80" i="15"/>
  <c r="V80" i="15"/>
  <c r="G83" i="15"/>
  <c r="M83" i="15" s="1"/>
  <c r="I83" i="15"/>
  <c r="K83" i="15"/>
  <c r="O83" i="15"/>
  <c r="Q83" i="15"/>
  <c r="V83" i="15"/>
  <c r="G87" i="15"/>
  <c r="I87" i="15"/>
  <c r="K87" i="15"/>
  <c r="M87" i="15"/>
  <c r="O87" i="15"/>
  <c r="Q87" i="15"/>
  <c r="V87" i="15"/>
  <c r="G89" i="15"/>
  <c r="I89" i="15"/>
  <c r="K89" i="15"/>
  <c r="M89" i="15"/>
  <c r="O89" i="15"/>
  <c r="Q89" i="15"/>
  <c r="V89" i="15"/>
  <c r="G92" i="15"/>
  <c r="I92" i="15"/>
  <c r="K92" i="15"/>
  <c r="M92" i="15"/>
  <c r="O92" i="15"/>
  <c r="Q92" i="15"/>
  <c r="V92" i="15"/>
  <c r="G95" i="15"/>
  <c r="M95" i="15" s="1"/>
  <c r="I95" i="15"/>
  <c r="K95" i="15"/>
  <c r="O95" i="15"/>
  <c r="Q95" i="15"/>
  <c r="V95" i="15"/>
  <c r="G99" i="15"/>
  <c r="M99" i="15" s="1"/>
  <c r="I99" i="15"/>
  <c r="K99" i="15"/>
  <c r="O99" i="15"/>
  <c r="Q99" i="15"/>
  <c r="V99" i="15"/>
  <c r="G103" i="15"/>
  <c r="I103" i="15"/>
  <c r="K103" i="15"/>
  <c r="M103" i="15"/>
  <c r="O103" i="15"/>
  <c r="Q103" i="15"/>
  <c r="V103" i="15"/>
  <c r="G107" i="15"/>
  <c r="M107" i="15" s="1"/>
  <c r="I107" i="15"/>
  <c r="K107" i="15"/>
  <c r="O107" i="15"/>
  <c r="Q107" i="15"/>
  <c r="V107" i="15"/>
  <c r="G110" i="15"/>
  <c r="M110" i="15" s="1"/>
  <c r="I110" i="15"/>
  <c r="K110" i="15"/>
  <c r="O110" i="15"/>
  <c r="Q110" i="15"/>
  <c r="V110" i="15"/>
  <c r="G113" i="15"/>
  <c r="I113" i="15"/>
  <c r="K113" i="15"/>
  <c r="M113" i="15"/>
  <c r="O113" i="15"/>
  <c r="Q113" i="15"/>
  <c r="V113" i="15"/>
  <c r="G116" i="15"/>
  <c r="I116" i="15"/>
  <c r="K116" i="15"/>
  <c r="M116" i="15"/>
  <c r="O116" i="15"/>
  <c r="Q116" i="15"/>
  <c r="V116" i="15"/>
  <c r="G119" i="15"/>
  <c r="I119" i="15"/>
  <c r="K119" i="15"/>
  <c r="M119" i="15"/>
  <c r="O119" i="15"/>
  <c r="Q119" i="15"/>
  <c r="V119" i="15"/>
  <c r="G121" i="15"/>
  <c r="M121" i="15" s="1"/>
  <c r="I121" i="15"/>
  <c r="K121" i="15"/>
  <c r="O121" i="15"/>
  <c r="Q121" i="15"/>
  <c r="V121" i="15"/>
  <c r="G127" i="15"/>
  <c r="M127" i="15" s="1"/>
  <c r="I127" i="15"/>
  <c r="K127" i="15"/>
  <c r="O127" i="15"/>
  <c r="Q127" i="15"/>
  <c r="V127" i="15"/>
  <c r="G129" i="15"/>
  <c r="I129" i="15"/>
  <c r="K129" i="15"/>
  <c r="M129" i="15"/>
  <c r="O129" i="15"/>
  <c r="Q129" i="15"/>
  <c r="V129" i="15"/>
  <c r="G131" i="15"/>
  <c r="M131" i="15" s="1"/>
  <c r="I131" i="15"/>
  <c r="K131" i="15"/>
  <c r="O131" i="15"/>
  <c r="Q131" i="15"/>
  <c r="V131" i="15"/>
  <c r="G133" i="15"/>
  <c r="M133" i="15" s="1"/>
  <c r="I133" i="15"/>
  <c r="K133" i="15"/>
  <c r="O133" i="15"/>
  <c r="Q133" i="15"/>
  <c r="V133" i="15"/>
  <c r="G135" i="15"/>
  <c r="I135" i="15"/>
  <c r="K135" i="15"/>
  <c r="M135" i="15"/>
  <c r="O135" i="15"/>
  <c r="Q135" i="15"/>
  <c r="V135" i="15"/>
  <c r="G138" i="15"/>
  <c r="I138" i="15"/>
  <c r="I137" i="15" s="1"/>
  <c r="K138" i="15"/>
  <c r="M138" i="15"/>
  <c r="O138" i="15"/>
  <c r="O137" i="15" s="1"/>
  <c r="Q138" i="15"/>
  <c r="V138" i="15"/>
  <c r="G140" i="15"/>
  <c r="G137" i="15" s="1"/>
  <c r="I140" i="15"/>
  <c r="K140" i="15"/>
  <c r="O140" i="15"/>
  <c r="Q140" i="15"/>
  <c r="Q137" i="15" s="1"/>
  <c r="V140" i="15"/>
  <c r="G142" i="15"/>
  <c r="M142" i="15" s="1"/>
  <c r="I142" i="15"/>
  <c r="K142" i="15"/>
  <c r="O142" i="15"/>
  <c r="Q142" i="15"/>
  <c r="V142" i="15"/>
  <c r="V137" i="15" s="1"/>
  <c r="G143" i="15"/>
  <c r="I143" i="15"/>
  <c r="K143" i="15"/>
  <c r="K137" i="15" s="1"/>
  <c r="M143" i="15"/>
  <c r="O143" i="15"/>
  <c r="Q143" i="15"/>
  <c r="V143" i="15"/>
  <c r="G144" i="15"/>
  <c r="M144" i="15" s="1"/>
  <c r="I144" i="15"/>
  <c r="K144" i="15"/>
  <c r="O144" i="15"/>
  <c r="Q144" i="15"/>
  <c r="V144" i="15"/>
  <c r="G146" i="15"/>
  <c r="M146" i="15" s="1"/>
  <c r="I146" i="15"/>
  <c r="K146" i="15"/>
  <c r="O146" i="15"/>
  <c r="Q146" i="15"/>
  <c r="V146" i="15"/>
  <c r="I148" i="15"/>
  <c r="K148" i="15"/>
  <c r="G149" i="15"/>
  <c r="G148" i="15" s="1"/>
  <c r="I149" i="15"/>
  <c r="K149" i="15"/>
  <c r="M149" i="15"/>
  <c r="O149" i="15"/>
  <c r="Q149" i="15"/>
  <c r="V149" i="15"/>
  <c r="V148" i="15" s="1"/>
  <c r="G152" i="15"/>
  <c r="I152" i="15"/>
  <c r="K152" i="15"/>
  <c r="M152" i="15"/>
  <c r="O152" i="15"/>
  <c r="O148" i="15" s="1"/>
  <c r="Q152" i="15"/>
  <c r="V152" i="15"/>
  <c r="G155" i="15"/>
  <c r="M155" i="15" s="1"/>
  <c r="I155" i="15"/>
  <c r="K155" i="15"/>
  <c r="O155" i="15"/>
  <c r="Q155" i="15"/>
  <c r="Q148" i="15" s="1"/>
  <c r="V155" i="15"/>
  <c r="G159" i="15"/>
  <c r="I159" i="15"/>
  <c r="M159" i="15"/>
  <c r="Q159" i="15"/>
  <c r="V159" i="15"/>
  <c r="G160" i="15"/>
  <c r="I160" i="15"/>
  <c r="K160" i="15"/>
  <c r="K159" i="15" s="1"/>
  <c r="M160" i="15"/>
  <c r="O160" i="15"/>
  <c r="O159" i="15" s="1"/>
  <c r="Q160" i="15"/>
  <c r="V160" i="15"/>
  <c r="G162" i="15"/>
  <c r="G163" i="15"/>
  <c r="M163" i="15" s="1"/>
  <c r="I163" i="15"/>
  <c r="I162" i="15" s="1"/>
  <c r="K163" i="15"/>
  <c r="O163" i="15"/>
  <c r="O162" i="15" s="1"/>
  <c r="Q163" i="15"/>
  <c r="V163" i="15"/>
  <c r="V162" i="15" s="1"/>
  <c r="G167" i="15"/>
  <c r="M167" i="15" s="1"/>
  <c r="I167" i="15"/>
  <c r="K167" i="15"/>
  <c r="K162" i="15" s="1"/>
  <c r="O167" i="15"/>
  <c r="Q167" i="15"/>
  <c r="Q162" i="15" s="1"/>
  <c r="V167" i="15"/>
  <c r="AE174" i="15"/>
  <c r="G157" i="14"/>
  <c r="BA11" i="14"/>
  <c r="G8" i="14"/>
  <c r="G9" i="14"/>
  <c r="M9" i="14" s="1"/>
  <c r="I9" i="14"/>
  <c r="I8" i="14" s="1"/>
  <c r="K9" i="14"/>
  <c r="K8" i="14" s="1"/>
  <c r="O9" i="14"/>
  <c r="O8" i="14" s="1"/>
  <c r="Q9" i="14"/>
  <c r="Q8" i="14" s="1"/>
  <c r="V9" i="14"/>
  <c r="G14" i="14"/>
  <c r="M14" i="14" s="1"/>
  <c r="I14" i="14"/>
  <c r="K14" i="14"/>
  <c r="O14" i="14"/>
  <c r="Q14" i="14"/>
  <c r="V14" i="14"/>
  <c r="G17" i="14"/>
  <c r="I17" i="14"/>
  <c r="K17" i="14"/>
  <c r="M17" i="14"/>
  <c r="O17" i="14"/>
  <c r="Q17" i="14"/>
  <c r="V17" i="14"/>
  <c r="G20" i="14"/>
  <c r="I20" i="14"/>
  <c r="K20" i="14"/>
  <c r="M20" i="14"/>
  <c r="O20" i="14"/>
  <c r="Q20" i="14"/>
  <c r="V20" i="14"/>
  <c r="G23" i="14"/>
  <c r="I23" i="14"/>
  <c r="K23" i="14"/>
  <c r="M23" i="14"/>
  <c r="O23" i="14"/>
  <c r="Q23" i="14"/>
  <c r="V23" i="14"/>
  <c r="G26" i="14"/>
  <c r="M26" i="14" s="1"/>
  <c r="I26" i="14"/>
  <c r="K26" i="14"/>
  <c r="O26" i="14"/>
  <c r="Q26" i="14"/>
  <c r="V26" i="14"/>
  <c r="V8" i="14" s="1"/>
  <c r="G29" i="14"/>
  <c r="I29" i="14"/>
  <c r="K29" i="14"/>
  <c r="M29" i="14"/>
  <c r="O29" i="14"/>
  <c r="Q29" i="14"/>
  <c r="V29" i="14"/>
  <c r="G32" i="14"/>
  <c r="M32" i="14" s="1"/>
  <c r="I32" i="14"/>
  <c r="K32" i="14"/>
  <c r="O32" i="14"/>
  <c r="Q32" i="14"/>
  <c r="V32" i="14"/>
  <c r="G35" i="14"/>
  <c r="M35" i="14" s="1"/>
  <c r="I35" i="14"/>
  <c r="K35" i="14"/>
  <c r="O35" i="14"/>
  <c r="Q35" i="14"/>
  <c r="V35" i="14"/>
  <c r="G40" i="14"/>
  <c r="M40" i="14" s="1"/>
  <c r="I40" i="14"/>
  <c r="K40" i="14"/>
  <c r="O40" i="14"/>
  <c r="Q40" i="14"/>
  <c r="V40" i="14"/>
  <c r="G43" i="14"/>
  <c r="I43" i="14"/>
  <c r="K43" i="14"/>
  <c r="M43" i="14"/>
  <c r="O43" i="14"/>
  <c r="Q43" i="14"/>
  <c r="V43" i="14"/>
  <c r="G46" i="14"/>
  <c r="I46" i="14"/>
  <c r="K46" i="14"/>
  <c r="M46" i="14"/>
  <c r="O46" i="14"/>
  <c r="Q46" i="14"/>
  <c r="V46" i="14"/>
  <c r="G49" i="14"/>
  <c r="I49" i="14"/>
  <c r="K49" i="14"/>
  <c r="M49" i="14"/>
  <c r="O49" i="14"/>
  <c r="Q49" i="14"/>
  <c r="V49" i="14"/>
  <c r="G52" i="14"/>
  <c r="M52" i="14" s="1"/>
  <c r="I52" i="14"/>
  <c r="K52" i="14"/>
  <c r="O52" i="14"/>
  <c r="Q52" i="14"/>
  <c r="V52" i="14"/>
  <c r="G55" i="14"/>
  <c r="I55" i="14"/>
  <c r="K55" i="14"/>
  <c r="M55" i="14"/>
  <c r="O55" i="14"/>
  <c r="Q55" i="14"/>
  <c r="V55" i="14"/>
  <c r="G58" i="14"/>
  <c r="AF157" i="14" s="1"/>
  <c r="I58" i="14"/>
  <c r="K58" i="14"/>
  <c r="O58" i="14"/>
  <c r="Q58" i="14"/>
  <c r="V58" i="14"/>
  <c r="G61" i="14"/>
  <c r="I61" i="14"/>
  <c r="K61" i="14"/>
  <c r="M61" i="14"/>
  <c r="O61" i="14"/>
  <c r="Q61" i="14"/>
  <c r="V61" i="14"/>
  <c r="G64" i="14"/>
  <c r="M64" i="14" s="1"/>
  <c r="I64" i="14"/>
  <c r="K64" i="14"/>
  <c r="O64" i="14"/>
  <c r="Q64" i="14"/>
  <c r="V64" i="14"/>
  <c r="G67" i="14"/>
  <c r="I67" i="14"/>
  <c r="K67" i="14"/>
  <c r="M67" i="14"/>
  <c r="O67" i="14"/>
  <c r="Q67" i="14"/>
  <c r="V67" i="14"/>
  <c r="G70" i="14"/>
  <c r="I70" i="14"/>
  <c r="K70" i="14"/>
  <c r="M70" i="14"/>
  <c r="O70" i="14"/>
  <c r="Q70" i="14"/>
  <c r="V70" i="14"/>
  <c r="G73" i="14"/>
  <c r="I73" i="14"/>
  <c r="K73" i="14"/>
  <c r="M73" i="14"/>
  <c r="O73" i="14"/>
  <c r="Q73" i="14"/>
  <c r="V73" i="14"/>
  <c r="G76" i="14"/>
  <c r="M76" i="14" s="1"/>
  <c r="I76" i="14"/>
  <c r="K76" i="14"/>
  <c r="O76" i="14"/>
  <c r="Q76" i="14"/>
  <c r="V76" i="14"/>
  <c r="G82" i="14"/>
  <c r="M82" i="14" s="1"/>
  <c r="I82" i="14"/>
  <c r="K82" i="14"/>
  <c r="O82" i="14"/>
  <c r="Q82" i="14"/>
  <c r="V82" i="14"/>
  <c r="G88" i="14"/>
  <c r="M88" i="14" s="1"/>
  <c r="I88" i="14"/>
  <c r="K88" i="14"/>
  <c r="O88" i="14"/>
  <c r="Q88" i="14"/>
  <c r="V88" i="14"/>
  <c r="G94" i="14"/>
  <c r="I94" i="14"/>
  <c r="K94" i="14"/>
  <c r="M94" i="14"/>
  <c r="O94" i="14"/>
  <c r="Q94" i="14"/>
  <c r="V94" i="14"/>
  <c r="G100" i="14"/>
  <c r="M100" i="14" s="1"/>
  <c r="I100" i="14"/>
  <c r="K100" i="14"/>
  <c r="O100" i="14"/>
  <c r="Q100" i="14"/>
  <c r="V100" i="14"/>
  <c r="G106" i="14"/>
  <c r="I106" i="14"/>
  <c r="K106" i="14"/>
  <c r="M106" i="14"/>
  <c r="O106" i="14"/>
  <c r="Q106" i="14"/>
  <c r="V106" i="14"/>
  <c r="G112" i="14"/>
  <c r="I112" i="14"/>
  <c r="K112" i="14"/>
  <c r="M112" i="14"/>
  <c r="O112" i="14"/>
  <c r="Q112" i="14"/>
  <c r="V112" i="14"/>
  <c r="G118" i="14"/>
  <c r="I118" i="14"/>
  <c r="K118" i="14"/>
  <c r="M118" i="14"/>
  <c r="O118" i="14"/>
  <c r="Q118" i="14"/>
  <c r="V118" i="14"/>
  <c r="G124" i="14"/>
  <c r="M124" i="14" s="1"/>
  <c r="I124" i="14"/>
  <c r="K124" i="14"/>
  <c r="O124" i="14"/>
  <c r="Q124" i="14"/>
  <c r="V124" i="14"/>
  <c r="G130" i="14"/>
  <c r="M130" i="14" s="1"/>
  <c r="I130" i="14"/>
  <c r="K130" i="14"/>
  <c r="O130" i="14"/>
  <c r="Q130" i="14"/>
  <c r="V130" i="14"/>
  <c r="G135" i="14"/>
  <c r="M135" i="14" s="1"/>
  <c r="I135" i="14"/>
  <c r="K135" i="14"/>
  <c r="O135" i="14"/>
  <c r="Q135" i="14"/>
  <c r="V135" i="14"/>
  <c r="G140" i="14"/>
  <c r="I140" i="14"/>
  <c r="K140" i="14"/>
  <c r="M140" i="14"/>
  <c r="O140" i="14"/>
  <c r="Q140" i="14"/>
  <c r="V140" i="14"/>
  <c r="G145" i="14"/>
  <c r="M145" i="14" s="1"/>
  <c r="I145" i="14"/>
  <c r="K145" i="14"/>
  <c r="O145" i="14"/>
  <c r="Q145" i="14"/>
  <c r="V145" i="14"/>
  <c r="G148" i="14"/>
  <c r="I148" i="14"/>
  <c r="K148" i="14"/>
  <c r="M148" i="14"/>
  <c r="O148" i="14"/>
  <c r="Q148" i="14"/>
  <c r="V148" i="14"/>
  <c r="G151" i="14"/>
  <c r="I151" i="14"/>
  <c r="K151" i="14"/>
  <c r="M151" i="14"/>
  <c r="O151" i="14"/>
  <c r="Q151" i="14"/>
  <c r="V151" i="14"/>
  <c r="G154" i="14"/>
  <c r="Q154" i="14"/>
  <c r="G155" i="14"/>
  <c r="M155" i="14" s="1"/>
  <c r="M154" i="14" s="1"/>
  <c r="I155" i="14"/>
  <c r="I154" i="14" s="1"/>
  <c r="K155" i="14"/>
  <c r="K154" i="14" s="1"/>
  <c r="O155" i="14"/>
  <c r="O154" i="14" s="1"/>
  <c r="Q155" i="14"/>
  <c r="V155" i="14"/>
  <c r="V154" i="14" s="1"/>
  <c r="AE157" i="14"/>
  <c r="G59" i="13"/>
  <c r="BA35" i="13"/>
  <c r="BA20" i="13"/>
  <c r="BA17" i="13"/>
  <c r="G8" i="13"/>
  <c r="G9" i="13"/>
  <c r="M9" i="13" s="1"/>
  <c r="I9" i="13"/>
  <c r="I8" i="13" s="1"/>
  <c r="K9" i="13"/>
  <c r="K8" i="13" s="1"/>
  <c r="O9" i="13"/>
  <c r="Q9" i="13"/>
  <c r="Q8" i="13" s="1"/>
  <c r="V9" i="13"/>
  <c r="G12" i="13"/>
  <c r="M12" i="13" s="1"/>
  <c r="I12" i="13"/>
  <c r="K12" i="13"/>
  <c r="O12" i="13"/>
  <c r="Q12" i="13"/>
  <c r="V12" i="13"/>
  <c r="G14" i="13"/>
  <c r="I14" i="13"/>
  <c r="K14" i="13"/>
  <c r="M14" i="13"/>
  <c r="O14" i="13"/>
  <c r="Q14" i="13"/>
  <c r="V14" i="13"/>
  <c r="V8" i="13" s="1"/>
  <c r="G16" i="13"/>
  <c r="M16" i="13" s="1"/>
  <c r="I16" i="13"/>
  <c r="K16" i="13"/>
  <c r="O16" i="13"/>
  <c r="O8" i="13" s="1"/>
  <c r="Q16" i="13"/>
  <c r="V16" i="13"/>
  <c r="G19" i="13"/>
  <c r="M19" i="13" s="1"/>
  <c r="I19" i="13"/>
  <c r="K19" i="13"/>
  <c r="O19" i="13"/>
  <c r="Q19" i="13"/>
  <c r="V19" i="13"/>
  <c r="V22" i="13"/>
  <c r="G23" i="13"/>
  <c r="I23" i="13"/>
  <c r="K23" i="13"/>
  <c r="K22" i="13" s="1"/>
  <c r="M23" i="13"/>
  <c r="M22" i="13" s="1"/>
  <c r="O23" i="13"/>
  <c r="Q23" i="13"/>
  <c r="Q22" i="13" s="1"/>
  <c r="V23" i="13"/>
  <c r="G24" i="13"/>
  <c r="M24" i="13" s="1"/>
  <c r="I24" i="13"/>
  <c r="K24" i="13"/>
  <c r="O24" i="13"/>
  <c r="Q24" i="13"/>
  <c r="V24" i="13"/>
  <c r="G25" i="13"/>
  <c r="I25" i="13"/>
  <c r="I22" i="13" s="1"/>
  <c r="K25" i="13"/>
  <c r="M25" i="13"/>
  <c r="O25" i="13"/>
  <c r="O22" i="13" s="1"/>
  <c r="Q25" i="13"/>
  <c r="V25" i="13"/>
  <c r="G26" i="13"/>
  <c r="K26" i="13"/>
  <c r="O26" i="13"/>
  <c r="Q26" i="13"/>
  <c r="G27" i="13"/>
  <c r="I27" i="13"/>
  <c r="I26" i="13" s="1"/>
  <c r="K27" i="13"/>
  <c r="M27" i="13"/>
  <c r="M26" i="13" s="1"/>
  <c r="O27" i="13"/>
  <c r="Q27" i="13"/>
  <c r="V27" i="13"/>
  <c r="V26" i="13" s="1"/>
  <c r="G29" i="13"/>
  <c r="G30" i="13"/>
  <c r="M30" i="13" s="1"/>
  <c r="I30" i="13"/>
  <c r="I29" i="13" s="1"/>
  <c r="K30" i="13"/>
  <c r="O30" i="13"/>
  <c r="Q30" i="13"/>
  <c r="Q29" i="13" s="1"/>
  <c r="V30" i="13"/>
  <c r="G34" i="13"/>
  <c r="M34" i="13" s="1"/>
  <c r="I34" i="13"/>
  <c r="K34" i="13"/>
  <c r="K29" i="13" s="1"/>
  <c r="O34" i="13"/>
  <c r="Q34" i="13"/>
  <c r="V34" i="13"/>
  <c r="V29" i="13" s="1"/>
  <c r="G37" i="13"/>
  <c r="I37" i="13"/>
  <c r="K37" i="13"/>
  <c r="M37" i="13"/>
  <c r="O37" i="13"/>
  <c r="Q37" i="13"/>
  <c r="V37" i="13"/>
  <c r="G39" i="13"/>
  <c r="M39" i="13" s="1"/>
  <c r="I39" i="13"/>
  <c r="K39" i="13"/>
  <c r="O39" i="13"/>
  <c r="O29" i="13" s="1"/>
  <c r="Q39" i="13"/>
  <c r="V39" i="13"/>
  <c r="G41" i="13"/>
  <c r="I41" i="13"/>
  <c r="K41" i="13"/>
  <c r="M41" i="13"/>
  <c r="O41" i="13"/>
  <c r="Q41" i="13"/>
  <c r="V41" i="13"/>
  <c r="G43" i="13"/>
  <c r="M43" i="13" s="1"/>
  <c r="I43" i="13"/>
  <c r="K43" i="13"/>
  <c r="O43" i="13"/>
  <c r="Q43" i="13"/>
  <c r="V43" i="13"/>
  <c r="G45" i="13"/>
  <c r="I45" i="13"/>
  <c r="K45" i="13"/>
  <c r="M45" i="13"/>
  <c r="O45" i="13"/>
  <c r="Q45" i="13"/>
  <c r="V45" i="13"/>
  <c r="G46" i="13"/>
  <c r="M46" i="13" s="1"/>
  <c r="I46" i="13"/>
  <c r="K46" i="13"/>
  <c r="O46" i="13"/>
  <c r="Q46" i="13"/>
  <c r="V46" i="13"/>
  <c r="G47" i="13"/>
  <c r="M47" i="13" s="1"/>
  <c r="I47" i="13"/>
  <c r="K47" i="13"/>
  <c r="O47" i="13"/>
  <c r="Q47" i="13"/>
  <c r="V47" i="13"/>
  <c r="G49" i="13"/>
  <c r="M49" i="13" s="1"/>
  <c r="I49" i="13"/>
  <c r="K49" i="13"/>
  <c r="O49" i="13"/>
  <c r="Q49" i="13"/>
  <c r="V49" i="13"/>
  <c r="G50" i="13"/>
  <c r="I50" i="13"/>
  <c r="K50" i="13"/>
  <c r="M50" i="13"/>
  <c r="O50" i="13"/>
  <c r="Q50" i="13"/>
  <c r="V50" i="13"/>
  <c r="G52" i="13"/>
  <c r="O52" i="13"/>
  <c r="G53" i="13"/>
  <c r="I53" i="13"/>
  <c r="I52" i="13" s="1"/>
  <c r="K53" i="13"/>
  <c r="M53" i="13"/>
  <c r="O53" i="13"/>
  <c r="Q53" i="13"/>
  <c r="Q52" i="13" s="1"/>
  <c r="V53" i="13"/>
  <c r="G54" i="13"/>
  <c r="M54" i="13" s="1"/>
  <c r="M52" i="13" s="1"/>
  <c r="I54" i="13"/>
  <c r="K54" i="13"/>
  <c r="K52" i="13" s="1"/>
  <c r="O54" i="13"/>
  <c r="Q54" i="13"/>
  <c r="V54" i="13"/>
  <c r="V52" i="13" s="1"/>
  <c r="G55" i="13"/>
  <c r="I55" i="13"/>
  <c r="K55" i="13"/>
  <c r="M55" i="13"/>
  <c r="O55" i="13"/>
  <c r="Q55" i="13"/>
  <c r="V55" i="13"/>
  <c r="G57" i="13"/>
  <c r="M57" i="13" s="1"/>
  <c r="I57" i="13"/>
  <c r="K57" i="13"/>
  <c r="O57" i="13"/>
  <c r="Q57" i="13"/>
  <c r="V57" i="13"/>
  <c r="AE59" i="13"/>
  <c r="AF59" i="13"/>
  <c r="G32" i="12"/>
  <c r="BA30" i="12"/>
  <c r="G8" i="12"/>
  <c r="G9" i="12"/>
  <c r="M9" i="12" s="1"/>
  <c r="I9" i="12"/>
  <c r="I8" i="12" s="1"/>
  <c r="K9" i="12"/>
  <c r="O9" i="12"/>
  <c r="O8" i="12" s="1"/>
  <c r="Q9" i="12"/>
  <c r="Q8" i="12" s="1"/>
  <c r="V9" i="12"/>
  <c r="V8" i="12" s="1"/>
  <c r="G12" i="12"/>
  <c r="I12" i="12"/>
  <c r="K12" i="12"/>
  <c r="K8" i="12" s="1"/>
  <c r="M12" i="12"/>
  <c r="O12" i="12"/>
  <c r="Q12" i="12"/>
  <c r="V12" i="12"/>
  <c r="G13" i="12"/>
  <c r="I13" i="12"/>
  <c r="K13" i="12"/>
  <c r="M13" i="12"/>
  <c r="O13" i="12"/>
  <c r="Q13" i="12"/>
  <c r="V13" i="12"/>
  <c r="G19" i="12"/>
  <c r="M19" i="12" s="1"/>
  <c r="I19" i="12"/>
  <c r="K19" i="12"/>
  <c r="O19" i="12"/>
  <c r="Q19" i="12"/>
  <c r="V19" i="12"/>
  <c r="G20" i="12"/>
  <c r="M20" i="12" s="1"/>
  <c r="I20" i="12"/>
  <c r="K20" i="12"/>
  <c r="O20" i="12"/>
  <c r="Q20" i="12"/>
  <c r="V20" i="12"/>
  <c r="G21" i="12"/>
  <c r="G22" i="12"/>
  <c r="I22" i="12"/>
  <c r="K22" i="12"/>
  <c r="K21" i="12" s="1"/>
  <c r="M22" i="12"/>
  <c r="O22" i="12"/>
  <c r="O21" i="12" s="1"/>
  <c r="Q22" i="12"/>
  <c r="V22" i="12"/>
  <c r="G23" i="12"/>
  <c r="M23" i="12" s="1"/>
  <c r="I23" i="12"/>
  <c r="K23" i="12"/>
  <c r="O23" i="12"/>
  <c r="Q23" i="12"/>
  <c r="V23" i="12"/>
  <c r="G24" i="12"/>
  <c r="M24" i="12" s="1"/>
  <c r="I24" i="12"/>
  <c r="I21" i="12" s="1"/>
  <c r="K24" i="12"/>
  <c r="O24" i="12"/>
  <c r="Q24" i="12"/>
  <c r="Q21" i="12" s="1"/>
  <c r="V24" i="12"/>
  <c r="G27" i="12"/>
  <c r="M27" i="12" s="1"/>
  <c r="I27" i="12"/>
  <c r="K27" i="12"/>
  <c r="O27" i="12"/>
  <c r="Q27" i="12"/>
  <c r="V27" i="12"/>
  <c r="V21" i="12" s="1"/>
  <c r="G29" i="12"/>
  <c r="I29" i="12"/>
  <c r="K29" i="12"/>
  <c r="M29" i="12"/>
  <c r="O29" i="12"/>
  <c r="Q29" i="12"/>
  <c r="V29" i="12"/>
  <c r="AE32" i="12"/>
  <c r="I20" i="1"/>
  <c r="I19" i="1"/>
  <c r="I18" i="1"/>
  <c r="I17" i="1"/>
  <c r="I16" i="1"/>
  <c r="I143" i="1"/>
  <c r="J142" i="1" s="1"/>
  <c r="F66" i="1"/>
  <c r="G66" i="1"/>
  <c r="G25" i="1" s="1"/>
  <c r="A25" i="1" s="1"/>
  <c r="H65" i="1"/>
  <c r="I65" i="1" s="1"/>
  <c r="H64" i="1"/>
  <c r="I64" i="1" s="1"/>
  <c r="H63" i="1"/>
  <c r="I63" i="1" s="1"/>
  <c r="H62" i="1"/>
  <c r="I62" i="1" s="1"/>
  <c r="H61" i="1"/>
  <c r="I61" i="1" s="1"/>
  <c r="H60" i="1"/>
  <c r="I60" i="1" s="1"/>
  <c r="H59" i="1"/>
  <c r="I59" i="1" s="1"/>
  <c r="H58" i="1"/>
  <c r="I58" i="1" s="1"/>
  <c r="H57" i="1"/>
  <c r="I57" i="1" s="1"/>
  <c r="H56" i="1"/>
  <c r="I56" i="1" s="1"/>
  <c r="H55" i="1"/>
  <c r="I5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H41" i="1"/>
  <c r="I41" i="1" s="1"/>
  <c r="H40" i="1"/>
  <c r="I40" i="1" s="1"/>
  <c r="H39" i="1"/>
  <c r="H66" i="1" s="1"/>
  <c r="J28" i="1"/>
  <c r="J26" i="1"/>
  <c r="G38" i="1"/>
  <c r="F38" i="1"/>
  <c r="J23" i="1"/>
  <c r="J24" i="1"/>
  <c r="J25" i="1"/>
  <c r="J27" i="1"/>
  <c r="E24" i="1"/>
  <c r="E26" i="1"/>
  <c r="G26" i="1" l="1"/>
  <c r="A26" i="1"/>
  <c r="G28" i="1"/>
  <c r="G23" i="1"/>
  <c r="M31" i="32"/>
  <c r="M60" i="32"/>
  <c r="M10" i="32"/>
  <c r="G10" i="32"/>
  <c r="G60" i="32"/>
  <c r="G31" i="32"/>
  <c r="M42" i="31"/>
  <c r="M8" i="31"/>
  <c r="AF46" i="31"/>
  <c r="M36" i="31"/>
  <c r="M35" i="31" s="1"/>
  <c r="AF45" i="30"/>
  <c r="M15" i="30"/>
  <c r="M8" i="30" s="1"/>
  <c r="M30" i="30"/>
  <c r="M29" i="30" s="1"/>
  <c r="M33" i="30"/>
  <c r="M32" i="30" s="1"/>
  <c r="M53" i="29"/>
  <c r="G157" i="29"/>
  <c r="G38" i="29"/>
  <c r="AF162" i="29"/>
  <c r="M114" i="29"/>
  <c r="M105" i="29" s="1"/>
  <c r="M14" i="29"/>
  <c r="M8" i="29" s="1"/>
  <c r="G14" i="28"/>
  <c r="AF57" i="28"/>
  <c r="M78" i="26"/>
  <c r="M8" i="26"/>
  <c r="M30" i="26"/>
  <c r="M90" i="26"/>
  <c r="M18" i="26"/>
  <c r="M72" i="26"/>
  <c r="M68" i="26" s="1"/>
  <c r="M55" i="26"/>
  <c r="M51" i="26" s="1"/>
  <c r="M37" i="24"/>
  <c r="M33" i="24" s="1"/>
  <c r="M14" i="24"/>
  <c r="M8" i="24" s="1"/>
  <c r="AF46" i="24"/>
  <c r="M36" i="23"/>
  <c r="M28" i="23" s="1"/>
  <c r="M20" i="23"/>
  <c r="M12" i="23" s="1"/>
  <c r="M54" i="23"/>
  <c r="M53" i="23" s="1"/>
  <c r="G28" i="23"/>
  <c r="AF142" i="22"/>
  <c r="G96" i="22"/>
  <c r="M9" i="22"/>
  <c r="M8" i="22" s="1"/>
  <c r="M37" i="21"/>
  <c r="G37" i="21"/>
  <c r="G63" i="21"/>
  <c r="AF67" i="21"/>
  <c r="M33" i="21"/>
  <c r="M8" i="21" s="1"/>
  <c r="M86" i="20"/>
  <c r="M94" i="20"/>
  <c r="M8" i="20"/>
  <c r="M46" i="20"/>
  <c r="M42" i="20" s="1"/>
  <c r="AF121" i="20"/>
  <c r="G94" i="20"/>
  <c r="G86" i="20"/>
  <c r="M116" i="20"/>
  <c r="M115" i="20" s="1"/>
  <c r="M59" i="20"/>
  <c r="M51" i="20" s="1"/>
  <c r="M33" i="20"/>
  <c r="M31" i="20" s="1"/>
  <c r="M22" i="20"/>
  <c r="M17" i="20" s="1"/>
  <c r="M63" i="19"/>
  <c r="M8" i="19"/>
  <c r="M65" i="19"/>
  <c r="G63" i="19"/>
  <c r="M42" i="19"/>
  <c r="M41" i="19" s="1"/>
  <c r="M57" i="18"/>
  <c r="M41" i="18"/>
  <c r="M52" i="18"/>
  <c r="M50" i="18" s="1"/>
  <c r="M15" i="18"/>
  <c r="M8" i="18" s="1"/>
  <c r="M56" i="18"/>
  <c r="M55" i="18" s="1"/>
  <c r="G8" i="17"/>
  <c r="M220" i="17"/>
  <c r="M8" i="17" s="1"/>
  <c r="M63" i="15"/>
  <c r="M148" i="15"/>
  <c r="M162" i="15"/>
  <c r="AF174" i="15"/>
  <c r="M140" i="15"/>
  <c r="M137" i="15" s="1"/>
  <c r="M39" i="15"/>
  <c r="M8" i="15" s="1"/>
  <c r="M58" i="14"/>
  <c r="M8" i="14" s="1"/>
  <c r="M29" i="13"/>
  <c r="M8" i="13"/>
  <c r="G22" i="13"/>
  <c r="M21" i="12"/>
  <c r="M8" i="12"/>
  <c r="AF32" i="12"/>
  <c r="I21" i="1"/>
  <c r="J106" i="1"/>
  <c r="J110" i="1"/>
  <c r="J118" i="1"/>
  <c r="J126" i="1"/>
  <c r="J130" i="1"/>
  <c r="J134" i="1"/>
  <c r="J138" i="1"/>
  <c r="J99" i="1"/>
  <c r="J103" i="1"/>
  <c r="J107" i="1"/>
  <c r="J111" i="1"/>
  <c r="J115" i="1"/>
  <c r="J119" i="1"/>
  <c r="J123" i="1"/>
  <c r="J127" i="1"/>
  <c r="J131" i="1"/>
  <c r="J135" i="1"/>
  <c r="J139" i="1"/>
  <c r="J104" i="1"/>
  <c r="J108" i="1"/>
  <c r="J120" i="1"/>
  <c r="J124" i="1"/>
  <c r="J132" i="1"/>
  <c r="J140" i="1"/>
  <c r="J100" i="1"/>
  <c r="J116" i="1"/>
  <c r="J136" i="1"/>
  <c r="J112" i="1"/>
  <c r="J128" i="1"/>
  <c r="J101" i="1"/>
  <c r="J105" i="1"/>
  <c r="J109" i="1"/>
  <c r="J113" i="1"/>
  <c r="J117" i="1"/>
  <c r="J121" i="1"/>
  <c r="J125" i="1"/>
  <c r="J129" i="1"/>
  <c r="J133" i="1"/>
  <c r="J137" i="1"/>
  <c r="J141" i="1"/>
  <c r="J102" i="1"/>
  <c r="J114" i="1"/>
  <c r="J122" i="1"/>
  <c r="I39" i="1"/>
  <c r="I66" i="1" s="1"/>
  <c r="A23" i="1" l="1"/>
  <c r="J143" i="1"/>
  <c r="J64" i="1"/>
  <c r="J56" i="1"/>
  <c r="J48" i="1"/>
  <c r="J61" i="1"/>
  <c r="J53" i="1"/>
  <c r="J39" i="1"/>
  <c r="J66" i="1" s="1"/>
  <c r="J47" i="1"/>
  <c r="J60" i="1"/>
  <c r="J52" i="1"/>
  <c r="J45" i="1"/>
  <c r="J58" i="1"/>
  <c r="J50" i="1"/>
  <c r="J41" i="1"/>
  <c r="J44" i="1"/>
  <c r="J63" i="1"/>
  <c r="J65" i="1"/>
  <c r="J57" i="1"/>
  <c r="J49" i="1"/>
  <c r="J55" i="1"/>
  <c r="J62" i="1"/>
  <c r="J54" i="1"/>
  <c r="J46" i="1"/>
  <c r="J40" i="1"/>
  <c r="J59" i="1"/>
  <c r="J51" i="1"/>
  <c r="J43" i="1"/>
  <c r="G24" i="1" l="1"/>
  <c r="A27" i="1" s="1"/>
  <c r="A24" i="1"/>
  <c r="A29" i="1" l="1"/>
  <c r="G29" i="1"/>
  <c r="G2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83F88285-7D6F-477E-8E6C-56129CE63D56}">
      <text>
        <r>
          <rPr>
            <sz val="9"/>
            <color indexed="81"/>
            <rFont val="Tahoma"/>
            <family val="2"/>
            <charset val="238"/>
          </rPr>
          <t>Jedná se o informaci, zda se jedná o položku, která je do rozpočtu zadána z cenové soustavy RTS, nebo vlastní.</t>
        </r>
      </text>
    </comment>
    <comment ref="T6" authorId="0" shapeId="0" xr:uid="{352D0492-4F88-47FD-9C59-36AD70EE9E74}">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941F6069-A70D-480A-95D0-1DDE30D12A46}">
      <text>
        <r>
          <rPr>
            <sz val="9"/>
            <color indexed="81"/>
            <rFont val="Tahoma"/>
            <family val="2"/>
            <charset val="238"/>
          </rPr>
          <t>Jedná se o informaci, zda se jedná o položku, která je do rozpočtu zadána z cenové soustavy RTS, nebo vlastní.</t>
        </r>
      </text>
    </comment>
    <comment ref="T6" authorId="0" shapeId="0" xr:uid="{E47BF979-9199-449A-BA17-02B85DAD3D36}">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5C55CD8E-7FE8-40DD-B930-B5534BFA4816}">
      <text>
        <r>
          <rPr>
            <sz val="9"/>
            <color indexed="81"/>
            <rFont val="Tahoma"/>
            <family val="2"/>
            <charset val="238"/>
          </rPr>
          <t>Jedná se o informaci, zda se jedná o položku, která je do rozpočtu zadána z cenové soustavy RTS, nebo vlastní.</t>
        </r>
      </text>
    </comment>
    <comment ref="T6" authorId="0" shapeId="0" xr:uid="{1F3E307A-E566-4BEF-A566-91DEA464E168}">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7B1B35EB-CB65-40B2-9926-B6AD5FDBB744}">
      <text>
        <r>
          <rPr>
            <sz val="9"/>
            <color indexed="81"/>
            <rFont val="Tahoma"/>
            <family val="2"/>
            <charset val="238"/>
          </rPr>
          <t>Jedná se o informaci, zda se jedná o položku, která je do rozpočtu zadána z cenové soustavy RTS, nebo vlastní.</t>
        </r>
      </text>
    </comment>
    <comment ref="T6" authorId="0" shapeId="0" xr:uid="{B11675BF-91C8-4040-9C2A-5CC4560AFC19}">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9EB38E97-61B7-44F0-B6AC-873327F45EED}">
      <text>
        <r>
          <rPr>
            <sz val="9"/>
            <color indexed="81"/>
            <rFont val="Tahoma"/>
            <family val="2"/>
            <charset val="238"/>
          </rPr>
          <t>Jedná se o informaci, zda se jedná o položku, která je do rozpočtu zadána z cenové soustavy RTS, nebo vlastní.</t>
        </r>
      </text>
    </comment>
    <comment ref="T6" authorId="0" shapeId="0" xr:uid="{B4A5B180-C0BE-43BC-A54B-EF766CBE404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86F5AEC5-CDEC-4249-BA18-92127E8F7FAA}">
      <text>
        <r>
          <rPr>
            <sz val="9"/>
            <color indexed="81"/>
            <rFont val="Tahoma"/>
            <family val="2"/>
            <charset val="238"/>
          </rPr>
          <t>Jedná se o informaci, zda se jedná o položku, která je do rozpočtu zadána z cenové soustavy RTS, nebo vlastní.</t>
        </r>
      </text>
    </comment>
    <comment ref="T6" authorId="0" shapeId="0" xr:uid="{4C11BCB6-0BC4-4D15-B523-6302D0BDD8CF}">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462E402E-8267-42CC-B83A-19826AD7E4A2}">
      <text>
        <r>
          <rPr>
            <sz val="9"/>
            <color indexed="81"/>
            <rFont val="Tahoma"/>
            <family val="2"/>
            <charset val="238"/>
          </rPr>
          <t>Jedná se o informaci, zda se jedná o položku, která je do rozpočtu zadána z cenové soustavy RTS, nebo vlastní.</t>
        </r>
      </text>
    </comment>
    <comment ref="T6" authorId="0" shapeId="0" xr:uid="{0FF2BCB5-7C91-43D9-9714-F291B76F987A}">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D66896C0-B68A-4781-B5FC-380FC5691D60}">
      <text>
        <r>
          <rPr>
            <sz val="9"/>
            <color indexed="81"/>
            <rFont val="Tahoma"/>
            <family val="2"/>
            <charset val="238"/>
          </rPr>
          <t>Jedná se o informaci, zda se jedná o položku, která je do rozpočtu zadána z cenové soustavy RTS, nebo vlastní.</t>
        </r>
      </text>
    </comment>
    <comment ref="T6" authorId="0" shapeId="0" xr:uid="{78AEA30A-8869-48DC-B31F-96778FF41B18}">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7D992EF1-6432-467D-9AEE-C565D23DDE60}">
      <text>
        <r>
          <rPr>
            <sz val="9"/>
            <color indexed="81"/>
            <rFont val="Tahoma"/>
            <family val="2"/>
            <charset val="238"/>
          </rPr>
          <t>Jedná se o informaci, zda se jedná o položku, která je do rozpočtu zadána z cenové soustavy RTS, nebo vlastní.</t>
        </r>
      </text>
    </comment>
    <comment ref="T6" authorId="0" shapeId="0" xr:uid="{17150C46-A53B-4F90-8D82-28D43E34FB25}">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9B795BF5-D436-4AE5-967A-817360BC1B5C}">
      <text>
        <r>
          <rPr>
            <sz val="9"/>
            <color indexed="81"/>
            <rFont val="Tahoma"/>
            <family val="2"/>
            <charset val="238"/>
          </rPr>
          <t>Jedná se o informaci, zda se jedná o položku, která je do rozpočtu zadána z cenové soustavy RTS, nebo vlastní.</t>
        </r>
      </text>
    </comment>
    <comment ref="T6" authorId="0" shapeId="0" xr:uid="{9E02EAA7-AC97-4AA0-9F7E-C96342B3D925}">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57AF3EAB-650A-4ACB-AD46-4FC468705E64}">
      <text>
        <r>
          <rPr>
            <sz val="9"/>
            <color indexed="81"/>
            <rFont val="Tahoma"/>
            <family val="2"/>
            <charset val="238"/>
          </rPr>
          <t>Jedná se o informaci, zda se jedná o položku, která je do rozpočtu zadána z cenové soustavy RTS, nebo vlastní.</t>
        </r>
      </text>
    </comment>
    <comment ref="T6" authorId="0" shapeId="0" xr:uid="{37202591-487E-4A21-B167-8C7674C3C66D}">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A823B227-E857-4D20-A1AD-F6DB6135919D}">
      <text>
        <r>
          <rPr>
            <sz val="9"/>
            <color indexed="81"/>
            <rFont val="Tahoma"/>
            <family val="2"/>
            <charset val="238"/>
          </rPr>
          <t>Jedná se o informaci, zda se jedná o položku, která je do rozpočtu zadána z cenové soustavy RTS, nebo vlastní.</t>
        </r>
      </text>
    </comment>
    <comment ref="T6" authorId="0" shapeId="0" xr:uid="{CEBAE929-2F5F-4414-BCF2-BBFF8FC71E8E}">
      <text>
        <r>
          <rPr>
            <sz val="9"/>
            <color indexed="81"/>
            <rFont val="Tahoma"/>
            <family val="2"/>
            <charset val="238"/>
          </rPr>
          <t>Jedná se o název CÚ, která je zadána u položky rozpočtu</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5EB709CE-8844-4C9A-B1A2-F58BD52B7401}">
      <text>
        <r>
          <rPr>
            <sz val="9"/>
            <color indexed="81"/>
            <rFont val="Tahoma"/>
            <family val="2"/>
            <charset val="238"/>
          </rPr>
          <t>Jedná se o informaci, zda se jedná o položku, která je do rozpočtu zadána z cenové soustavy RTS, nebo vlastní.</t>
        </r>
      </text>
    </comment>
    <comment ref="T6" authorId="0" shapeId="0" xr:uid="{BA45B4F2-D1AC-414B-BCA8-B14F57303882}">
      <text>
        <r>
          <rPr>
            <sz val="9"/>
            <color indexed="81"/>
            <rFont val="Tahoma"/>
            <family val="2"/>
            <charset val="238"/>
          </rPr>
          <t>Jedná se o název CÚ, která je zadána u položky rozpočtu</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B859AB82-7134-48EA-B986-0EDC422A8EE2}">
      <text>
        <r>
          <rPr>
            <sz val="9"/>
            <color indexed="81"/>
            <rFont val="Tahoma"/>
            <family val="2"/>
            <charset val="238"/>
          </rPr>
          <t>Jedná se o informaci, zda se jedná o položku, která je do rozpočtu zadána z cenové soustavy RTS, nebo vlastní.</t>
        </r>
      </text>
    </comment>
    <comment ref="T6" authorId="0" shapeId="0" xr:uid="{DA06BDA7-696C-4B80-88B2-E5048D3536C6}">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3D690498-E9CB-4536-B734-C43E3157D234}">
      <text>
        <r>
          <rPr>
            <sz val="9"/>
            <color indexed="81"/>
            <rFont val="Tahoma"/>
            <family val="2"/>
            <charset val="238"/>
          </rPr>
          <t>Jedná se o informaci, zda se jedná o položku, která je do rozpočtu zadána z cenové soustavy RTS, nebo vlastní.</t>
        </r>
      </text>
    </comment>
    <comment ref="T6" authorId="0" shapeId="0" xr:uid="{D6EC850A-A6BD-4163-B4D5-8E8829B84E28}">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2D43E1BC-1DA3-48D9-8504-DFD2E5F2A05E}">
      <text>
        <r>
          <rPr>
            <sz val="9"/>
            <color indexed="81"/>
            <rFont val="Tahoma"/>
            <family val="2"/>
            <charset val="238"/>
          </rPr>
          <t>Jedná se o informaci, zda se jedná o položku, která je do rozpočtu zadána z cenové soustavy RTS, nebo vlastní.</t>
        </r>
      </text>
    </comment>
    <comment ref="T6" authorId="0" shapeId="0" xr:uid="{EEC4B0C4-7F8F-4AB5-B9EA-93AE335E9301}">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CC8BE895-4548-4C05-BB12-05F88335D4F4}">
      <text>
        <r>
          <rPr>
            <sz val="9"/>
            <color indexed="81"/>
            <rFont val="Tahoma"/>
            <family val="2"/>
            <charset val="238"/>
          </rPr>
          <t>Jedná se o informaci, zda se jedná o položku, která je do rozpočtu zadána z cenové soustavy RTS, nebo vlastní.</t>
        </r>
      </text>
    </comment>
    <comment ref="T6" authorId="0" shapeId="0" xr:uid="{C1AB6881-258F-468E-ADE7-6185D66009E7}">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C5AD8EA9-6592-4449-AD46-F2A0C4C7415F}">
      <text>
        <r>
          <rPr>
            <sz val="9"/>
            <color indexed="81"/>
            <rFont val="Tahoma"/>
            <family val="2"/>
            <charset val="238"/>
          </rPr>
          <t>Jedná se o informaci, zda se jedná o položku, která je do rozpočtu zadána z cenové soustavy RTS, nebo vlastní.</t>
        </r>
      </text>
    </comment>
    <comment ref="T6" authorId="0" shapeId="0" xr:uid="{366021FF-7FE9-4499-AF9A-01B7189412C4}">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8F5F7BC3-BE1E-447E-8CA6-CEAC3C4CE438}">
      <text>
        <r>
          <rPr>
            <sz val="9"/>
            <color indexed="81"/>
            <rFont val="Tahoma"/>
            <family val="2"/>
            <charset val="238"/>
          </rPr>
          <t>Jedná se o informaci, zda se jedná o položku, která je do rozpočtu zadána z cenové soustavy RTS, nebo vlastní.</t>
        </r>
      </text>
    </comment>
    <comment ref="T6" authorId="0" shapeId="0" xr:uid="{A907C50D-DE05-4EB2-AB44-1CF4ED011094}">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6C96AE25-2D6B-44E6-9F0B-4D3CF2EA0FB3}">
      <text>
        <r>
          <rPr>
            <sz val="9"/>
            <color indexed="81"/>
            <rFont val="Tahoma"/>
            <family val="2"/>
            <charset val="238"/>
          </rPr>
          <t>Jedná se o informaci, zda se jedná o položku, která je do rozpočtu zadána z cenové soustavy RTS, nebo vlastní.</t>
        </r>
      </text>
    </comment>
    <comment ref="T6" authorId="0" shapeId="0" xr:uid="{A4BC1FF9-BEE5-402B-B147-7E38F4D2EED2}">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Zbyněk Rikan</author>
  </authors>
  <commentList>
    <comment ref="S6" authorId="0" shapeId="0" xr:uid="{CDECD9AA-12BB-4DCE-8617-4ECC610A5E70}">
      <text>
        <r>
          <rPr>
            <sz val="9"/>
            <color indexed="81"/>
            <rFont val="Tahoma"/>
            <family val="2"/>
            <charset val="238"/>
          </rPr>
          <t>Jedná se o informaci, zda se jedná o položku, která je do rozpočtu zadána z cenové soustavy RTS, nebo vlastní.</t>
        </r>
      </text>
    </comment>
    <comment ref="T6" authorId="0" shapeId="0" xr:uid="{DEE47F7E-E2A3-4670-9601-7AA4E97DE77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<sst xmlns="http://schemas.openxmlformats.org/spreadsheetml/2006/main" count="9367" uniqueCount="2125">
  <si>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</si>
  <si>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</si>
  <si>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</si>
  <si>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</si>
  <si>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</si>
  <si>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</si>
  <si>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</si>
  <si>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</si>
  <si>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</si>
  <si>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</si>
  <si>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</si>
  <si>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</si>
  <si>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</si>
  <si>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</si>
  <si>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</si>
  <si>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</si>
  <si>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</si>
  <si>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</si>
  <si>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</si>
  <si>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</si>
  <si>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</si>
  <si>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</si>
  <si>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</si>
  <si>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</si>
  <si>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</si>
  <si>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</si>
  <si>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</si>
  <si>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</si>
  <si>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</si>
  <si>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</si>
  <si>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</si>
  <si>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</si>
  <si>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</si>
  <si>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</si>
  <si>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</si>
  <si>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</si>
  <si>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</si>
  <si>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</si>
  <si>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</si>
  <si>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</si>
  <si>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</si>
  <si>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</si>
  <si>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</si>
  <si>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230501_3</t>
  </si>
  <si>
    <t>REKONSTRUKCE PARKOVÉ PLOCHY U ZŠ JANA BABÁKA</t>
  </si>
  <si>
    <t>Statutární město Brno</t>
  </si>
  <si>
    <t>Dominikánské náměstí 196/1</t>
  </si>
  <si>
    <t>Brno-Brno-město</t>
  </si>
  <si>
    <t>60200</t>
  </si>
  <si>
    <t>44992785</t>
  </si>
  <si>
    <t>CZ44992785</t>
  </si>
  <si>
    <t>Stavba</t>
  </si>
  <si>
    <t>Ostatní a vedlejší náklady</t>
  </si>
  <si>
    <t>1</t>
  </si>
  <si>
    <t>OSTATNÍ A VEDLEJŠÍ NÁKLADY</t>
  </si>
  <si>
    <t>Stavební objekt</t>
  </si>
  <si>
    <t>ZPŮSOBILÉ VÝDAJE - HLAVNÍ ČÁST PROJEKTU</t>
  </si>
  <si>
    <t>SO 01.1</t>
  </si>
  <si>
    <t>PŘÍPRAVA ÚZEMÍ</t>
  </si>
  <si>
    <t>SO 01.2</t>
  </si>
  <si>
    <t>KÁCENÍ</t>
  </si>
  <si>
    <t>SO 02</t>
  </si>
  <si>
    <t>ZPEVNĚNÉ PLOCHY</t>
  </si>
  <si>
    <t>SO 03</t>
  </si>
  <si>
    <t>VENKOVNÍ ÚPRAVY</t>
  </si>
  <si>
    <t>SO 04</t>
  </si>
  <si>
    <t>VEGETAČNÍ ÚPRAVY</t>
  </si>
  <si>
    <t>SO 07</t>
  </si>
  <si>
    <t>AREÁLOVÝ ROZVOD VODOVODU</t>
  </si>
  <si>
    <t>SO 08</t>
  </si>
  <si>
    <t>AREÁLOVÝ ROZVOD DEŠŤOVÉ KANALIZACE</t>
  </si>
  <si>
    <t>SO 13</t>
  </si>
  <si>
    <t>UMĚLÉ ZAVLAŽOVÁNÍ</t>
  </si>
  <si>
    <t>2</t>
  </si>
  <si>
    <t>ZPŮSOBILÉ VÝDAJE - DOPROVODNÁ ČÁST PROJEKTU</t>
  </si>
  <si>
    <t>SO 05</t>
  </si>
  <si>
    <t>VEŘEJNÉ OSVĚTLENÍ</t>
  </si>
  <si>
    <t>SO 09</t>
  </si>
  <si>
    <t>DĚTSKÉ HŘIŠTĚ - HERNÍ PRVKY</t>
  </si>
  <si>
    <t>SO 10</t>
  </si>
  <si>
    <t>EDUKATIVNÍ STĚNA</t>
  </si>
  <si>
    <t>SO 11</t>
  </si>
  <si>
    <t>LANOVÁ DRÁHA</t>
  </si>
  <si>
    <t>SO 12</t>
  </si>
  <si>
    <t>WORKOUTOVÉ HŘIŠTĚ</t>
  </si>
  <si>
    <t>3</t>
  </si>
  <si>
    <t>NEZPŮSOBILÉ VÝDAJE</t>
  </si>
  <si>
    <t>SO 06</t>
  </si>
  <si>
    <t>AREÁLOVÝ ROZVOD NN</t>
  </si>
  <si>
    <t>SO 14</t>
  </si>
  <si>
    <t>OPLOCENÍ DVORA</t>
  </si>
  <si>
    <t>Celkem za stavbu</t>
  </si>
  <si>
    <t>CZK</t>
  </si>
  <si>
    <t>#POPS</t>
  </si>
  <si>
    <t>Popis stavby: 230501_3 - REKONSTRUKCE PARKOVÉ PLOCHY U ZŠ JANA BABÁKA</t>
  </si>
  <si>
    <t>#POPO</t>
  </si>
  <si>
    <t>Popis objektu: 0 - OSTATNÍ A VEDLEJŠÍ NÁKLADY</t>
  </si>
  <si>
    <t>#POPR</t>
  </si>
  <si>
    <t>Popis rozpočtu: 1 - OSTATNÍ A VEDLEJŠÍ NÁKLADY</t>
  </si>
  <si>
    <t>Popis objektu: 1 - ZPŮSOBILÉ VÝDAJE - HLAVNÍ ČÁST PROJEKTU</t>
  </si>
  <si>
    <t>Popis rozpočtu: SO 01.1 - PŘÍPRAVA ÚZEMÍ</t>
  </si>
  <si>
    <t>Popis rozpočtu: SO 01.2 - KÁCENÍ</t>
  </si>
  <si>
    <t>Popis rozpočtu: SO 02 - ZPEVNĚNÉ PLOCHY</t>
  </si>
  <si>
    <t>Popis rozpočtu: SO 03 - VENKOVNÍ ÚPRAVY</t>
  </si>
  <si>
    <t>Popis rozpočtu: SO 04 - VEGETAČNÍ ÚPRAVY</t>
  </si>
  <si>
    <t>Popis rozpočtu: SO 07 - AREÁLOVÝ ROZVOD VODOVODU</t>
  </si>
  <si>
    <t>Popis rozpočtu: SO 08 - AREÁLOVÝ ROZVOD DEŠŤOVÉ KANALIZACE</t>
  </si>
  <si>
    <t>Popis rozpočtu: SO 13 - UMĚLÉ ZAVLAŽOVÁNÍ</t>
  </si>
  <si>
    <t>Popis objektu: 2 - ZPŮSOBILÉ VÝDAJE - DOPROVODNÁ ČÁST PROJEKTU</t>
  </si>
  <si>
    <t>Popis rozpočtu: SO 05 - VEŘEJNÉ OSVĚTLENÍ</t>
  </si>
  <si>
    <t>Popis rozpočtu: SO 09 - DĚTSKÉ HŘIŠTĚ - HERNÍ PRVKY</t>
  </si>
  <si>
    <t>Popis rozpočtu: SO 10 - EDUKATIVNÍ STĚNA</t>
  </si>
  <si>
    <t>Popis rozpočtu: SO 11 - LANOVÁ DRÁHA</t>
  </si>
  <si>
    <t>Popis rozpočtu: SO 12 - WORKOUTOVÉ HŘIŠTĚ</t>
  </si>
  <si>
    <t>Popis objektu: 3 - NEZPŮSOBILÉ VÝDAJE</t>
  </si>
  <si>
    <t>Popis rozpočtu: SO 06 - AREÁLOVÝ ROZVOD NN</t>
  </si>
  <si>
    <t>Popis rozpočtu: SO 14 - OPLOCENÍ DVORA</t>
  </si>
  <si>
    <t>Rekapitulace dílů</t>
  </si>
  <si>
    <t>Typ dílu</t>
  </si>
  <si>
    <t>_01</t>
  </si>
  <si>
    <t>Výkopové práce</t>
  </si>
  <si>
    <t>_1</t>
  </si>
  <si>
    <t>Rozvaděč RS1</t>
  </si>
  <si>
    <t>_2</t>
  </si>
  <si>
    <t>Úprava v rozvaděči RH-1(B)</t>
  </si>
  <si>
    <t>_3</t>
  </si>
  <si>
    <t>Instalace</t>
  </si>
  <si>
    <t>Zemní práce</t>
  </si>
  <si>
    <t>11</t>
  </si>
  <si>
    <t>Přípravné a přidružené práce</t>
  </si>
  <si>
    <t>Základy a zvláštní zakládání</t>
  </si>
  <si>
    <t>Svislé a kompletní konstrukce</t>
  </si>
  <si>
    <t>4</t>
  </si>
  <si>
    <t>Vodorovné konstrukce</t>
  </si>
  <si>
    <t>45</t>
  </si>
  <si>
    <t>Podkladní a vedlejší konstrukc</t>
  </si>
  <si>
    <t>5</t>
  </si>
  <si>
    <t>Komunikace</t>
  </si>
  <si>
    <t>589</t>
  </si>
  <si>
    <t>Kryty sportovních ploch</t>
  </si>
  <si>
    <t>62</t>
  </si>
  <si>
    <t>Úpravy povrchů vnější</t>
  </si>
  <si>
    <t>85</t>
  </si>
  <si>
    <t>Potrubí z trub litinových</t>
  </si>
  <si>
    <t>87</t>
  </si>
  <si>
    <t>Potrubí z trub z plast.hmot</t>
  </si>
  <si>
    <t>89</t>
  </si>
  <si>
    <t>Ostatní konstrukce na trub.ved</t>
  </si>
  <si>
    <t>9</t>
  </si>
  <si>
    <t>Ostatní konstrukce, bourání</t>
  </si>
  <si>
    <t>91</t>
  </si>
  <si>
    <t>Doplňující práce na komunikaci</t>
  </si>
  <si>
    <t>93</t>
  </si>
  <si>
    <t>Dokončovací práce inženýrských staveb</t>
  </si>
  <si>
    <t>95</t>
  </si>
  <si>
    <t>Dokončovací konstrukce na pozemních stavbách</t>
  </si>
  <si>
    <t>96</t>
  </si>
  <si>
    <t>Bourání konstrukcí</t>
  </si>
  <si>
    <t>99</t>
  </si>
  <si>
    <t>Přesun hmot</t>
  </si>
  <si>
    <t>Staveništní přesun hmot</t>
  </si>
  <si>
    <t>998</t>
  </si>
  <si>
    <t>_02</t>
  </si>
  <si>
    <t>Potrubí</t>
  </si>
  <si>
    <t>_03</t>
  </si>
  <si>
    <t>Ovládání závlah a elektroinstalace</t>
  </si>
  <si>
    <t>_04</t>
  </si>
  <si>
    <t>Elektromagnetické ventily</t>
  </si>
  <si>
    <t>_05</t>
  </si>
  <si>
    <t>Závlahové prvky</t>
  </si>
  <si>
    <t>_06</t>
  </si>
  <si>
    <t>Filtr, zazimovací sestava</t>
  </si>
  <si>
    <t>_07</t>
  </si>
  <si>
    <t>Čerpadlo Č1</t>
  </si>
  <si>
    <t>_08</t>
  </si>
  <si>
    <t>Čerpadlo Č2</t>
  </si>
  <si>
    <t>_09</t>
  </si>
  <si>
    <t>Šachty</t>
  </si>
  <si>
    <t>_10</t>
  </si>
  <si>
    <t>711</t>
  </si>
  <si>
    <t>Izolace proti vodě</t>
  </si>
  <si>
    <t>722</t>
  </si>
  <si>
    <t>Vnitřní vodovod</t>
  </si>
  <si>
    <t>767</t>
  </si>
  <si>
    <t>Konstrukce zámečnické</t>
  </si>
  <si>
    <t>783</t>
  </si>
  <si>
    <t>Nátěry</t>
  </si>
  <si>
    <t>M212</t>
  </si>
  <si>
    <t>Demontáže</t>
  </si>
  <si>
    <t>M21</t>
  </si>
  <si>
    <t>Elektromontáže</t>
  </si>
  <si>
    <t>M46</t>
  </si>
  <si>
    <t>Zemní práce při montážích</t>
  </si>
  <si>
    <t>D96</t>
  </si>
  <si>
    <t>Přesuny suti a vybouraných hmot</t>
  </si>
  <si>
    <t>PSU</t>
  </si>
  <si>
    <t>M21S</t>
  </si>
  <si>
    <t>Výpis materiálu</t>
  </si>
  <si>
    <t>VN</t>
  </si>
  <si>
    <t>ON</t>
  </si>
  <si>
    <t>Soupis vedlejších a ostatních nákladů</t>
  </si>
  <si>
    <t>#TypZaznamu#</t>
  </si>
  <si>
    <t>STA</t>
  </si>
  <si>
    <t>0</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</si>
  <si>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</si>
  <si>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</si>
  <si>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</si>
  <si>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</si>
  <si>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</si>
  <si>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</si>
  <si>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</si>
  <si>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</si>
  <si>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</si>
  <si>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</si>
  <si>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</si>
  <si>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</si>
  <si>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</si>
  <si>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</si>
  <si>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</si>
  <si>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</si>
  <si>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</si>
  <si>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</si>
  <si>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</si>
  <si>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</si>
  <si>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</si>
  <si>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</si>
  <si>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</si>
  <si>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</si>
  <si>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</si>
  <si>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</si>
  <si>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</si>
  <si>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005111021R</t>
  </si>
  <si>
    <t>Vytyčení inženýrských sítí</t>
  </si>
  <si>
    <t>Soubor</t>
  </si>
  <si>
    <t>RTS 24/ I</t>
  </si>
  <si>
    <t>Indiv</t>
  </si>
  <si>
    <t>VRN</t>
  </si>
  <si>
    <t>Běžná</t>
  </si>
  <si>
    <t>POL99_8</t>
  </si>
  <si>
    <t>mimo jiné zahrnout náklady na:</t>
  </si>
  <si>
    <t>POP</t>
  </si>
  <si>
    <t>- ověřování hloubek uložení stávajících sítí + sondy (15 ks)</t>
  </si>
  <si>
    <t>00511 R</t>
  </si>
  <si>
    <t xml:space="preserve">Geodetické práce </t>
  </si>
  <si>
    <t>005121 R</t>
  </si>
  <si>
    <t>Zařízení staveniště</t>
  </si>
  <si>
    <t>- oplocení staveniště</t>
  </si>
  <si>
    <t>- buňky + panely</t>
  </si>
  <si>
    <t>- stav. přípojka NN</t>
  </si>
  <si>
    <t>- stav. přípojka vody</t>
  </si>
  <si>
    <t>005124010R</t>
  </si>
  <si>
    <t>Koordinační činnost</t>
  </si>
  <si>
    <t>005124020R1</t>
  </si>
  <si>
    <t>Odborný dozor pro ochranu dřevin</t>
  </si>
  <si>
    <t>Vlastní</t>
  </si>
  <si>
    <t>005211040R</t>
  </si>
  <si>
    <t xml:space="preserve">Užívání veřejných ploch a prostranství  </t>
  </si>
  <si>
    <t>005211080R</t>
  </si>
  <si>
    <t xml:space="preserve">Bezpečnostní a hygienická opatření na staveništi </t>
  </si>
  <si>
    <t>005211020R</t>
  </si>
  <si>
    <t>Ochrana stávaj. inženýrských sítí na staveništi</t>
  </si>
  <si>
    <t>- chráničky sítí u pojížděné komunikace</t>
  </si>
  <si>
    <t>005241010R</t>
  </si>
  <si>
    <t xml:space="preserve">Dokumentace skutečného provedení </t>
  </si>
  <si>
    <t>vč. dílenské a výrobní dokumentace</t>
  </si>
  <si>
    <t>005281010R1</t>
  </si>
  <si>
    <t>Povinná publicita stavby</t>
  </si>
  <si>
    <t>Povinná publicita stavby, 1 ks - stálá pamětní deska v místě realizace – rozměr 0,3 x 0,4 m, dle vzoru odsouhlaseného objednatelem, z odolného a trvalého materiálu, 1 ks - velkoplošný informační billboard v místě realizace – rozměr 5,1 x 2,4 m, dle vzoru odsouhlaseného objednatelem, z materiálu odolného proti povětrnostním podmínkám, instalace po celou dobu realizace projektu na viditelném místě</t>
  </si>
  <si>
    <t>SUM</t>
  </si>
  <si>
    <t>END</t>
  </si>
  <si>
    <t>Položkový soupis prací a dodávek</t>
  </si>
  <si>
    <t>113106122R00</t>
  </si>
  <si>
    <t>Rozebrání komunikací pro pěší s jakýmkoliv ložem a výplní spár  z kamenných dlaždic nebo desek</t>
  </si>
  <si>
    <t>m2</t>
  </si>
  <si>
    <t>822-1</t>
  </si>
  <si>
    <t>RTS 23/ I</t>
  </si>
  <si>
    <t>Práce</t>
  </si>
  <si>
    <t>POL1_</t>
  </si>
  <si>
    <t>s přemístěním hmot na skládku na vzdálenost do 3 m nebo s naložením na dopravní prostředek</t>
  </si>
  <si>
    <t>SPI</t>
  </si>
  <si>
    <t>8,282</t>
  </si>
  <si>
    <t>VV</t>
  </si>
  <si>
    <t>113108415R00</t>
  </si>
  <si>
    <t>Odstranění podkladů nebo krytů živičných, v ploše jednotlivě nad 50 m2, tloušťka vrstvy 150 mm</t>
  </si>
  <si>
    <t>730,0</t>
  </si>
  <si>
    <t>113111225R00</t>
  </si>
  <si>
    <t>Odstranění podkladů nebo krytů z kameniva zpevněného cementem, v ploše jednotlivě nad 50 m2, tloušťka vrstvy 250 mm</t>
  </si>
  <si>
    <t>Odkaz na mn. položky pořadí 2 : 730,00000</t>
  </si>
  <si>
    <t>113202111R00</t>
  </si>
  <si>
    <t>Vytrhání obrub z krajníků nebo obrubníků stojatých</t>
  </si>
  <si>
    <t>m</t>
  </si>
  <si>
    <t>s vybouráním lože, s přemístěním hmot na skládku na vzdálenost do 3 m nebo naložením na dopravní prostředek</t>
  </si>
  <si>
    <t>obrubník : 4,5+5,6+23,5+1,5+16,2+5,6+12,0+6,0+35,0*2+76,0*2+5,5*2+23,0*2+35,0*2+8,0+1,6+7,1+16,5+0,85+20,0+10,0+9,0+17,1+19,3</t>
  </si>
  <si>
    <t>113203111R00</t>
  </si>
  <si>
    <t>Vytrhání obrub z dlažebních kostek</t>
  </si>
  <si>
    <t>5,6</t>
  </si>
  <si>
    <t>1101</t>
  </si>
  <si>
    <t>Ochrana kořenové zóny formou pevného oplocení v. 1,8 m (13 ks) - D+M, bližší specifikace viz. PD</t>
  </si>
  <si>
    <t>soubor</t>
  </si>
  <si>
    <t>1102</t>
  </si>
  <si>
    <t>Ochrana kmene stromu molitanovou bandáží (8 ks) - D+M, bližší specifikace viz. PD</t>
  </si>
  <si>
    <t>1103</t>
  </si>
  <si>
    <t>Instalace kořenové clony (2 ks) - D+M, bližší specifikace viz. PD</t>
  </si>
  <si>
    <t>90991</t>
  </si>
  <si>
    <t>Zřízení + demontáž ochranného bednění kmene stáv. stromu z desek OSB (cca 16 m2)</t>
  </si>
  <si>
    <t>kus</t>
  </si>
  <si>
    <t>19</t>
  </si>
  <si>
    <t>961044111R00</t>
  </si>
  <si>
    <t>Bourání základů z betonu prostého</t>
  </si>
  <si>
    <t>m3</t>
  </si>
  <si>
    <t>801-3</t>
  </si>
  <si>
    <t>nebo vybourání otvorů průřezové plochy přes 4 m2 v základech,</t>
  </si>
  <si>
    <t>betonová patka vlajkového stožáru : 0,92*1,41*0,14+0,92*1,36*0,46</t>
  </si>
  <si>
    <t>betonová patka VO : 0,42*0,42*0,1*5</t>
  </si>
  <si>
    <t>962042321R00</t>
  </si>
  <si>
    <t>Bourání zdiva z betonu prostého nadzákladového</t>
  </si>
  <si>
    <t>nebo vybourání otvorů průřezové plochy přes 4 m2 ve zdivu z betonu prostého, včetně pomocného lešení o výšce podlahy do 1900 mm a pro zatížení do 1,5 kPa  (150 kg/m2),</t>
  </si>
  <si>
    <t>betonová podezdívka oplocení : 21,0*0,98*0,38</t>
  </si>
  <si>
    <t>966006211R00</t>
  </si>
  <si>
    <t>Odstranění svislých dopr. značek včetně demontáže ze sloupů nebo konzolí</t>
  </si>
  <si>
    <t>s odklizením materiálu na skládku na vzdálenost do 20 m nebo s naložením na dopravní prostředek</t>
  </si>
  <si>
    <t>966006215R00</t>
  </si>
  <si>
    <t>Odstranění svislých dopr. značek včetně demontáže sloupků z AL patek</t>
  </si>
  <si>
    <t>966067111R00</t>
  </si>
  <si>
    <t>Rozebrání plotu tyčového laťového prkenného, drátěného, plechového</t>
  </si>
  <si>
    <t>801-5</t>
  </si>
  <si>
    <t>24,0</t>
  </si>
  <si>
    <t>976071111R00</t>
  </si>
  <si>
    <t>Vybourání kovových doplňkových konstrukcí madel a zábradlí  v jakémkoliv zdivu</t>
  </si>
  <si>
    <t>65,0</t>
  </si>
  <si>
    <t>76792086.1</t>
  </si>
  <si>
    <t>Demontáž stáv. vjezdové 2kř. brány 3700x2000 mm vč. příslušenství, pro další použití, uskladnění</t>
  </si>
  <si>
    <t>969991</t>
  </si>
  <si>
    <t>Vybourání a likvidace odpadkového koše 280x420x1200 mm</t>
  </si>
  <si>
    <t>969993</t>
  </si>
  <si>
    <t>Vybourání a likvidace  lavičky 1580x780x640 mm vč. základů</t>
  </si>
  <si>
    <t>8</t>
  </si>
  <si>
    <t>969997</t>
  </si>
  <si>
    <t>Vyklizení a vyčištění řešeného území vč. odvozu a likvidace</t>
  </si>
  <si>
    <t>743Z11</t>
  </si>
  <si>
    <t>DEMONTÁŽ OSVĚTLOVACÍHO STOŽÁRU ULIČNÍHO VÝŠKY DO 15 M</t>
  </si>
  <si>
    <t>KUS</t>
  </si>
  <si>
    <t>OTSKP 23</t>
  </si>
  <si>
    <t>EXP 22</t>
  </si>
  <si>
    <t>Agregovaná položka</t>
  </si>
  <si>
    <t>POL2_</t>
  </si>
  <si>
    <t>979082213R00</t>
  </si>
  <si>
    <t>Vodorovná doprava suti po suchu bez naložení, ale se složením a hrubým urovnáním na vzdálenost do 1 km</t>
  </si>
  <si>
    <t>t</t>
  </si>
  <si>
    <t>Přesun suti</t>
  </si>
  <si>
    <t>POL8_</t>
  </si>
  <si>
    <t>979082219R00</t>
  </si>
  <si>
    <t>Vodorovná doprava suti po suchu příplatek k ceně za každý další i započatý 1 km přes 1 km</t>
  </si>
  <si>
    <t>979087212R00</t>
  </si>
  <si>
    <t>Nakládání na dopravní prostředky suti</t>
  </si>
  <si>
    <t>pro vodorovnou dopravu</t>
  </si>
  <si>
    <t>979999998R00</t>
  </si>
  <si>
    <t>Poplatek za recyklaci, suti s 5 % příměsi dřeva, plastu apod. ,  , skupina 17 01 07 z Katalogu odpadů</t>
  </si>
  <si>
    <t>111211101</t>
  </si>
  <si>
    <t>Odstranění křovin a stromů s odstraněním kořenů ručně průměru kmene do 100 mm jakékoliv plochy v, rovině nebo ve svahu o sklonu do 1:5</t>
  </si>
  <si>
    <t>URS</t>
  </si>
  <si>
    <t>ÚRS 23 01</t>
  </si>
  <si>
    <t>POL1_1</t>
  </si>
  <si>
    <t>Poznámka k položce:</t>
  </si>
  <si>
    <t>dle inventarizačního seznamu dř.č.: 36 (12,6 m2), K1 (55 m2), K2 (6 m2), K3 (10 m2), K4 (130 m2), K6 (117 m2), K7 (27 m2), K9 (90 m2), K13 (7 m2), K14 (19 m2), K15 (3 m2), K16 (2 m2), K17 (13 m2), K18 (18 m2)</t>
  </si>
  <si>
    <t xml:space="preserve">12,6+55+6+10+130+117+27+90+7+19+3+2+13+18 : </t>
  </si>
  <si>
    <t>509,6</t>
  </si>
  <si>
    <t>112151013</t>
  </si>
  <si>
    <t>Pokácení stromu volné v celku s odřezáním kmene a s odvětvením průměru kmene přes 300 do 400 mm</t>
  </si>
  <si>
    <t>dle inventarizačního seznamu dř.č.: 18, 33, 34, 35</t>
  </si>
  <si>
    <t>112151014</t>
  </si>
  <si>
    <t>Pokácení stromu volné v celku s odřezáním kmene a s odvětvením průměru kmene přes 400 do 500 mm</t>
  </si>
  <si>
    <t>dle inventarizačního seznamu dř.č.: 24</t>
  </si>
  <si>
    <t>112151315</t>
  </si>
  <si>
    <t>Pokácení stromu postupné bez spouštění částí kmene a koruny o průměru na řezné ploše pařezu přes 500, do 600 mm</t>
  </si>
  <si>
    <t>dle inventarizačního seznamu dř.č.: 4, 5, 7, 8, 14, 25</t>
  </si>
  <si>
    <t>112201113</t>
  </si>
  <si>
    <t>Odstranění pařezu v rovině nebo na svahu do 1:5 o průměru pařezu na řezné ploše přes 300 do 400 mm</t>
  </si>
  <si>
    <t>112201114</t>
  </si>
  <si>
    <t>Odstranění pařezu v rovině nebo na svahu do 1:5 o průměru pařezu na řezné ploše přes 400 do 500 mm</t>
  </si>
  <si>
    <t>112201115</t>
  </si>
  <si>
    <t>Odstranění pařezu v rovině nebo na svahu do 1:5 o průměru pařezu na řezné ploše přes 500 do 600 mm</t>
  </si>
  <si>
    <t>112201117</t>
  </si>
  <si>
    <t>Odstranění pařezu v rovině nebo na svahu do 1:5 o průměru pařezu na řezné ploše přes 700 do 800 mm</t>
  </si>
  <si>
    <t>dle inventarizačního seznamu dř.č.: 37</t>
  </si>
  <si>
    <t>162301501</t>
  </si>
  <si>
    <t>Vodorovné přemístění smýcených křovin do průměru kmene 100 mm na vzdálenost do 5 000 m</t>
  </si>
  <si>
    <t>celkem do 10 km</t>
  </si>
  <si>
    <t xml:space="preserve">(12,6+55+6+10+130+117+27+90+7+19+3+2+13+18)*2 : </t>
  </si>
  <si>
    <t>1019,2</t>
  </si>
  <si>
    <t>162201402</t>
  </si>
  <si>
    <t>Vodorovné přemístění větví, kmenů nebo pařezů s naložením, složením a dopravou do 1000 m větví, stromů listnatých, průměru kmene přes 300 do 500 mm</t>
  </si>
  <si>
    <t>dle inventarizační tabulky dř.č.: 24, 33, 34, 35</t>
  </si>
  <si>
    <t>162201403</t>
  </si>
  <si>
    <t>Vodorovné přemístění větví, kmenů nebo pařezů s naložením, složením a dopravou do 1000 m větví, stromů listnatých, průměru kmene přes 500 do 700 mm</t>
  </si>
  <si>
    <t>dle inventarizační tabulky dř.č.: 4, 5, 7, 8, 14</t>
  </si>
  <si>
    <t>162201404</t>
  </si>
  <si>
    <t>Vodorovné přemístění větví, kmenů nebo pařezů s naložením, složením a dopravou do 1000 m větví, stromů listnatých, průměru kmene přes 700 do 900 mm</t>
  </si>
  <si>
    <t>dle inventarizační tabulky dř.č.: 37</t>
  </si>
  <si>
    <t>162201406</t>
  </si>
  <si>
    <t>Vodorovné přemístění větví, kmenů nebo pařezů s naložením, složením a dopravou do 1000 m větví, stromů jehličnatých, průměru kmene přes 300 do 500 mm</t>
  </si>
  <si>
    <t>dle inventarizační tabulky dř.č.: 18</t>
  </si>
  <si>
    <t>162201407</t>
  </si>
  <si>
    <t>Vodorovné přemístění větví, kmenů nebo pařezů s naložením, složením a dopravou do 1000 m větví, stromů jehličnatých, průměru kmene přes 500 do 700 mm</t>
  </si>
  <si>
    <t>dle inventarizační tabulky dř.č.: 25</t>
  </si>
  <si>
    <t>162201412</t>
  </si>
  <si>
    <t>Vodorovné přemístění větví, kmenů nebo pařezů s naložením, složením a dopravou do 1000 m kmenů, stromů listnatých, průměru přes 300 do 500 mm</t>
  </si>
  <si>
    <t>162201413</t>
  </si>
  <si>
    <t>Vodorovné přemístění větví, kmenů nebo pařezů s naložením, složením a dopravou do 1000 m kmenů, stromů listnatých, průměru přes 500 do 700 mm</t>
  </si>
  <si>
    <t>dle inventarizační tabulky dř.č.: 4, 5, 7, 8, 14,</t>
  </si>
  <si>
    <t>162201416</t>
  </si>
  <si>
    <t>Vodorovné přemístění větví, kmenů nebo pařezů s naložením, složením a dopravou do 1000 m kmenů, stromů jehličnatých, průměru přes 300 do 500 mm</t>
  </si>
  <si>
    <t>162201417</t>
  </si>
  <si>
    <t>Vodorovné přemístění větví, kmenů nebo pařezů s naložením, složením a dopravou do 1000 m kmenů, stromů jehličnatých, průměru přes 500 do 700 mm</t>
  </si>
  <si>
    <t>162201422</t>
  </si>
  <si>
    <t>Vodorovné přemístění větví, kmenů nebo pařezů s naložením, složením a dopravou do 1000 m pařezů, kmenů, průměru přes 300 do 500 mm</t>
  </si>
  <si>
    <t>dle inventarizační tabulky dř.č.: 18, 24, 33, 34, 35</t>
  </si>
  <si>
    <t>162201423</t>
  </si>
  <si>
    <t>Vodorovné přemístění větví, kmenů nebo pařezů s naložením, složením a dopravou do 1000 m pařezů, kmenů, průměru přes 500 do 700 mm</t>
  </si>
  <si>
    <t>dle inventarizační tabulky dř.č.: 4, 5, 7, 8, 14, 25</t>
  </si>
  <si>
    <t>162201424</t>
  </si>
  <si>
    <t>Vodorovné přemístění větví, kmenů nebo pařezů s naložením, složením a dopravou do 1000 m pařezů, kmenů, průměru přes 700 do 900 mm</t>
  </si>
  <si>
    <t>162301932</t>
  </si>
  <si>
    <t>Vodorovné přemístění větví, kmenů nebo pařezů s naložením, složením a dopravou Příplatek k cenám za, každých dalších i započatých 1000 m přes 1000 m větví stromů listnatých, průměru kmene přes 300 do</t>
  </si>
  <si>
    <t>500 mm</t>
  </si>
  <si>
    <t xml:space="preserve">4*9 : </t>
  </si>
  <si>
    <t>36</t>
  </si>
  <si>
    <t>162301933</t>
  </si>
  <si>
    <t>Vodorovné přemístění větví, kmenů nebo pařezů s naložením, složením a dopravou Příplatek k cenám za, každých dalších i započatých 1000 m přes 1000 m větví stromů listnatých, průměru kmene přes 500 do</t>
  </si>
  <si>
    <t>700 mm</t>
  </si>
  <si>
    <t xml:space="preserve">5*9 : </t>
  </si>
  <si>
    <t>162301934</t>
  </si>
  <si>
    <t>Vodorovné přemístění větví, kmenů nebo pařezů s naložením, složením a dopravou Příplatek k cenám za, každých dalších i započatých 1000 m přes 1000 m větví stromů listnatých, průměru kmene přes 700 do</t>
  </si>
  <si>
    <t>900 mm</t>
  </si>
  <si>
    <t xml:space="preserve">1*9 : </t>
  </si>
  <si>
    <t>162301942</t>
  </si>
  <si>
    <t>Vodorovné přemístění větví, kmenů nebo pařezů s naložením, složením a dopravou Příplatek k cenám za, každých dalších i započatých 1000 m přes 1000 m větví stromů jehličnatých, o průměru kmene přes 300</t>
  </si>
  <si>
    <t>do 500 mm</t>
  </si>
  <si>
    <t>162301943</t>
  </si>
  <si>
    <t>Vodorovné přemístění větví, kmenů nebo pařezů s naložením, složením a dopravou Příplatek k cenám za, každých dalších i započatých 1000 m přes 1000 m větví stromů jehličnatých, o průměru kmene přes 500</t>
  </si>
  <si>
    <t>do 700 mm</t>
  </si>
  <si>
    <t>162301952</t>
  </si>
  <si>
    <t>Vodorovné přemístění větví, kmenů nebo pařezů s naložením, složením a dopravou Příplatek k cenám za, každých dalších i započatých 1000 m přes 1000 m kmenů stromů listnatých, o průměru přes 300 do 500</t>
  </si>
  <si>
    <t>mm</t>
  </si>
  <si>
    <t>162301953</t>
  </si>
  <si>
    <t>Vodorovné přemístění větví, kmenů nebo pařezů s naložením, složením a dopravou Příplatek k cenám za, každých dalších i započatých 1000 m přes 1000 m kmenů stromů listnatých, o průměru přes 500 do 700</t>
  </si>
  <si>
    <t>162301962</t>
  </si>
  <si>
    <t>Vodorovné přemístění větví, kmenů nebo pařezů s naložením, složením a dopravou Příplatek k cenám za, každých dalších i započatých 1000 m přes 1000 m kmenů stromů jehličnatých, průměru přes 300 do 500</t>
  </si>
  <si>
    <t>162301963</t>
  </si>
  <si>
    <t>Vodorovné přemístění větví, kmenů nebo pařezů s naložením, složením a dopravou Příplatek k cenám za, každých dalších i započatých 1000 m přes 1000 m kmenů stromů jehličnatých, průměru přes 500 do 700</t>
  </si>
  <si>
    <t>162301972</t>
  </si>
  <si>
    <t>Vodorovné přemístění větví, kmenů nebo pařezů s naložením, složením a dopravou Příplatek k cenám za, každých dalších i započatých 1000 m přes 1000 m pařezů kmenů, průměru přes 300 do 500 mm</t>
  </si>
  <si>
    <t>162301973</t>
  </si>
  <si>
    <t>Vodorovné přemístění větví, kmenů nebo pařezů s naložením, složením a dopravou Příplatek k cenám za, každých dalších i započatých 1000 m přes 1000 m pařezů kmenů, průměru přes 500 do 700 mm</t>
  </si>
  <si>
    <t xml:space="preserve">6*9 : </t>
  </si>
  <si>
    <t>54</t>
  </si>
  <si>
    <t>162301974</t>
  </si>
  <si>
    <t>Vodorovné přemístění větví, kmenů nebo pařezů s naložením, složením a dopravou Příplatek k cenám za, každých dalších i započatých 1000 m přes 1000 m pařezů kmenů, průměru přes 700 do 900 mm</t>
  </si>
  <si>
    <t>184818232</t>
  </si>
  <si>
    <t>Ochrana kmene bedněním před poškozením stavebním provozem zřízení včetně odstranění výšky bednění do, 2 m průměru kmene přes 300 do 500 mm</t>
  </si>
  <si>
    <t>dle inventarizačního seznamu dř.č.: 13, 16, 27</t>
  </si>
  <si>
    <t>184818233</t>
  </si>
  <si>
    <t>Ochrana kmene bedněním před poškozením stavebním provozem zřízení včetně odstranění výšky bednění do, 2 m průměru kmene přes 500 do 700 mm</t>
  </si>
  <si>
    <t>dle inventarizačního seznamu dř.č.: 9, 15, 17, 28, 29, 30, 32</t>
  </si>
  <si>
    <t>184818234</t>
  </si>
  <si>
    <t>Ochrana kmene bedněním před poškozením stavebním provozem zřízení včetně odstranění výšky bednění do, 2 m průměru kmene přes 700 do 900 mm</t>
  </si>
  <si>
    <t>dle inventarizačního seznamu dř.č.: 26, 31</t>
  </si>
  <si>
    <t>998231411</t>
  </si>
  <si>
    <t>Přesun hmot pro sadovnické a krajinářské úpravy - ručně bez užití mechanizace vodorovná dopravní, vzdálenost do 100 m</t>
  </si>
  <si>
    <t>122201102R00</t>
  </si>
  <si>
    <t>Odkopávky a  prokopávky nezapažené v hornině 3  přes 100 do 1 000 m3</t>
  </si>
  <si>
    <t>800-1</t>
  </si>
  <si>
    <t>s přehozením výkopku na vzdálenost do 3 m nebo s naložením na dopravní prostředek,</t>
  </si>
  <si>
    <t>A - dlažba ze žulových odseků : 193,0*0,52</t>
  </si>
  <si>
    <t>B - distanční dlažba : 135,0*0,6</t>
  </si>
  <si>
    <t>C - EPDM : 353,0*0,246</t>
  </si>
  <si>
    <t>C - EPDM na bet. desku : 87,0*0,351</t>
  </si>
  <si>
    <t>D - povrch z minerálního betonu (mlat) : 305,0*0,3</t>
  </si>
  <si>
    <t>E - štěrkový trávník : 88,0*0,3</t>
  </si>
  <si>
    <t>F - dlažba z žulových šlapáků : 135,0*0,3</t>
  </si>
  <si>
    <t>G - žulové kostky (výdlažba) : 49,0*0,26</t>
  </si>
  <si>
    <t>výměna podloží na základě zátěžové zkoušky : 155,0</t>
  </si>
  <si>
    <t>122201109R00</t>
  </si>
  <si>
    <t>Odkopávky a  prokopávky nezapažené v hornině 3  příplatek k cenám za lepivost horniny</t>
  </si>
  <si>
    <t>Odkaz na mn. položky pořadí 1 : 624,87500</t>
  </si>
  <si>
    <t>162701105R00</t>
  </si>
  <si>
    <t>Vodorovné přemístění výkopku z horniny 1 až 4, na vzdálenost přes 9 000  do 10 000 m</t>
  </si>
  <si>
    <t>po suchu, bez naložení výkopku, avšak se složením bez rozhrnutí, zpáteční cesta vozidla.</t>
  </si>
  <si>
    <t>162701109R00</t>
  </si>
  <si>
    <t>Vodorovné přemístění výkopku příplatek k ceně za každých dalších i započatých 1 000 m přes 10 000 m  z horniny 1 až 4</t>
  </si>
  <si>
    <t>Odkaz na mn. položky pořadí 1 : 624,87500*5</t>
  </si>
  <si>
    <t>167101102R00</t>
  </si>
  <si>
    <t>Nakládání, skládání, překládání neulehlého výkopku nakládání výkopku  přes 100 m3, z horniny 1 až 4</t>
  </si>
  <si>
    <t>Odkaz na mn. položky pořadí 3 : 624,87500</t>
  </si>
  <si>
    <t>174101101R00</t>
  </si>
  <si>
    <t>Zásyp sypaninou se zhutněním jam, šachet, rýh nebo kolem objektů v těchto vykopávkách</t>
  </si>
  <si>
    <t>z jakékoliv horniny s uložením výkopku po vrstvách,</t>
  </si>
  <si>
    <t>180402111R00</t>
  </si>
  <si>
    <t>Založení trávníku parkový trávník, výsevem, v rovině nebo na svahu do 1:5</t>
  </si>
  <si>
    <t>823-1</t>
  </si>
  <si>
    <t>na půdě předem připravené s pokosením, naložením, odvozem odpadu do 20 km a se složením,</t>
  </si>
  <si>
    <t>B - distanční dlažba : 135,0*0,2</t>
  </si>
  <si>
    <t>E - štěrkový trávník : 88,0</t>
  </si>
  <si>
    <t>F - dlažba z žulových šlapáků : 135,0*0,37</t>
  </si>
  <si>
    <t>181101102R00</t>
  </si>
  <si>
    <t>Úprava pláně v zářezech v hornině 1 až 4, se zhutněním</t>
  </si>
  <si>
    <t>vyrovnáním výškových rozdílů, ploch vodorovných a ploch do sklonu 1 : 5.</t>
  </si>
  <si>
    <t>A - dlažba ze žulových odseků : 193,0</t>
  </si>
  <si>
    <t>B - distanční dlažba : 135,0</t>
  </si>
  <si>
    <t>C - EPDM : 353,0</t>
  </si>
  <si>
    <t>C - EPDM na bet. desku : 87,0</t>
  </si>
  <si>
    <t>D - povrch z minerálního betonu (mlat) : 305,0</t>
  </si>
  <si>
    <t>F - dlažba z žulových šlapáků : 135,0</t>
  </si>
  <si>
    <t>G - žulové kostky (výdlažba) : 49,0</t>
  </si>
  <si>
    <t>199000002R00</t>
  </si>
  <si>
    <t>Poplatky za skládku horniny 1- 4, skupina 17 05 04 z Katalogu odpadů</t>
  </si>
  <si>
    <t>00572420R</t>
  </si>
  <si>
    <t>směs travní parková, dekorativní</t>
  </si>
  <si>
    <t>kg</t>
  </si>
  <si>
    <t>SPCM</t>
  </si>
  <si>
    <t>Specifikace</t>
  </si>
  <si>
    <t>POL3_</t>
  </si>
  <si>
    <t>B - distanční dlažba : 135,0*0,2*0,035</t>
  </si>
  <si>
    <t>F - dlažba z žulových šlapáků : 135,0*0,37*0,035</t>
  </si>
  <si>
    <t>00572491R1</t>
  </si>
  <si>
    <t>Směs travní RSM 5.1</t>
  </si>
  <si>
    <t>E - štěrkový trávník : 88,0*0,03</t>
  </si>
  <si>
    <t>58344197R</t>
  </si>
  <si>
    <t>štěrkodrť frakce 0,0 až 63,0 mm; třída A</t>
  </si>
  <si>
    <t>Odkaz na mn. položky pořadí 6 : 155,00000*1,8</t>
  </si>
  <si>
    <t>43419142.1</t>
  </si>
  <si>
    <t>Osazení stupňů kamenných do pískového lože vč. zemních prací</t>
  </si>
  <si>
    <t>H - schodnice ze žulových bloků : 1,2*8</t>
  </si>
  <si>
    <t>583803.1</t>
  </si>
  <si>
    <t>Schodnice ze žulových bloků, přírodně lámané stupně 350x150x1200 mm</t>
  </si>
  <si>
    <t>H - schodnice ze žulových bloků : 8</t>
  </si>
  <si>
    <t>564551111R00</t>
  </si>
  <si>
    <t>Zřízení podkladu nebo podsypu ze sypaniny tloušťka po zhutnění 150 mm</t>
  </si>
  <si>
    <t>s rozprostřením, vlhčením a zhutněním</t>
  </si>
  <si>
    <t>E - štěrkový trávník : 88,0*0,2</t>
  </si>
  <si>
    <t>564571114R00</t>
  </si>
  <si>
    <t>Zřízení podkladu nebo podsypu ze sypaniny tloušťka po zhutnění 280 mm</t>
  </si>
  <si>
    <t>564811112R00</t>
  </si>
  <si>
    <t>Podklad ze štěrkodrti s rozprostřením a zhutněním frakce 0-32 mm, tloušťka po zhutnění 60 mm</t>
  </si>
  <si>
    <t>564831111RT2</t>
  </si>
  <si>
    <t>Podklad ze štěrkodrti s rozprostřením a zhutněním frakce 0-32 mm, tloušťka po zhutnění 100 mm</t>
  </si>
  <si>
    <t>564831111RT4</t>
  </si>
  <si>
    <t>Podklad ze štěrkodrti s rozprostřením a zhutněním frakce 0-63 mm, tloušťka po zhutnění 100 mm</t>
  </si>
  <si>
    <t>564841113RT2</t>
  </si>
  <si>
    <t>Podklad ze štěrkodrti s rozprostřením a zhutněním frakce 0-32 mm, tloušťka po zhutnění 140 mm</t>
  </si>
  <si>
    <t>564851111RT4</t>
  </si>
  <si>
    <t>Podklad ze štěrkodrti s rozprostřením a zhutněním frakce 0-63 mm, tloušťka po zhutnění 150 mm</t>
  </si>
  <si>
    <t>564851114RT2</t>
  </si>
  <si>
    <t>Podklad ze štěrkodrti s rozprostřením a zhutněním frakce 0-32 mm, tloušťka po zhutnění 180 mm</t>
  </si>
  <si>
    <t>564861111RT2</t>
  </si>
  <si>
    <t>Podklad ze štěrkodrti s rozprostřením a zhutněním frakce 0-32 mm, tloušťka po zhutnění 200 mm</t>
  </si>
  <si>
    <t>564861111RT4</t>
  </si>
  <si>
    <t>Podklad ze štěrkodrti s rozprostřením a zhutněním frakce 0-63 mm, tloušťka po zhutnění 200 mm</t>
  </si>
  <si>
    <t>564952111R00</t>
  </si>
  <si>
    <t>Podklad nebo kryt z mechanicky zpevněného kameniva (MZK) tloušťka po zhutnění 150 mm</t>
  </si>
  <si>
    <t>s rozprostřením a zhutněním</t>
  </si>
  <si>
    <t>E - štěrkový trávník : 88,0*0,8</t>
  </si>
  <si>
    <t>564922104R00</t>
  </si>
  <si>
    <t xml:space="preserve">Mlatový kryt z mechanicky zpevněného kameniva (MZK) frakce 0-4 mm tloušťka po zhutnění 40 mm,  </t>
  </si>
  <si>
    <t>591211111R00</t>
  </si>
  <si>
    <t>Kladení dlažby z kostek drobných z kamene, do lože z kameniva těženého tloušťky 50 mm</t>
  </si>
  <si>
    <t>s provedením lože do 50 mm, s vyplněním spár, s dvojím beraněním a se smetením přebytečného materiálu na krajnici</t>
  </si>
  <si>
    <t>596921113R00</t>
  </si>
  <si>
    <t>Kladení vegetačních tvárnic betonových, plocha do 500 m2</t>
  </si>
  <si>
    <t>zřízení podkladního lože, položení tvárnic.</t>
  </si>
  <si>
    <t>596921191R00</t>
  </si>
  <si>
    <t>Kladení vegetačních tvárnic Příplatek za výplň otvorů vegetačních tvárnic betonových</t>
  </si>
  <si>
    <t>zřízení podkladního lože, položení tvárnic. bez dodávky výplnňového materiálu</t>
  </si>
  <si>
    <t>B - distanční dlažba : 135,0*0,2*0,08</t>
  </si>
  <si>
    <t>F - dlažba z žulových šlapáků : 135,0*0,37*0,05</t>
  </si>
  <si>
    <t>631315621R00</t>
  </si>
  <si>
    <t xml:space="preserve">Mazanina z betonu prostého tl. přes 120 do 240 mm třídy C 20/25,  </t>
  </si>
  <si>
    <t>801-1</t>
  </si>
  <si>
    <t>(z kameniva) hlazená dřevěným hladítkem</t>
  </si>
  <si>
    <t>C - EPDM na bet. desku : 87,0*0,15</t>
  </si>
  <si>
    <t>631319155R00</t>
  </si>
  <si>
    <t>Příplatek za přehlazení povrchu tloušťka mazaniny od 120 mm do 240 mm</t>
  </si>
  <si>
    <t>betonové mazaniny min. B 10 ocelovým hladítkem</t>
  </si>
  <si>
    <t>Odkaz na mn. položky pořadí 30 : 13,05000</t>
  </si>
  <si>
    <t>631319175R00</t>
  </si>
  <si>
    <t>Příplatek za stržení povrchu tloušťka mazaniny od 120 mm do 240 mm</t>
  </si>
  <si>
    <t>spodní vrstvy mazaniny latí před vložením výztuže nebo pletiva pro tloušťku obou vrstev mazaniny</t>
  </si>
  <si>
    <t>631361921RT3</t>
  </si>
  <si>
    <t>Výztuž mazanin z betonů a z lehkých betonů ze svařovaných sítí průměr drátu 5 mm, velikost oka 150/150 mm</t>
  </si>
  <si>
    <t>včetně distančních prvků</t>
  </si>
  <si>
    <t>C - EPDM na bet. desku : 87,0*2,1*1,15*0,001</t>
  </si>
  <si>
    <t>10371500R</t>
  </si>
  <si>
    <t>Substrát zahradnický, volně ložený</t>
  </si>
  <si>
    <t>E - štěrkový trávník : 88,0*0,2*0,15</t>
  </si>
  <si>
    <t>5832012R</t>
  </si>
  <si>
    <t>zemina zahradní; tříděná; frakce 0,0 až 8,0 mm</t>
  </si>
  <si>
    <t>Začátek provozního součtu</t>
  </si>
  <si>
    <t xml:space="preserve">  B - distanční dlažba : 135,0*0,2*0,08</t>
  </si>
  <si>
    <t xml:space="preserve">  F - dlažba z žulových šlapáků : 135,0*0,37*0,05</t>
  </si>
  <si>
    <t>Konec provozního součtu</t>
  </si>
  <si>
    <t>4,65750*1,8</t>
  </si>
  <si>
    <t>B - distanční dlažba : 135,0*0,28*1,8</t>
  </si>
  <si>
    <t>58380072R</t>
  </si>
  <si>
    <t>mozaika dlažební "divoká"; materiálová skupina I/2 (žula); tř. výběr; 6/18 cm; barevná</t>
  </si>
  <si>
    <t>A - dlažba ze žulových odseků : 193,0/5*1,05</t>
  </si>
  <si>
    <t>58380120.AR</t>
  </si>
  <si>
    <t>kostka dlažební; žula; 8/10 cm; třída I; štípaná</t>
  </si>
  <si>
    <t>G - žulové kostky (výdlažba) : 39,0*1,05</t>
  </si>
  <si>
    <t>58384904R1</t>
  </si>
  <si>
    <t>Dlaždice žulová, 600 x 400 x 8 mm, řezaná</t>
  </si>
  <si>
    <t>F - dlažba z žulových šlapáků : 135,0*1,05</t>
  </si>
  <si>
    <t>592452570R1</t>
  </si>
  <si>
    <t>Dlažba zatravňovací betonová 120x300x8cm, distanční, barevné provedení arabica</t>
  </si>
  <si>
    <t>B - distanční dlažba : 135,0*1,05</t>
  </si>
  <si>
    <t>58901</t>
  </si>
  <si>
    <t>Důkladné očištění plochy od nečistot</t>
  </si>
  <si>
    <t>87,0</t>
  </si>
  <si>
    <t>58902</t>
  </si>
  <si>
    <t>Penetrace podkladu PU Primerem</t>
  </si>
  <si>
    <t>Odkaz na mn. položky pořadí 41 : 87,00000</t>
  </si>
  <si>
    <t>58903</t>
  </si>
  <si>
    <t>Rozměření grafických motivů na ploše</t>
  </si>
  <si>
    <t>58904</t>
  </si>
  <si>
    <t>Práce na grafice a instalace grafických motivů a prvků do plochy dle grafického návrhu</t>
  </si>
  <si>
    <t>58905</t>
  </si>
  <si>
    <t>Bezpečný polyuretanový povrch EPDM 35mm (25mm SBR + 10mm EPDM)- HIC 1,60m v dané barevnosti</t>
  </si>
  <si>
    <t>353,0</t>
  </si>
  <si>
    <t>58906</t>
  </si>
  <si>
    <t>Bezpečný polyuretanový povrch EPDM 50mm (40mm SBR + 10mm EPDM)- HIC 1,60m v dané barevnosti</t>
  </si>
  <si>
    <t>916561111RT7</t>
  </si>
  <si>
    <t>Osazení záhonového obrubníku betonového včetně dodávky obrubníků  1000/50/200 mm, do lože z betonu prostého C 12/15, s boční opěrou z betonu prostého</t>
  </si>
  <si>
    <t>se zřízením lože z betonu prostého C 12/15 tl. 80-100 mm</t>
  </si>
  <si>
    <t>180,0</t>
  </si>
  <si>
    <t>917862111RT7</t>
  </si>
  <si>
    <t>Osazení silničního nebo chodníkového obrubníku včetně dodávky betonovéího obrubníku  1000/150/250 mm, stojatého, s boční opěrou z betonu prostého, do lože z betonu prostého C 12/15</t>
  </si>
  <si>
    <t>S dodáním hmot pro lože tl. 80-100 mm.</t>
  </si>
  <si>
    <t>110,0</t>
  </si>
  <si>
    <t>918101111R00</t>
  </si>
  <si>
    <t>Lože pod obrubníky, krajníky nebo obruby z betonu prostého C 12/15</t>
  </si>
  <si>
    <t>z dlažebních kostek z betonu prostého</t>
  </si>
  <si>
    <t>Z/01 : 501,0*0,04</t>
  </si>
  <si>
    <t>Z/02 : 450,0*0,04</t>
  </si>
  <si>
    <t>998223011R00</t>
  </si>
  <si>
    <t>Přesun hmot pozemních komunikací, kryt dlážděný jakékoliv délky objektu</t>
  </si>
  <si>
    <t>POL7_</t>
  </si>
  <si>
    <t>vodorovně do 200 m</t>
  </si>
  <si>
    <t>Z/03</t>
  </si>
  <si>
    <t>Kompozitní pojížděný poklop C250, nosnost 25t, 600x600x76mm - D+M, bližší specifikace viz. PD</t>
  </si>
  <si>
    <t>- osazený do nové ŽB desky nad stávajícím poklopem (stáavjící poklop bude zachován)</t>
  </si>
  <si>
    <t>- poklop bude proveden ve stanardní barvě šedé</t>
  </si>
  <si>
    <t>- nezbytnou součástí je sada klíčů pro poklopy se zámkem</t>
  </si>
  <si>
    <t>767990010RAC</t>
  </si>
  <si>
    <t>Ostatní atypické kovové prvky 10 - 50 kg/kus</t>
  </si>
  <si>
    <t>AP-PSV</t>
  </si>
  <si>
    <t xml:space="preserve">Z/01 : </t>
  </si>
  <si>
    <t>pásový plech 160/8 mm : 310,0*0,16*64,0</t>
  </si>
  <si>
    <t xml:space="preserve">Z/02 : </t>
  </si>
  <si>
    <t>pásový plech 150/6 mm : 500,0*0,15*48,0</t>
  </si>
  <si>
    <t>ocelové trny R10 : 500,0/0,5*0,5*0,62</t>
  </si>
  <si>
    <t>M/13</t>
  </si>
  <si>
    <t>Pítko se zabudovanou miskou pro psy - D+M, podrobý popis viz. technická zpráva</t>
  </si>
  <si>
    <t>betonový základ (betonové lože) 400/1000/200mm, beton C20/25</t>
  </si>
  <si>
    <t>připravenost - odtok 38mm, před zprovozněním je nutno osadit na přívodní potrubí do pítka redukční ventil pro úpravu na předepsaný tlak max.3,5bar</t>
  </si>
  <si>
    <t>184852134</t>
  </si>
  <si>
    <t>Řez stromů prováděný lezeckou technikou bezpečnostní (S-RB), plocha koruny stromu přes 30 do 60 m2</t>
  </si>
  <si>
    <t>dle inventarizační tabulky dř.č.: 2, 3</t>
  </si>
  <si>
    <t>184852136</t>
  </si>
  <si>
    <t>Řez stromů prováděný lezeckou technikou bezpečnostní (S-RB), plocha koruny stromu přes 90 do 120 m2</t>
  </si>
  <si>
    <t>dle inventarizační tabulky dř.č.: 20</t>
  </si>
  <si>
    <t>184852137</t>
  </si>
  <si>
    <t>Řez stromů prováděný lezeckou technikou bezpečnostní (S-RB), plocha koruny stromu přes 120 do 150 m2</t>
  </si>
  <si>
    <t>dle inventarizační tabulky dř.č.: 23</t>
  </si>
  <si>
    <t>184852138</t>
  </si>
  <si>
    <t>Řez stromů prováděný lezeckou technikou bezpečnostní (S-RB), plocha koruny stromu přes 150 do 180 m2</t>
  </si>
  <si>
    <t>dle inventarizační tabulky dř.č.: 12, 16, 17, 22, 28</t>
  </si>
  <si>
    <t>184852139</t>
  </si>
  <si>
    <t>Řez stromů prováděný lezeckou technikou bezpečnostní (S-RB), plocha koruny stromu přes 180 do 210 m2</t>
  </si>
  <si>
    <t>dle inventarizační tabulky dř.č.: 6</t>
  </si>
  <si>
    <t>184852141</t>
  </si>
  <si>
    <t>Řez stromů prováděný lezeckou technikou bezpečnostní (S-RB), plocha koruny stromu přes 210 do 240 m2</t>
  </si>
  <si>
    <t>dle inventarizační tabulky dř.č.: 15</t>
  </si>
  <si>
    <t>184852142</t>
  </si>
  <si>
    <t>Řez stromů prováděný lezeckou technikou bezpečnostní (S-RB), plocha koruny stromu přes 240 do 270 m2</t>
  </si>
  <si>
    <t>dle inventarizační tabulky dř.č.: 21, 26</t>
  </si>
  <si>
    <t>184852234</t>
  </si>
  <si>
    <t>Řez stromů prováděný lezeckou technikou zdravotní (S-RZ), plocha koruny stromu přes 30 do 60 m2</t>
  </si>
  <si>
    <t>184852236</t>
  </si>
  <si>
    <t>Řez stromů prováděný lezeckou technikou zdravotní (S-RZ), plocha koruny stromu přes 90 do 120 m2</t>
  </si>
  <si>
    <t>184852237</t>
  </si>
  <si>
    <t>Řez stromů prováděný lezeckou technikou zdravotní (S-RZ), plocha koruny stromu přes 120 do 150 m2</t>
  </si>
  <si>
    <t>dle inventarizační tabulky dř.č.: 11, 32</t>
  </si>
  <si>
    <t>184852238</t>
  </si>
  <si>
    <t>Řez stromů prováděný lezeckou technikou zdravotní (S-RZ), plocha koruny stromu přes 150 do 180 m2</t>
  </si>
  <si>
    <t>dle inventarizační tabulky dř.č.: 12, 19</t>
  </si>
  <si>
    <t>184852239</t>
  </si>
  <si>
    <t>Řez stromů prováděný lezeckou technikou zdravotní (S-RZ), plocha koruny stromu přes 180 do 210 m2</t>
  </si>
  <si>
    <t>dle inventarizační tabulky dř.č.: 10, 13, 29, 30</t>
  </si>
  <si>
    <t>184852241</t>
  </si>
  <si>
    <t>Řez stromů prováděný lezeckou technikou zdravotní (S-RZ), plocha koruny stromu přes 210 do 240 m2</t>
  </si>
  <si>
    <t>dle inventarizační tabulky dř.č.: 9</t>
  </si>
  <si>
    <t>184852242</t>
  </si>
  <si>
    <t>Řez stromů prováděný lezeckou technikou zdravotní (S-RZ), plocha koruny stromu přes 240 do 270 m2</t>
  </si>
  <si>
    <t>dle inventarizační tabulky dř.č.: 21, 26, 31</t>
  </si>
  <si>
    <t>184852438</t>
  </si>
  <si>
    <t>Řez stromů prováděný lezeckou technikou redukční obvodový (S-RO), plocha koruny stromu přes 150 do, 180 m2</t>
  </si>
  <si>
    <t>dle inventarizační tabulky dř.č.: 17, 22</t>
  </si>
  <si>
    <t>184852439</t>
  </si>
  <si>
    <t>Řez stromů prováděný lezeckou technikou redukční obvodový (S-RO), plocha koruny stromu přes 180 do, 210 m2</t>
  </si>
  <si>
    <t>dle inventarizační tabulky dř.č.: 10, 13</t>
  </si>
  <si>
    <t>184852441</t>
  </si>
  <si>
    <t>Řez stromů prováděný lezeckou technikou redukční obvodový (S-RO), plocha koruny stromu přes 210 do, 240 m2</t>
  </si>
  <si>
    <t>dle inventarizační tabulky dř.č.: 9, 15</t>
  </si>
  <si>
    <t>184818311</t>
  </si>
  <si>
    <t>Instalace bezpečnostních vazeb pro zajištění koruny stromu dynamická 1 lano</t>
  </si>
  <si>
    <t>dle inventarizační tabulky dř.č.: 15, 17</t>
  </si>
  <si>
    <t>67543204</t>
  </si>
  <si>
    <t>vazba stromu bezpečnostní dynamická nosnost lana 4t</t>
  </si>
  <si>
    <t>sada</t>
  </si>
  <si>
    <t>POL3_0</t>
  </si>
  <si>
    <t>181114711</t>
  </si>
  <si>
    <t>Odstranění kamene z pozemku sebráním kamene, hmotnosti jednotlivě do 15 kg</t>
  </si>
  <si>
    <t>odstranění zbytků po stavbě</t>
  </si>
  <si>
    <t>184813511</t>
  </si>
  <si>
    <t>Chemické odplevelení půdy před založením kultury, trávníku nebo zpevněných ploch ručně o jakékoli, výměře postřikem na široko v rovině nebo na svahu do 1:5</t>
  </si>
  <si>
    <t>pro plochy záhonů trvalek a plošných keřových výsadeb, výsadbu živého plotu a založení štěrkového trávníku, štěrkové dno bylinkové zahrady a suchého řečiště</t>
  </si>
  <si>
    <t xml:space="preserve">845,1+357,9+87,9+25,9+29,5 : </t>
  </si>
  <si>
    <t>1346,3</t>
  </si>
  <si>
    <t>M1</t>
  </si>
  <si>
    <t>herbicid totální neselektivní</t>
  </si>
  <si>
    <t>litr</t>
  </si>
  <si>
    <t>6 litrů přípravku na 300 litrů vody na 1 ha</t>
  </si>
  <si>
    <t xml:space="preserve">(845,1+357,9+87,9+25,9+29,5)*6/10000 : </t>
  </si>
  <si>
    <t>0,808</t>
  </si>
  <si>
    <t>111151431</t>
  </si>
  <si>
    <t>Odstranění stařiny ze souvislé plochy přes 500 m2 v rovině nebo na svahu do 1:5</t>
  </si>
  <si>
    <t>odstranění spálené travinobylinné hmoty</t>
  </si>
  <si>
    <t>181951113</t>
  </si>
  <si>
    <t>Úprava pláně vyrovnáním výškových rozdílů strojně v hornině třídy těžitelnosti II, skupiny 4 a 5 bez, zhutnění</t>
  </si>
  <si>
    <t>srovnání štěrkových ploch bylinkové zahrady F, suchého řečiště E a plochy štěrkového trávníku</t>
  </si>
  <si>
    <t xml:space="preserve">87,9+25,9+29,5 : </t>
  </si>
  <si>
    <t>143,3</t>
  </si>
  <si>
    <t>167103101</t>
  </si>
  <si>
    <t>Nakládání neulehlého výkopku z hromad zeminy schopné zúrodnění</t>
  </si>
  <si>
    <t>naložení ornice (substrátu) pro vyrovnání rozdílů ploch trávníku, tl. vrstvy 15 cm</t>
  </si>
  <si>
    <t>pro výměnu půdy v jamkách pro výsadbu stromů 0,2 m2/ strom</t>
  </si>
  <si>
    <t>pro ohumusování záhonů trvalek a plošných výsadbe keřů tl. vrstvy 20 cm</t>
  </si>
  <si>
    <t xml:space="preserve">3293,5*0,15+17*0,2+(845,1+357,9)*0,2 : </t>
  </si>
  <si>
    <t>738,025</t>
  </si>
  <si>
    <t>162751137</t>
  </si>
  <si>
    <t>Vodorovné přemístění výkopku nebo sypaniny po suchu na obvyklém dopravním prostředku, bez naložení, výkopku, avšak se složením bez rozhrnutí z horniny třídy těžitelnosti II skupiny 4 a 5 na vzdálenost</t>
  </si>
  <si>
    <t>přes 9 000 do 10 000 m</t>
  </si>
  <si>
    <t xml:space="preserve">3293,5*0,15+(845,1+357,9)*0,20+17*0,2 : </t>
  </si>
  <si>
    <t>M2</t>
  </si>
  <si>
    <t>zemina pro zakládání trávníků, volně ložená, směs ornice a písku</t>
  </si>
  <si>
    <t xml:space="preserve">3293,5*0,15 : </t>
  </si>
  <si>
    <t>494,025</t>
  </si>
  <si>
    <t>M3</t>
  </si>
  <si>
    <t>zahradnický substrát pro zakládání zeleně, volně ložená, zemina, písek, kompost</t>
  </si>
  <si>
    <t>plošná výsadba keřů + výměna půdy v jamkách na 50%  pro výsadbu stromů</t>
  </si>
  <si>
    <t xml:space="preserve">357,9*0,2+17*0,2 : </t>
  </si>
  <si>
    <t>74,98</t>
  </si>
  <si>
    <t>M4</t>
  </si>
  <si>
    <t>zahradnický substrát trvalkový</t>
  </si>
  <si>
    <t xml:space="preserve">845,1*0,2 : </t>
  </si>
  <si>
    <t>169,02</t>
  </si>
  <si>
    <t>162251102</t>
  </si>
  <si>
    <t>Vodorovné přemístění výkopku nebo sypaniny po suchu na obvyklém dopravním prostředku, bez naložení, výkopku, avšak se složením bez rozhrnutí z horniny třídy těžitelnosti I skupiny 1 až 3 na vzdálenost</t>
  </si>
  <si>
    <t>přes 20 do 50 m</t>
  </si>
  <si>
    <t>přemístění substrátů po stavbě</t>
  </si>
  <si>
    <t xml:space="preserve">845,1*0,2+357,9*0,2+17*0,2+3293,5*0,15 : </t>
  </si>
  <si>
    <t>181006112</t>
  </si>
  <si>
    <t>Rozprostření zemin schopných zúrodnění v rovině a ve sklonu do 1:5, tloušťka vrstvy přes 0,10 do 0,, 15 m</t>
  </si>
  <si>
    <t>plochy trávníku</t>
  </si>
  <si>
    <t>181006113</t>
  </si>
  <si>
    <t>Rozprostření zemin schopných zúrodnění v rovině a ve sklonu do 1:5, tloušťka vrstvy přes 0,15 do 0,, 20 m</t>
  </si>
  <si>
    <t>trvalkové záhony + plošné výsadby keřů</t>
  </si>
  <si>
    <t xml:space="preserve">845,1+357,9 : </t>
  </si>
  <si>
    <t>1203</t>
  </si>
  <si>
    <t>183403141</t>
  </si>
  <si>
    <t>Obdělání půdy rytím starého trávníku v rovině nebo na svahu do 1:5</t>
  </si>
  <si>
    <t>záhony trvalek + plošná výsadba keřů</t>
  </si>
  <si>
    <t>183403114</t>
  </si>
  <si>
    <t>Obdělání půdy kultivátorováním v rovině nebo na svahu do 1:5</t>
  </si>
  <si>
    <t>183403153</t>
  </si>
  <si>
    <t>Obdělání půdy hrabáním v rovině nebo na svahu do 1:5</t>
  </si>
  <si>
    <t>183403161</t>
  </si>
  <si>
    <t>Obdělání půdy válením v rovině nebo na svahu do 1:5</t>
  </si>
  <si>
    <t>uválení zeminy rozprostřené na trávníku + zaválení travního osiva profilovaným válcem</t>
  </si>
  <si>
    <t xml:space="preserve">3293,5*2 : </t>
  </si>
  <si>
    <t>6587</t>
  </si>
  <si>
    <t>181451311</t>
  </si>
  <si>
    <t>Založení trávníku strojně výsevem včetně utažení na ploše v rovině nebo na svahu do 1:5</t>
  </si>
  <si>
    <t>trávník parkový + trávník štěrkový</t>
  </si>
  <si>
    <t xml:space="preserve">3293,5+87,9 : </t>
  </si>
  <si>
    <t>3381,4</t>
  </si>
  <si>
    <t>M5</t>
  </si>
  <si>
    <t>travní směs pro renovaci rekreačních trávníků- pro rychlý dosev kvalitními odrůdami</t>
  </si>
  <si>
    <t>Složení: jílek vytrvalý 'Amiata' 25 %, jílek vytrvalý 'Barthilde' 25%, jílek vytrvalý 'Barorlando' 25 %, kostřava červená dlouze výběžkatá 'Bardance' 5 %, kostřava červená krátce výběžkatá 'Barpearl' 5 %, kostřava červená trsnatá 'Barchip' 5 %, kostřava drsnolistá 'Hardtop' 5 %, lipnice luční 'Conni' 5 %</t>
  </si>
  <si>
    <t xml:space="preserve">3293,5*0,025 : </t>
  </si>
  <si>
    <t>82,338</t>
  </si>
  <si>
    <t>185803111</t>
  </si>
  <si>
    <t>Ošetření trávníku jednorázové v rovině nebo na svahu do 1:5</t>
  </si>
  <si>
    <t>trávník parkový+trávník štěrkový</t>
  </si>
  <si>
    <t>183101221</t>
  </si>
  <si>
    <t>Hloubení jamek pro vysazování rostlin v zemině skupiny 1 až 4 s výměnou půdy z 50% v rovině nebo na, svahu do 1:5, objemu přes 0,40 do 1,00 m3</t>
  </si>
  <si>
    <t>184102115</t>
  </si>
  <si>
    <t>Výsadba dřeviny s balem do předem vyhloubené jamky se zalitím v rovině nebo na svahu do 1:5, při, průměru balu přes 500 do 600 mm</t>
  </si>
  <si>
    <t>M6-1</t>
  </si>
  <si>
    <t>Ginkgo biloba ´Tremonia´, alejový strom s balem OK 14-16 cm</t>
  </si>
  <si>
    <t>M6-2</t>
  </si>
  <si>
    <t>Acer pseudoplatanus ´Atropurpureum´ alejový strom s balem OK 14-16 cm</t>
  </si>
  <si>
    <t>M6-3</t>
  </si>
  <si>
    <t>Amelanchier lamarckii – vícekmen, vel. 200-250 cm</t>
  </si>
  <si>
    <t>M6-4</t>
  </si>
  <si>
    <t>Carpinus betulus ´Quercifolia´ alejový strom s balem OK 14-16 cm</t>
  </si>
  <si>
    <t>M6-5</t>
  </si>
  <si>
    <t>Fraxinus angustifolia ´Raywood´ alejový strom s balek OK 14-16 cm</t>
  </si>
  <si>
    <t>M6-6</t>
  </si>
  <si>
    <t>Fraxinus excelsior ´Diversifolia´ alejový strom s balem OK 14-16 cm</t>
  </si>
  <si>
    <t>M6-7</t>
  </si>
  <si>
    <t>Malus ´Rudolph´ - vícekmen vel. 150-200 cm</t>
  </si>
  <si>
    <t>M6-8</t>
  </si>
  <si>
    <t>Platanus acerifolia – vícekmen vel. 250-300 cm</t>
  </si>
  <si>
    <t>M6-9</t>
  </si>
  <si>
    <t>Prunus avium ´Plena´ alejový strom s balem OK 14-16 cm</t>
  </si>
  <si>
    <t>M6-10</t>
  </si>
  <si>
    <t>Ulmus minor alejový strom s balem OK 14-16 cm</t>
  </si>
  <si>
    <t>183111114</t>
  </si>
  <si>
    <t>Hloubení jamek pro vysazování rostlin v zemině skupiny 1 až 4 bez výměny půdy v rovině nebo na svahu, do 1:5, objemu přes 0,01 do 0,02 m3</t>
  </si>
  <si>
    <t xml:space="preserve">138+94 : </t>
  </si>
  <si>
    <t>232</t>
  </si>
  <si>
    <t>183111113</t>
  </si>
  <si>
    <t>Hloubení jamek pro vysazování rostlin v zemině skupiny 1 až 4 bez výměny půdy v rovině nebo na svahu, do 1:5, objemu přes 0,005 do 0,01 m3</t>
  </si>
  <si>
    <t xml:space="preserve">539+44+165+426+47+7 : </t>
  </si>
  <si>
    <t>1228</t>
  </si>
  <si>
    <t>184102112</t>
  </si>
  <si>
    <t>Výsadba dřeviny s balem do předem vyhloubené jamky se zalitím v rovině nebo na svahu do 1:5, při, průměru balu přes 200 do 300 mm</t>
  </si>
  <si>
    <t>M6-Cb</t>
  </si>
  <si>
    <t>Carpinus betulus vel. 60-80 cm, kontejner</t>
  </si>
  <si>
    <t>M6-Tb</t>
  </si>
  <si>
    <t>Taxus baccata ´Repandens´, vel. 20-30 cm, kontejner</t>
  </si>
  <si>
    <t>184102111</t>
  </si>
  <si>
    <t>Výsadba dřeviny s balem do předem vyhloubené jamky se zalitím v rovině nebo na svahu do 1:5, při, průměru balu přes 100 do 200 mm</t>
  </si>
  <si>
    <t>M6-PfA</t>
  </si>
  <si>
    <t>Potentilla fruticosa ´Abbotswood´ vel. 20-30 cm, kontejner</t>
  </si>
  <si>
    <t>M6-PfB</t>
  </si>
  <si>
    <t>Potentilla fruticosa ´Blink´ vel. 20-30 cm, kontejner</t>
  </si>
  <si>
    <t>M6-Cs</t>
  </si>
  <si>
    <t>Cornus sericea ´Kelsey´, vel. 20-30 cm, kontejne</t>
  </si>
  <si>
    <t>M6-Sj</t>
  </si>
  <si>
    <t>Spiraea japonice ´Nana´, vel. 20-30 cm, kontejner</t>
  </si>
  <si>
    <t>M6-Sv</t>
  </si>
  <si>
    <t>Spiraea x vanhouttei vel. 60-80 cm, kontejner</t>
  </si>
  <si>
    <t>M6-Sc</t>
  </si>
  <si>
    <t>Spiraea cinerea ´Grefsheim´ vel. 60-80 cm, kontejner</t>
  </si>
  <si>
    <t>183111111</t>
  </si>
  <si>
    <t>Hloubení jamek pro vysazování rostlin v zemině skupiny 1 až 4 bez výměny půdy v rovině nebo na svahu, do 1:5, objemu do 0,002 m3</t>
  </si>
  <si>
    <t>trvalky + cibuloviny</t>
  </si>
  <si>
    <t xml:space="preserve">(332+1509+594+490+622+607+107+162)+(81+45) : </t>
  </si>
  <si>
    <t>4549</t>
  </si>
  <si>
    <t>183211322</t>
  </si>
  <si>
    <t>Výsadba květin do připravené půdy se zalitím do připravené půdy, se zalitím květin krytokořenných o, průměru kontejneru přes 80 do 120 mm</t>
  </si>
  <si>
    <t xml:space="preserve">332+1509+594+490+622+607+107+162 : </t>
  </si>
  <si>
    <t>4423</t>
  </si>
  <si>
    <t>M6-Vb</t>
  </si>
  <si>
    <t>Verbena bodnariensis  kontejner</t>
  </si>
  <si>
    <t xml:space="preserve">20+40 : </t>
  </si>
  <si>
    <t>60</t>
  </si>
  <si>
    <t>M6-Gl</t>
  </si>
  <si>
    <t>Gaura lindheimeri ´Snowbird´  kontejner</t>
  </si>
  <si>
    <t xml:space="preserve">25+67 : </t>
  </si>
  <si>
    <t>92</t>
  </si>
  <si>
    <t>M6-Ep</t>
  </si>
  <si>
    <t>Echinacea purpurea ´Alba´ kontejner</t>
  </si>
  <si>
    <t xml:space="preserve">12+78 : </t>
  </si>
  <si>
    <t>90</t>
  </si>
  <si>
    <t>M6-Pa</t>
  </si>
  <si>
    <t>Perovskia atriplicifolia ´Little Spirit´ kontejner</t>
  </si>
  <si>
    <t>M6-Sm</t>
  </si>
  <si>
    <t>Salvia sylvestris ´Mainacht´ kontejner</t>
  </si>
  <si>
    <t xml:space="preserve">93+100+51 : </t>
  </si>
  <si>
    <t>244</t>
  </si>
  <si>
    <t>M6-Cg</t>
  </si>
  <si>
    <t>Coreopsis grandiflora ´Sunfire´  kontejner</t>
  </si>
  <si>
    <t>M6-Cn</t>
  </si>
  <si>
    <t>Calamintha nepeta ´Blue Cloud´  kontejner</t>
  </si>
  <si>
    <t>M6-Nf</t>
  </si>
  <si>
    <t>Nepeta faassenii ´Six Hill´s Giant´ kontejner</t>
  </si>
  <si>
    <t>M6-Ag</t>
  </si>
  <si>
    <t>Agastache ´Blackadder´ kontejner</t>
  </si>
  <si>
    <t>M6-Af</t>
  </si>
  <si>
    <t>Aster frikarrtii ´Monch´ kontejner</t>
  </si>
  <si>
    <t>M6-Cr</t>
  </si>
  <si>
    <t>Centranthus ruber  kontejner</t>
  </si>
  <si>
    <t>M6-Ea</t>
  </si>
  <si>
    <t>Echinacea angustifolia  kontejner</t>
  </si>
  <si>
    <t>M6-Dc</t>
  </si>
  <si>
    <t>Deschampsia caespitosa ´Palava´ kontejner</t>
  </si>
  <si>
    <t>M6-Tc</t>
  </si>
  <si>
    <t>Tiarella cordifolia kontejner</t>
  </si>
  <si>
    <t>M6-Gm</t>
  </si>
  <si>
    <t>Geranium macrorrhizum ´Spessart´ kontejner</t>
  </si>
  <si>
    <t>M6-NfB</t>
  </si>
  <si>
    <t>Nepeta x faassenii ´Blue Wonder´  kontejner</t>
  </si>
  <si>
    <t>M6-Bp</t>
  </si>
  <si>
    <t>Buglossoides purpurocaerulea kontejner</t>
  </si>
  <si>
    <t>M6-GmC</t>
  </si>
  <si>
    <t>Geranium macrorrhizum ´Czakor´ kontejner</t>
  </si>
  <si>
    <t>M6-Cp</t>
  </si>
  <si>
    <t>Carex pendula kontejner</t>
  </si>
  <si>
    <t>M6-Ls</t>
  </si>
  <si>
    <t>Luzula sylvatica kontejner</t>
  </si>
  <si>
    <t>M6-Am</t>
  </si>
  <si>
    <t>Alchemilla mollis kontejner</t>
  </si>
  <si>
    <t xml:space="preserve">41+43 : </t>
  </si>
  <si>
    <t>84</t>
  </si>
  <si>
    <t>M6-Bm</t>
  </si>
  <si>
    <t>Briza media kontejner</t>
  </si>
  <si>
    <t xml:space="preserve">18+123 : </t>
  </si>
  <si>
    <t>141</t>
  </si>
  <si>
    <t>M6-Tch</t>
  </si>
  <si>
    <t>Teucrium chamaedrys kontejner</t>
  </si>
  <si>
    <t>M6-Ad</t>
  </si>
  <si>
    <t>Aruncus dioicus Kneiffii´ kontejner</t>
  </si>
  <si>
    <t>M6-Hf</t>
  </si>
  <si>
    <t>Hemerocallis flava  kontejner</t>
  </si>
  <si>
    <t>M6-DcG</t>
  </si>
  <si>
    <t>Deschampsoa caespitosa ´Goldtau´ kontejner</t>
  </si>
  <si>
    <t>M6-Lp</t>
  </si>
  <si>
    <t>Lysimachia punctata kontejner</t>
  </si>
  <si>
    <t>M6-Gma</t>
  </si>
  <si>
    <t>Geranium x magnificum kontejner</t>
  </si>
  <si>
    <t>M6-Gp</t>
  </si>
  <si>
    <t>Gypsophilla paniculata ´Snowflake´ kontejner</t>
  </si>
  <si>
    <t>M6-Hs</t>
  </si>
  <si>
    <t>Helictotrichon sempervirens  kontejner</t>
  </si>
  <si>
    <t>M6-Mc</t>
  </si>
  <si>
    <t>Melica ciliata kontejner</t>
  </si>
  <si>
    <t>M6-Tp</t>
  </si>
  <si>
    <t>Thymus pulegioides kontejner</t>
  </si>
  <si>
    <t>M6-Aa</t>
  </si>
  <si>
    <t>Arthemisia absinthium Lambrook Silver kontejner</t>
  </si>
  <si>
    <t>M6-Ae</t>
  </si>
  <si>
    <t>Agrimonia eupatoria kontejner</t>
  </si>
  <si>
    <t>M6-Mo</t>
  </si>
  <si>
    <t>Melissa officinalis kontejner</t>
  </si>
  <si>
    <t>M6-Hp</t>
  </si>
  <si>
    <t>Hypericum performatum kontejner</t>
  </si>
  <si>
    <t>M6-Ho</t>
  </si>
  <si>
    <t>Hyssopus officinalis kontejner</t>
  </si>
  <si>
    <t>M6-MpC</t>
  </si>
  <si>
    <t>Mentha piperita ´Chocolate´ kontejner</t>
  </si>
  <si>
    <t>M6-Ov</t>
  </si>
  <si>
    <t>Origanum vulgare kontejner</t>
  </si>
  <si>
    <t>M6-Ro</t>
  </si>
  <si>
    <t>Rosmarinus officinalis kontejner</t>
  </si>
  <si>
    <t>M6-Rh</t>
  </si>
  <si>
    <t>Rheum x hybridum ´Victoria´ kontejner</t>
  </si>
  <si>
    <t>M6-MpE</t>
  </si>
  <si>
    <t>Mentha piperita ´Eau de Cologne´ kontejner</t>
  </si>
  <si>
    <t>M6-So</t>
  </si>
  <si>
    <t>Salvia officinalis kontejner</t>
  </si>
  <si>
    <t>M6-Smo</t>
  </si>
  <si>
    <t>Satureja montana kontejner</t>
  </si>
  <si>
    <t>M6-Pal</t>
  </si>
  <si>
    <t>Pennisetum alopecuroides ´Little Bunny´ kontejner</t>
  </si>
  <si>
    <t>M6-LaR</t>
  </si>
  <si>
    <t>Lavandula angustifolia ´Rosea´ kontejner</t>
  </si>
  <si>
    <t>M6-LaH</t>
  </si>
  <si>
    <t>Lavandula angustifolia ´Hidcote´ kontejner</t>
  </si>
  <si>
    <t>183211313</t>
  </si>
  <si>
    <t>Výsadba květin do připravené půdy se zalitím do připravené půdy, se zalitím cibulí nebo hlíz</t>
  </si>
  <si>
    <t xml:space="preserve">45+81 : </t>
  </si>
  <si>
    <t>126</t>
  </si>
  <si>
    <t>M6-AlEE</t>
  </si>
  <si>
    <t>Allium ´Early Emperor´, cibule volně ložené</t>
  </si>
  <si>
    <t>M6-AlMB</t>
  </si>
  <si>
    <t>Allium ´Mont Blanc´, cibule volně ložené</t>
  </si>
  <si>
    <t>184801121</t>
  </si>
  <si>
    <t>Ošetření vysazených dřevin solitérních v rovině nebo na svahu do 1:5</t>
  </si>
  <si>
    <t>stromy + solitérní keře</t>
  </si>
  <si>
    <t xml:space="preserve">17+7 : </t>
  </si>
  <si>
    <t>24</t>
  </si>
  <si>
    <t>184801131</t>
  </si>
  <si>
    <t>Ošetření vysazených dřevin ve skupinách v rovině nebo na svahu do 1:5</t>
  </si>
  <si>
    <t>plošná výsadba keřů</t>
  </si>
  <si>
    <t>185804111</t>
  </si>
  <si>
    <t>Ošetření vysazených květin jednorázové v rovině</t>
  </si>
  <si>
    <t>184215133</t>
  </si>
  <si>
    <t>Ukotvení dřeviny kůly v rovině nebo na svahu do 1:5 třemi kůly, délky přes 2 do 3 m</t>
  </si>
  <si>
    <t>60591257</t>
  </si>
  <si>
    <t>kůl vyvazovací dřevěný impregnovaný D 8cm dl 3m</t>
  </si>
  <si>
    <t xml:space="preserve">14*3 : </t>
  </si>
  <si>
    <t>42</t>
  </si>
  <si>
    <t>M7</t>
  </si>
  <si>
    <t>páska vyvazovací, šíře 40 mm, 3 úvazky délky 0,7,/strom</t>
  </si>
  <si>
    <t xml:space="preserve">14*3*0,7 : </t>
  </si>
  <si>
    <t>29,4</t>
  </si>
  <si>
    <t>M8</t>
  </si>
  <si>
    <t>příčka z půlené frézované kulatiny průměru 8 cm, délka příčky 50 cm</t>
  </si>
  <si>
    <t xml:space="preserve">14*(3+6) : </t>
  </si>
  <si>
    <t>184215411</t>
  </si>
  <si>
    <t>Zhotovení závlahové mísy u solitérních dřevin v rovině nebo na svahu do 1:5, o průměru mísy do 0,5 m</t>
  </si>
  <si>
    <t>solitérní keře</t>
  </si>
  <si>
    <t>184215412</t>
  </si>
  <si>
    <t>Zhotovení závlahové mísy u solitérních dřevin v rovině nebo na svahu do 1:5, o průměru mísy přes 0,5, do 1 m</t>
  </si>
  <si>
    <t>solitérní stromy mimo vícekmen v pryži</t>
  </si>
  <si>
    <t>184215211</t>
  </si>
  <si>
    <t>Ukotvení dřeviny podzemním kotvením do volné zeminy skupiny 1 až 4, obvodu kmene do 250 mm</t>
  </si>
  <si>
    <t>M9</t>
  </si>
  <si>
    <t>set pro podzemní kotvení</t>
  </si>
  <si>
    <t>Set obsahuje:</t>
  </si>
  <si>
    <t>- kotva vel. I s textilním POP popruhem o šířce 35 mm a šitým okem - 3 ks</t>
  </si>
  <si>
    <t>- kotvící ráčna s POP popruhem o šířce 35 mm a délce 4 m - 1 ks</t>
  </si>
  <si>
    <t>M10</t>
  </si>
  <si>
    <t>zatloukací tyč</t>
  </si>
  <si>
    <t>185802113</t>
  </si>
  <si>
    <t>Hnojení půdy nebo trávníku v rovině nebo na svahu do 1:5 umělým hnojivem na široko</t>
  </si>
  <si>
    <t>přidání půdního kondicionéru do zásypové zeminy v množství 1,5 kg/zásypová jáma</t>
  </si>
  <si>
    <t>hnojení štěrkového trávníku - 5g/m2</t>
  </si>
  <si>
    <t xml:space="preserve">17*1,5/1000+0,001 : </t>
  </si>
  <si>
    <t>0,027</t>
  </si>
  <si>
    <t>M11</t>
  </si>
  <si>
    <t>půdní kondicionér pro zvýšení zádržnosti vody v půdě</t>
  </si>
  <si>
    <t xml:space="preserve">17*1,5 : </t>
  </si>
  <si>
    <t>25,5</t>
  </si>
  <si>
    <t>M13</t>
  </si>
  <si>
    <t>startovací dusíkaté hnojivo pro štěrkový trávník</t>
  </si>
  <si>
    <t xml:space="preserve">87,9*0,005 : </t>
  </si>
  <si>
    <t>0,44</t>
  </si>
  <si>
    <t>185802114</t>
  </si>
  <si>
    <t>Hnojení půdy nebo trávníku v rovině nebo na svahu do 1:5 umělým hnojivem s rozdělením k jednotlivým, rostlinám</t>
  </si>
  <si>
    <t xml:space="preserve">17*5*10/1000/1000 : </t>
  </si>
  <si>
    <t xml:space="preserve">1460*1*10/1000/1000 : </t>
  </si>
  <si>
    <t>0,016</t>
  </si>
  <si>
    <t>M12</t>
  </si>
  <si>
    <t>hnojivo zásobní tabletové s postupným uvolňováním živin, tableta á 10 g</t>
  </si>
  <si>
    <t xml:space="preserve">17*5*10/1000 : </t>
  </si>
  <si>
    <t xml:space="preserve">1460*1*10/1000 : </t>
  </si>
  <si>
    <t>15,45</t>
  </si>
  <si>
    <t>184501141</t>
  </si>
  <si>
    <t>Zhotovení obalu kmene z rákosové nebo kokosové rohože v rovině nebo na svahu do 1:5</t>
  </si>
  <si>
    <t xml:space="preserve">14*1,6*0,3 : </t>
  </si>
  <si>
    <t>6,72</t>
  </si>
  <si>
    <t>RMAT0001</t>
  </si>
  <si>
    <t>rákosová rohož, rákos přírodní, neloupaný, šířka 160 cm, 0,3 m rohože/strom</t>
  </si>
  <si>
    <t xml:space="preserve">14*0,3 : </t>
  </si>
  <si>
    <t>4,2</t>
  </si>
  <si>
    <t>M14</t>
  </si>
  <si>
    <t>vázací drát1,0/1,4 PVC</t>
  </si>
  <si>
    <t xml:space="preserve">14*3*0,3 : </t>
  </si>
  <si>
    <t>12,6</t>
  </si>
  <si>
    <t>184911421</t>
  </si>
  <si>
    <t>Mulčování vysazených rostlin mulčovací kůrou, tl. do 100 mm v rovině nebo na svahu do 1:5</t>
  </si>
  <si>
    <t xml:space="preserve">17*0,8+357,9+489 : </t>
  </si>
  <si>
    <t>860,5</t>
  </si>
  <si>
    <t>10391100</t>
  </si>
  <si>
    <t>kůra mulčovací VL</t>
  </si>
  <si>
    <t xml:space="preserve">16*0,8*0,08+357,9*0,08+489*0,08 : </t>
  </si>
  <si>
    <t>68,776</t>
  </si>
  <si>
    <t>184911151</t>
  </si>
  <si>
    <t>Mulčování záhonů kačírkem nebo drceným kamenivem tloušťky mulče přes 20 do 50 mm v rovině nebo na, svahu do 1:5</t>
  </si>
  <si>
    <t xml:space="preserve">1*1,8+356,1 : </t>
  </si>
  <si>
    <t>357,9</t>
  </si>
  <si>
    <t>RMAT0002</t>
  </si>
  <si>
    <t>kačírek praný, fr. 8-16 mm</t>
  </si>
  <si>
    <t xml:space="preserve">(1*1,8*0,05+356,1*0,05)*1,6 : </t>
  </si>
  <si>
    <t>28,632</t>
  </si>
  <si>
    <t>184911231</t>
  </si>
  <si>
    <t>Rozprostření valounků frakce přes 150 až 250 mm v rovině nebo na svahu do 1:5</t>
  </si>
  <si>
    <t>dno bylinkové zahrady + suchého řečiště+pod stromem v bylinkové zahradě</t>
  </si>
  <si>
    <t xml:space="preserve">25,9+29,5+11 : </t>
  </si>
  <si>
    <t>66,4</t>
  </si>
  <si>
    <t>58337402</t>
  </si>
  <si>
    <t>kamenivo dekorační (kačírek) frakce 22-60 mm</t>
  </si>
  <si>
    <t xml:space="preserve">(25,9+29,5)*0,15*1,7+11*0,05*1,7 : </t>
  </si>
  <si>
    <t xml:space="preserve">15,062*0,4 'Přepočtené koeficientem množství : </t>
  </si>
  <si>
    <t>6,025</t>
  </si>
  <si>
    <t>185804311</t>
  </si>
  <si>
    <t>Zalití rostlin vodou plochy záhonů jednotlivě do 20 m2</t>
  </si>
  <si>
    <t xml:space="preserve">17*4*60/1000 : </t>
  </si>
  <si>
    <t>4,08</t>
  </si>
  <si>
    <t>185804312</t>
  </si>
  <si>
    <t>Zalití rostlin vodou plochy záhonů jednotlivě přes 20 m2</t>
  </si>
  <si>
    <t xml:space="preserve">357,9*4*40/1000 : </t>
  </si>
  <si>
    <t xml:space="preserve">845,1*4*20/1000 : </t>
  </si>
  <si>
    <t>124,872</t>
  </si>
  <si>
    <t>M15</t>
  </si>
  <si>
    <t>kombinovaná zalévací / větrací koncovka</t>
  </si>
  <si>
    <t>set</t>
  </si>
  <si>
    <t>- LUWA splitter - 1 ks</t>
  </si>
  <si>
    <t>- rovná spojka o pr. 80 mm - AMK 80 - 1 ks</t>
  </si>
  <si>
    <t>- "T" tvarovka/spojka/rozbočka o pr. 80 mm - AMT 80 - 2 ks</t>
  </si>
  <si>
    <t>pro zálivku vícekmenu v pryžovém povrchu</t>
  </si>
  <si>
    <t>M16</t>
  </si>
  <si>
    <t>ocelový uzávěr do dlažby 170x170 mm</t>
  </si>
  <si>
    <t>M17</t>
  </si>
  <si>
    <t>peerforovaná hadice průměr 100 mm s filtrační tkaninou</t>
  </si>
  <si>
    <t>M18</t>
  </si>
  <si>
    <t>voda pro zálivku</t>
  </si>
  <si>
    <t xml:space="preserve">17*4*60/1000+357,9*4*40/1000+845,1*4*20/1000 : </t>
  </si>
  <si>
    <t>128,952</t>
  </si>
  <si>
    <t>122251101</t>
  </si>
  <si>
    <t>Odkopávky a prokopávky nezapažené strojně v hornině třídy těžitelnosti I skupiny 3 do 20 m3</t>
  </si>
  <si>
    <t>štěrkový trávník</t>
  </si>
  <si>
    <t xml:space="preserve">87,9*0,20 : </t>
  </si>
  <si>
    <t>17,58</t>
  </si>
  <si>
    <t>171151112</t>
  </si>
  <si>
    <t>Uložení sypanin do násypů strojně s rozprostřením sypaniny ve vrstvách a s hrubým urovnáním, zhutněných z hornin nesoudržných kamenitých</t>
  </si>
  <si>
    <t xml:space="preserve">87,9*0,2 : </t>
  </si>
  <si>
    <t>M19</t>
  </si>
  <si>
    <t>štěrk fr. 0-45 mm 80 % z objemu štěrkového trávníku</t>
  </si>
  <si>
    <t xml:space="preserve">87,9*0,2*0,8*1,7 : </t>
  </si>
  <si>
    <t>23,909</t>
  </si>
  <si>
    <t>M20</t>
  </si>
  <si>
    <t>kompost, zemina 20 % z objemu štěrkového trávníku</t>
  </si>
  <si>
    <t xml:space="preserve">87,9*0,2*0,2*1,4 : </t>
  </si>
  <si>
    <t>4,922</t>
  </si>
  <si>
    <t>travní osivo pro štěrkový trávník</t>
  </si>
  <si>
    <t>Byliny 2 %:  Achillea millefolium 2 %</t>
  </si>
  <si>
    <t xml:space="preserve">87,9*0,030 : </t>
  </si>
  <si>
    <t>2,637</t>
  </si>
  <si>
    <t>Složení:</t>
  </si>
  <si>
    <t>Trávy 98 %:  Festuca rubra rubra 15 %, Festuca rubra trichophylla 13 %, Lolium perenne 40 %, Poa pratensis 30 %</t>
  </si>
  <si>
    <t>119001401R00</t>
  </si>
  <si>
    <t xml:space="preserve">Dočasné zajištění ocelového potrubí do DN 200 mm </t>
  </si>
  <si>
    <t>132201202R00</t>
  </si>
  <si>
    <t xml:space="preserve">Hloubení rýh šířky do 200 cm v hor.3 do 1000 m3 </t>
  </si>
  <si>
    <t>V-2 : 34,7*1,5*1</t>
  </si>
  <si>
    <t>V-3 : 6,6*1,5*1</t>
  </si>
  <si>
    <t>132201209R00</t>
  </si>
  <si>
    <t xml:space="preserve">Příplatek za lepivost - hloubení rýh 200cm v hor.3 </t>
  </si>
  <si>
    <t>příplatek 50% : 61,95*0,5</t>
  </si>
  <si>
    <t>151101101R00</t>
  </si>
  <si>
    <t xml:space="preserve">Pažení a rozepření stěn rýh - příložné - hl. do 2m </t>
  </si>
  <si>
    <t>V-2 : 29,3*1,5*2</t>
  </si>
  <si>
    <t>V-3 : 6,6*1,5*2</t>
  </si>
  <si>
    <t>151101111R00</t>
  </si>
  <si>
    <t xml:space="preserve">Odstranění paženi stěn rýh - příložné - hl. do 2 m </t>
  </si>
  <si>
    <t>161101101R00</t>
  </si>
  <si>
    <t xml:space="preserve">Svislé přemístění výkopku z hor.1-4 do 2,5 m </t>
  </si>
  <si>
    <t xml:space="preserve">Vodorovné přemístění výkopku z hor.1-4 do 10000 m </t>
  </si>
  <si>
    <t>lože potrubí : 4,13</t>
  </si>
  <si>
    <t>obsyp potrubí : 12,39</t>
  </si>
  <si>
    <t>167101101R00</t>
  </si>
  <si>
    <t xml:space="preserve">Nakládání výkopku z hor.1-4 v množství do 100 m3 </t>
  </si>
  <si>
    <t>171201201R00</t>
  </si>
  <si>
    <t xml:space="preserve">Uložení sypaniny na skládku </t>
  </si>
  <si>
    <t xml:space="preserve">Zásyp jam, rýh, šachet se zhutněním </t>
  </si>
  <si>
    <t>výkop : 61,95</t>
  </si>
  <si>
    <t>odvezená zemina : -16,52</t>
  </si>
  <si>
    <t>175101101R00</t>
  </si>
  <si>
    <t xml:space="preserve">Obsyp potrubí bez prohození sypaniny </t>
  </si>
  <si>
    <t>V-2 : 34,7*1*0,3</t>
  </si>
  <si>
    <t>V-3 : 6,6*1*0,3</t>
  </si>
  <si>
    <t>PC</t>
  </si>
  <si>
    <t>Poplatek za uložení na skládku</t>
  </si>
  <si>
    <t>OPN</t>
  </si>
  <si>
    <t>POL13_0</t>
  </si>
  <si>
    <t>58337213</t>
  </si>
  <si>
    <t>Štěrkopísek frakce 0-32 Z</t>
  </si>
  <si>
    <t>451573111R00</t>
  </si>
  <si>
    <t xml:space="preserve">Lože pod potrubí ze štěrkopísku do 63 mm </t>
  </si>
  <si>
    <t>V-2 : 34,7*1*0,1</t>
  </si>
  <si>
    <t>V-3 : 6,6*1*0,1</t>
  </si>
  <si>
    <t>850245121R00</t>
  </si>
  <si>
    <t xml:space="preserve">Výřez nebo výsek na potrubí litinovém DN 80 </t>
  </si>
  <si>
    <t>857243121R00</t>
  </si>
  <si>
    <t xml:space="preserve">Montáž tvarovek litin. odboč. hrdl. výkop DN 80 </t>
  </si>
  <si>
    <t>55250690</t>
  </si>
  <si>
    <t>Příruba slepá rovná zn. X IDN 50/1</t>
  </si>
  <si>
    <t>722299034T00</t>
  </si>
  <si>
    <t xml:space="preserve">Kulový uzávěr G1" +mont. </t>
  </si>
  <si>
    <t>ks</t>
  </si>
  <si>
    <t>871161121R00</t>
  </si>
  <si>
    <t xml:space="preserve">Montáž trubek polyetylenových ve výkopu 32 mm </t>
  </si>
  <si>
    <t>V-2 : 34,7</t>
  </si>
  <si>
    <t>V3 : 6,6</t>
  </si>
  <si>
    <t>871313121RT2</t>
  </si>
  <si>
    <t>Montáž trub z tvrdého PVC, gumový kroužek, DN 150 včetně dodávky trub PVC hrdlových 160x4,0x5000</t>
  </si>
  <si>
    <t>Napojení přepadu na stávající kanalizaci</t>
  </si>
  <si>
    <t>soub</t>
  </si>
  <si>
    <t>28613840</t>
  </si>
  <si>
    <t>Trubka tlaková PE HD (lPE) d  32 x 2,9 x 6000 mm</t>
  </si>
  <si>
    <t>ztratné 1,5% : 29,3*1,015</t>
  </si>
  <si>
    <t>892241111R00</t>
  </si>
  <si>
    <t xml:space="preserve">Tlaková zkouška vodovodního potrubí DN 80 </t>
  </si>
  <si>
    <t>892273111R00</t>
  </si>
  <si>
    <t xml:space="preserve">Desinfekce vodovodního potrubí DN 125 </t>
  </si>
  <si>
    <t>Úprava potrubí ve vodoměr. šachtě</t>
  </si>
  <si>
    <t>kpl</t>
  </si>
  <si>
    <t>Výstražná folie+2xsignalizační vodič+mon</t>
  </si>
  <si>
    <t>R-položka</t>
  </si>
  <si>
    <t>POL12_0</t>
  </si>
  <si>
    <t>998276101R00</t>
  </si>
  <si>
    <t xml:space="preserve">Přesun hmot, trubní vedení plastová, otevř. výkop </t>
  </si>
  <si>
    <t>722239103R00</t>
  </si>
  <si>
    <t xml:space="preserve">Montáž vodovodních armatur 2závity, G 1 </t>
  </si>
  <si>
    <t>POL1_7</t>
  </si>
  <si>
    <t>Elmag. ventil G1"</t>
  </si>
  <si>
    <t>132201201R00</t>
  </si>
  <si>
    <t xml:space="preserve">Hloubení rýh šířky do 200 cm v hor.3 do 100 m3 </t>
  </si>
  <si>
    <t>Přípojka D1 : 12,70</t>
  </si>
  <si>
    <t>Přípojka D2 : 14,00</t>
  </si>
  <si>
    <t>Příplatek 50% : 26,70*0,5</t>
  </si>
  <si>
    <t>133201102R00</t>
  </si>
  <si>
    <t xml:space="preserve">Hloubení šachet v hor.3 nad 100 m3 </t>
  </si>
  <si>
    <t>Nádrž RN1 : 4,9*4,9*3,46</t>
  </si>
  <si>
    <t>Nádrž RN2 : 4,9*4,9*3,52</t>
  </si>
  <si>
    <t>133201109R00</t>
  </si>
  <si>
    <t xml:space="preserve">Příplatek za lepivost - hloubení šachet v hor.3 </t>
  </si>
  <si>
    <t>Příplatek 50% : 167,5898*0,5</t>
  </si>
  <si>
    <t>Přípojka D1 : 12,70*2</t>
  </si>
  <si>
    <t>Přípojka D2 : 14,00*2</t>
  </si>
  <si>
    <t>rýhy : 26,70</t>
  </si>
  <si>
    <t>šachty : 167,5898*0,08</t>
  </si>
  <si>
    <t>Lože potrubí : 2,473</t>
  </si>
  <si>
    <t>Obsyp potrubí : 7,419</t>
  </si>
  <si>
    <t>Beton. podkladní desky : 4*4*0,2*2</t>
  </si>
  <si>
    <t>Podkladní vrstvy ze štěrkopísku : 4,9*4,9*0,1*2</t>
  </si>
  <si>
    <t>Retenční nádrže : 3,67*3,67/4*3,14*2,47*2</t>
  </si>
  <si>
    <t xml:space="preserve">Nakládání výkopku z hor.1-4 v množství nad 100 m3 </t>
  </si>
  <si>
    <t>26,70+167,5898-73,325</t>
  </si>
  <si>
    <t>D1 : 11,71*1*0,3</t>
  </si>
  <si>
    <t>D2 : 13,02*1*0,3</t>
  </si>
  <si>
    <t>R1</t>
  </si>
  <si>
    <t>451315111R00</t>
  </si>
  <si>
    <t xml:space="preserve">Podkladní vrstva z betonu prostého B 30 do 10 cm </t>
  </si>
  <si>
    <t>RN1+RN2 : 4*4*2</t>
  </si>
  <si>
    <t>451319777R00</t>
  </si>
  <si>
    <t xml:space="preserve">Příplatek za další 1cm betonu nad 10 cm </t>
  </si>
  <si>
    <t>Příplatek za dalších 10 cm : 32*10</t>
  </si>
  <si>
    <t>D1 : 11,71*1*0,1</t>
  </si>
  <si>
    <t>D2 : 13,02*1*0,1</t>
  </si>
  <si>
    <t>451575111R00</t>
  </si>
  <si>
    <t xml:space="preserve">Podkladní vrstva tl. do 25 cm ze štěrkopísku </t>
  </si>
  <si>
    <t>RN1+RN2 : 4,9*4,9*0,1*2</t>
  </si>
  <si>
    <t>871313121R00</t>
  </si>
  <si>
    <t xml:space="preserve">Montáž trub z tvrdého PVC, gumový kroužek, DN 150 </t>
  </si>
  <si>
    <t>D1 : 1,16</t>
  </si>
  <si>
    <t>D2 : 3,56</t>
  </si>
  <si>
    <t>871353121R00</t>
  </si>
  <si>
    <t xml:space="preserve">Montáž trub z tvrdého PVC, gumový kroužek, DN 200 </t>
  </si>
  <si>
    <t>D1 : 10,71</t>
  </si>
  <si>
    <t>D2 : 9,46</t>
  </si>
  <si>
    <t>28611151.A</t>
  </si>
  <si>
    <t>Trubka PVC kanalizační hladká d 160x3,6</t>
  </si>
  <si>
    <t>ztratné 9,3% : 4,72*1,093</t>
  </si>
  <si>
    <t>28611157.A</t>
  </si>
  <si>
    <t>Trubka PVC kanalizační hladká d 200x4,5x2000 mm</t>
  </si>
  <si>
    <t>ztratné 9,3% : 20,17*1,093</t>
  </si>
  <si>
    <t>892571111R00</t>
  </si>
  <si>
    <t xml:space="preserve">Zkouška těsnosti kanalizace DN 150 - 200 </t>
  </si>
  <si>
    <t>894402211R00</t>
  </si>
  <si>
    <t xml:space="preserve">Osazení beton. skruží přechodových 60/100/70/9 </t>
  </si>
  <si>
    <t>899103111RT2</t>
  </si>
  <si>
    <t>Osazení poklopu s rámem do 150 kg včetně dodávky poklopu lit. kruhového D 600</t>
  </si>
  <si>
    <t>R2</t>
  </si>
  <si>
    <t>Šachta kanaliz.ační plastová, litinový poklop</t>
  </si>
  <si>
    <t>R5</t>
  </si>
  <si>
    <t>Plastová dvouplášťová nádrž 20 m3 včetně betonu</t>
  </si>
  <si>
    <t>59224312</t>
  </si>
  <si>
    <t>Skruž přechodová SHM 1000/600 100/62,5x60x12 cm</t>
  </si>
  <si>
    <t>Pol__0001</t>
  </si>
  <si>
    <t>Hloubení rýh pro závlahy rýhovačem hloubky do 30 cm šířky do 15 cm délky do 400 m</t>
  </si>
  <si>
    <t>Pol__0002</t>
  </si>
  <si>
    <t>Podsyp a obsyp potrubí - frakce 0 - 12 mm</t>
  </si>
  <si>
    <t xml:space="preserve">= 1035*0,16*0,15 : </t>
  </si>
  <si>
    <t>24,84</t>
  </si>
  <si>
    <t>Pol__0003</t>
  </si>
  <si>
    <t>Zásyp potrubí výkopkem včetně hutnění, v třídě těžitelnosti I., písčito hlinitá zemina</t>
  </si>
  <si>
    <t xml:space="preserve">= 1035*0,16*0,2 : </t>
  </si>
  <si>
    <t>33,12</t>
  </si>
  <si>
    <t>Pol__0004</t>
  </si>
  <si>
    <t>Vytyčení inženýrský sítí v kolizi se závlahou</t>
  </si>
  <si>
    <t>Pol__0005</t>
  </si>
  <si>
    <t>Potrubí HDPE 100 PE 50x3,0 PN 10</t>
  </si>
  <si>
    <t>* m</t>
  </si>
  <si>
    <t>Včetně montáže potrubí v otevřeném výkopu</t>
  </si>
  <si>
    <t>Pol__0006</t>
  </si>
  <si>
    <t>Potrubí HDPE 100 PE 40x2,4 PN 10</t>
  </si>
  <si>
    <t>Pol__0007</t>
  </si>
  <si>
    <t>Potrubí LDPE 40 PE 32x2,9 PN 6</t>
  </si>
  <si>
    <t>Pol__0008</t>
  </si>
  <si>
    <t>Spojovací materiál pro PE potrubí (spojky, t kusy, redukce, přechodky)</t>
  </si>
  <si>
    <t>Včetně montáže svěrných tvarovek pro potrubí PE 32-50</t>
  </si>
  <si>
    <t>Pol__0009</t>
  </si>
  <si>
    <t>Chránička PVC KG 110 - délka 3 m</t>
  </si>
  <si>
    <t>Pol__0010</t>
  </si>
  <si>
    <t>Chránička PVC KG 110 - délka 2 m</t>
  </si>
  <si>
    <t>Pol__0011</t>
  </si>
  <si>
    <t>Fólie výstražná s bleskem š. 22 cm, d. 50 m</t>
  </si>
  <si>
    <t>Včetně položení výstražné fólie do otevřeného výkopu</t>
  </si>
  <si>
    <t>Pol__0012</t>
  </si>
  <si>
    <t>Spárovací hmota  - tuba 310 ml</t>
  </si>
  <si>
    <t>Pol__0013</t>
  </si>
  <si>
    <t>Brána řídicího systému, Bluetooth/ 3G-LoRa komunikace max. 25 modulů vč. ročního poplatku</t>
  </si>
  <si>
    <t>Pol__0014</t>
  </si>
  <si>
    <t>Bateriová řídicí jednotka pro ovládání hlavního ventilu, připojení přes LoRa</t>
  </si>
  <si>
    <t>Pol__0015</t>
  </si>
  <si>
    <t>Bateriová řídicí jednotka pro 4 stanice LoRa BT připojení</t>
  </si>
  <si>
    <t>Pol__0016</t>
  </si>
  <si>
    <t>Bateriová řídicí jednotka pro 6 stanic  LoRa BT připojení</t>
  </si>
  <si>
    <t>Pol__0017</t>
  </si>
  <si>
    <t>Bateriový modul pro senzory 1 vstup LoRa BT připojení</t>
  </si>
  <si>
    <t>Pol__0018</t>
  </si>
  <si>
    <t>Čidlo vlhkosti půdy pro jednotku ovládacího systému, kabel 1,8 m</t>
  </si>
  <si>
    <t>Pol__0019</t>
  </si>
  <si>
    <t>Čidlo vlhkosti vzduchu pro jednotku ovládacího systému</t>
  </si>
  <si>
    <t>Pol__0020</t>
  </si>
  <si>
    <t>Zásuvka venkovní s víčkem 230 V, IP54, plastová</t>
  </si>
  <si>
    <t>Pol__0021</t>
  </si>
  <si>
    <t>Elektrorozvaděč - dle specifikace v TZ</t>
  </si>
  <si>
    <t>Pol__0022</t>
  </si>
  <si>
    <t>Ocelová elektrická rozvaděčová skříň 600x800x250 mm</t>
  </si>
  <si>
    <t>Pol__0023</t>
  </si>
  <si>
    <t>Elektromagnetický ventil 1" vnější závit, cívka DC-9 V, s regulací průtoku, pracovní tlak do 12 bar</t>
  </si>
  <si>
    <t>Pol__0024</t>
  </si>
  <si>
    <t>Montáž sestavy pěti elektromagnetických ventilů pro závlahový systém 1"</t>
  </si>
  <si>
    <t>Pol__0025</t>
  </si>
  <si>
    <t>Montáž sestavy čtyř elektromagnetických ventilů pro závlahový systém 1"</t>
  </si>
  <si>
    <t>Pol__0026</t>
  </si>
  <si>
    <t>Montáž sestavy tří elektromagnetických ventilů pro závlahový systém 1"</t>
  </si>
  <si>
    <t>Pol__0027</t>
  </si>
  <si>
    <t>Montáž elektromagnetického ventilu pro závlahový systém 1"</t>
  </si>
  <si>
    <t>Pol__0028</t>
  </si>
  <si>
    <t>Regulátor tlaku 3/4" závit FxF, průtok 0,16 - 50 l/min, nast. výst. tlak 0,8 - 2,5 bar</t>
  </si>
  <si>
    <t>Včetně montáže regulátoru tlaku</t>
  </si>
  <si>
    <t>Pol__0029</t>
  </si>
  <si>
    <t>Kulový ventil vni x vně záv. 1"x1"</t>
  </si>
  <si>
    <t>Pol__0030</t>
  </si>
  <si>
    <t>Postřikovač rozprašovací, vstup 1/2", výsuv 10 cm, bez trysky, s antivandalovým ventilem</t>
  </si>
  <si>
    <t>Včetně montáže, napojení pomocí třmenu na PE32, napojení na pružnou hadici a nastavení postřikovače 1/2"</t>
  </si>
  <si>
    <t>Pol__0031</t>
  </si>
  <si>
    <t>Tryska rotační, dostřik 4,0 m, 90-210°, vnější závit</t>
  </si>
  <si>
    <t>Pol__0032</t>
  </si>
  <si>
    <t>Tryska rotační,  dostřik 4,0 m, 360°, vnější závit</t>
  </si>
  <si>
    <t>Pol__0033</t>
  </si>
  <si>
    <t>Tryska rotační,  dostřik 5,5 m, 90-210°, vnější závit</t>
  </si>
  <si>
    <t>Pol__0034</t>
  </si>
  <si>
    <t>Tryska rotační, dostřik 5,5 m, 210-270°, vnější závit</t>
  </si>
  <si>
    <t>Pol__0035</t>
  </si>
  <si>
    <t>Tryska rotační,  dostřik 5,5 m, 360°, vnější závit</t>
  </si>
  <si>
    <t>Pol__0036</t>
  </si>
  <si>
    <t>Tryska rotační, dostřik 8,5 m, 90-210°, vnější závit</t>
  </si>
  <si>
    <t>Pol__0037</t>
  </si>
  <si>
    <t>Tryska rotační, dostřik 8,5 m, 210-270°, vnější závit</t>
  </si>
  <si>
    <t>Pol__0038</t>
  </si>
  <si>
    <t>Tryska rotační, dostřik 8,5 m, 360°, vnější závit</t>
  </si>
  <si>
    <t>Pol__0039</t>
  </si>
  <si>
    <t>Tryska rotační, dostřik 4,0 m, 45-105°, vně. závit</t>
  </si>
  <si>
    <t>Pol__0040</t>
  </si>
  <si>
    <t>Tryska rotační, dostřik 1,5x4,6 m, levá výseč, vně. závit</t>
  </si>
  <si>
    <t>Pol__0041</t>
  </si>
  <si>
    <t>Tryska rotační, dostřik 1,5x4,6 m, pravá výseč, vně. závit</t>
  </si>
  <si>
    <t>Pol__0042</t>
  </si>
  <si>
    <t>Tryska rotační, dostřik 1,5x9,2 m, vně. závit</t>
  </si>
  <si>
    <t>Pol__0043</t>
  </si>
  <si>
    <t>Montáž a nastavení trysky pro postřikovač rozprašovací</t>
  </si>
  <si>
    <t>Pol__0044</t>
  </si>
  <si>
    <t>Samostahovací hadice 16 mm pro napojení postřikovače, klubo 30 m</t>
  </si>
  <si>
    <t>Pol__0045</t>
  </si>
  <si>
    <t>Kapénková hadice 16 mm, role 100 m, s kompenzací tlaku, rozteč otvorů 33 cm,  průtok 2 l/h s, ochranou proti prorůstání kořínků</t>
  </si>
  <si>
    <t>Včetně montáže závlahy osazená pod povrchem plošně</t>
  </si>
  <si>
    <t>Pol__0046</t>
  </si>
  <si>
    <t>Fitinky pro kapkovou hadici (T kusy, spojky, zátky)</t>
  </si>
  <si>
    <t>Včetně montáže souboru spojovacího materiálu</t>
  </si>
  <si>
    <t>Pol__0047</t>
  </si>
  <si>
    <t>Plastový bodec pro připevnění hadice k půdě</t>
  </si>
  <si>
    <t>Včetně montáže bodce</t>
  </si>
  <si>
    <t>Pol__0048</t>
  </si>
  <si>
    <t>Mikropostřikovač na potrubí</t>
  </si>
  <si>
    <t>Pol__0049</t>
  </si>
  <si>
    <t>Rychlopřípojný ventil pro ruční závlahu 3/4“</t>
  </si>
  <si>
    <t>Včetně připojení pomocí mosazné přechodky a montáže</t>
  </si>
  <si>
    <t>Pol__0050</t>
  </si>
  <si>
    <t>Klíč k mosaznému rychlopříponému ventilu 3/4"</t>
  </si>
  <si>
    <t>Pol__0051</t>
  </si>
  <si>
    <t>Otočná koncovka pro  hydrant 3/4" x 3/4" mosaz RN</t>
  </si>
  <si>
    <t>Pol__0052</t>
  </si>
  <si>
    <t>Filtr 6/4" - s mechanickým proplachem, 100 mikron</t>
  </si>
  <si>
    <t>Včetně montáže filtru</t>
  </si>
  <si>
    <t>Pol__0053</t>
  </si>
  <si>
    <t>Kulový ventil vni x vni záv. 6/4"x6/4"</t>
  </si>
  <si>
    <t>Včetně nastavení jednotky zpětného proplachu</t>
  </si>
  <si>
    <t>Pol__0054</t>
  </si>
  <si>
    <t>Sestava pro zazimování</t>
  </si>
  <si>
    <t>Včetně montáže sestavy zazimování</t>
  </si>
  <si>
    <t>Pol__0055</t>
  </si>
  <si>
    <t>Kalové čerpadlo, Qmax=24 m3/h, Hmax=15m, výkon 0,75 kW s plováke, s kabelem 10m</t>
  </si>
  <si>
    <t>Pol__0056</t>
  </si>
  <si>
    <t>Krabice rozbočovací ACIDUR, plastová, šedá</t>
  </si>
  <si>
    <t>Pol__0057</t>
  </si>
  <si>
    <t>Kabel CYKY-J 3x2,5 metráž</t>
  </si>
  <si>
    <t>Pol__0058</t>
  </si>
  <si>
    <t>Ovládací skříň 230V IP55, zatížení 16A</t>
  </si>
  <si>
    <t>Pol__0059</t>
  </si>
  <si>
    <t>Ponorná sonda dvojitá 25 + 5 m</t>
  </si>
  <si>
    <t>Pol__0060</t>
  </si>
  <si>
    <t>Silonový popruh 15 m</t>
  </si>
  <si>
    <t>Pol__0061</t>
  </si>
  <si>
    <t>Montáž ponorného čerpadla</t>
  </si>
  <si>
    <t>Pol__0062</t>
  </si>
  <si>
    <t>Ponorné nerezové čerpadlo s pracovním bodem 50 l/min při 5,0 bar, výkon 0,9 kW, napájení 230 V,, kabel 20 m</t>
  </si>
  <si>
    <t>Pol__0063</t>
  </si>
  <si>
    <t>Krabice rozbočovací, plastová, šedá</t>
  </si>
  <si>
    <t>Pol__0064</t>
  </si>
  <si>
    <t>Kabel CYKY-J 5x2,5 metráž</t>
  </si>
  <si>
    <t>Pol__0065</t>
  </si>
  <si>
    <t>Mosazný zpětný ventil 5/4" vni</t>
  </si>
  <si>
    <t>Pol__0066</t>
  </si>
  <si>
    <t>Expanzivní nádoba stojatá s membránou 12 l 10 bar</t>
  </si>
  <si>
    <t>Pol__0067</t>
  </si>
  <si>
    <t>Mosazný T-kus 1"</t>
  </si>
  <si>
    <t>Pol__0068</t>
  </si>
  <si>
    <t>Mosazná pěticestná tvarovka 1"</t>
  </si>
  <si>
    <t>Pol__0069</t>
  </si>
  <si>
    <t>Kulový uzávěr 1" , vni x  vně</t>
  </si>
  <si>
    <t>Pol__0070</t>
  </si>
  <si>
    <t>Manometr 0-10 bar, zadní vývod 1/4"</t>
  </si>
  <si>
    <t>Pol__0071</t>
  </si>
  <si>
    <t>Frekvenční měnič 1,1kW s LCD v českém jazyce</t>
  </si>
  <si>
    <t>Pol__0072</t>
  </si>
  <si>
    <t>Pol__0073</t>
  </si>
  <si>
    <t>Ponorná sonda dvojitá 35 + 5 m</t>
  </si>
  <si>
    <t>Pol__0074</t>
  </si>
  <si>
    <t>Pol__0075</t>
  </si>
  <si>
    <t>Spojovací materiál pro pipojení čerpadla</t>
  </si>
  <si>
    <t>Pol__0076</t>
  </si>
  <si>
    <t>Pol__0077</t>
  </si>
  <si>
    <t>Ventilová šachta zátěžová 64x50x30 cm</t>
  </si>
  <si>
    <t>Montáž ventilové šachty o rozměrech 64x50 cm</t>
  </si>
  <si>
    <t>Pol__0078</t>
  </si>
  <si>
    <t>Ventilová šachta velká zátěžová- prům. 32 cm</t>
  </si>
  <si>
    <t>Montáž ventilové šachty do průměru 32 cm</t>
  </si>
  <si>
    <t>Pol__0079</t>
  </si>
  <si>
    <t>Tlaková zkouška závlahového potrubí z LDPE nebo HDPE DN do 32</t>
  </si>
  <si>
    <t>POL1_9</t>
  </si>
  <si>
    <t>Pol__0080</t>
  </si>
  <si>
    <t>Zprovoznění a odzkoušení závlahy přes 500 m2 zavlažované plochy</t>
  </si>
  <si>
    <t>Pol__0081</t>
  </si>
  <si>
    <t>Zazimování závlahy</t>
  </si>
  <si>
    <t>Pol__0082</t>
  </si>
  <si>
    <t>Ostatní instalační a spotřební materiál</t>
  </si>
  <si>
    <t>A - dlažba ze žulových odseků : 177,0*0,52</t>
  </si>
  <si>
    <t>B - žulová kostka : 27,0*0,6</t>
  </si>
  <si>
    <t>G - žulové kostky (výdlažba) : 11,0*0,26</t>
  </si>
  <si>
    <t>Odkaz na mn. položky pořadí 1 : 111,10000</t>
  </si>
  <si>
    <t>Odkaz na mn. položky pořadí 1 : 111,10000*5</t>
  </si>
  <si>
    <t>Odkaz na mn. položky pořadí 3 : 111,10000</t>
  </si>
  <si>
    <t>B - žulová kostka : 27,0*0,2</t>
  </si>
  <si>
    <t>A - dlažba ze žulových odseků : 177,0</t>
  </si>
  <si>
    <t>B - žulová kostka : 27,0</t>
  </si>
  <si>
    <t>G - žulové kostky (výdlažba) : 11,0</t>
  </si>
  <si>
    <t>B - žulová kostka : 27,0*0,2*0,035</t>
  </si>
  <si>
    <t>G - žulové kostky (výdlažba) : 20,3</t>
  </si>
  <si>
    <t>B - žulová kostka : 27,0*0,2*0,08</t>
  </si>
  <si>
    <t xml:space="preserve">  B - žulová kostka : 27,0*0,2*0,08</t>
  </si>
  <si>
    <t>0,432*1,8</t>
  </si>
  <si>
    <t>A - dlažba ze žulových odseků : 177,0/5*1,05</t>
  </si>
  <si>
    <t>B - žulová kostka : 27,0*1,05</t>
  </si>
  <si>
    <t>G - žulové kostky (výdlažba) : 11,0*1,05</t>
  </si>
  <si>
    <t>M/01</t>
  </si>
  <si>
    <t>Parková lavička bez opěradla, dl. 2000mm - D+M, podrobý popis viz. technická zpráva</t>
  </si>
  <si>
    <t>2x základový pas 240x600x200 mm</t>
  </si>
  <si>
    <t>Kotvení do základového pasu pomocí chem. kotvy M8x165</t>
  </si>
  <si>
    <t>Pro osazení výkopy zabetonovat betonem C12/15, horní hrana - 0,06m pod finál. úrovní terénu</t>
  </si>
  <si>
    <t>M/02</t>
  </si>
  <si>
    <t>Parková lavička bez opěradla, dl. 2000mm, dvoubarevná kombinace ocelových prvků - D+M, podrobý popis viz. technická zpráva</t>
  </si>
  <si>
    <t>M/03</t>
  </si>
  <si>
    <t>Parková lavička s opěradlem a područkami, dl. 2995mm - D+M, podrobý popis viz. technická zpráva</t>
  </si>
  <si>
    <t>M/04</t>
  </si>
  <si>
    <t>Parková stolička 540x595mm, výška 440mm - D+M, podrobý popis viz. technická zpráva</t>
  </si>
  <si>
    <t>M/05</t>
  </si>
  <si>
    <t>Parková stolička 540x595mm, výška 440mm, dvoubarevná kombinace ocelových prvků - D+M, podrobý popis viz. technická zpráva</t>
  </si>
  <si>
    <t>M/06</t>
  </si>
  <si>
    <t>Prodloužená lavička, délka 2x2000mm - D+M, podrobý popis viz. technická zpráva</t>
  </si>
  <si>
    <t>4x základový pas 240x600x200 mm</t>
  </si>
  <si>
    <t>M/07</t>
  </si>
  <si>
    <t>Lavička kolem stromu, délka 2995mm, šířka 1680mm - D+M</t>
  </si>
  <si>
    <t>LAVIČKA BUDE UMÍSTĚNA KE STÁVAJÍCÍMU VZROSTLÉMU STROMU</t>
  </si>
  <si>
    <t>NUTNÁ KOORDINACE</t>
  </si>
  <si>
    <t>bez základových konstrukcí, sestaveno ke stávajícímu kmeni stromu, atyp</t>
  </si>
  <si>
    <t>M/08.1</t>
  </si>
  <si>
    <t>Odpočinkové lehátko. 1600x600mm, v.860mm- D+M, podrobný popis viz. technická zpráva</t>
  </si>
  <si>
    <t>volně loženo do terénu - stavitelné nožky</t>
  </si>
  <si>
    <t>kotveno pomocí 4ks zahradních obrubníků</t>
  </si>
  <si>
    <t>M/08.2</t>
  </si>
  <si>
    <t>budou loženy do průlehu, nožky zkráceny - atyp</t>
  </si>
  <si>
    <t>M/09</t>
  </si>
  <si>
    <t>Sedák z masivního dřeva, 400x440mm, délka 2000mm - D+M, podrobý popis viz. technická zpráva</t>
  </si>
  <si>
    <t>2x základový pas 240x600x250 mm</t>
  </si>
  <si>
    <t>Kotvení do základového pasu pomocí chem. kotvy 6xM10x200</t>
  </si>
  <si>
    <t>Pro osazení výkopy zabetonovat betonem C12/15, horní hrana - 0,1 m pod finál. úrovní terénu</t>
  </si>
  <si>
    <t>M/10</t>
  </si>
  <si>
    <t>Stojan na kola 555x610x880mm - D+M, podrobý popis viz. technická zpráva</t>
  </si>
  <si>
    <t>vzdálenost mezi jednotlivými stojany cca 600mm</t>
  </si>
  <si>
    <t>kotveno do betonové patky 450x800x350mm cemickými kotvami 4xM10x200</t>
  </si>
  <si>
    <t>horní hrana - 0,06 m pod finál. úrovní terénu</t>
  </si>
  <si>
    <t>M/11</t>
  </si>
  <si>
    <t>Odpadkový koš na tříděný odpad 2x32l + 1x55l, rozměr 260x945x985mm, bez víka do vyhozovacího otvoru, - D+M, podrobý popis viz. technická zpráva</t>
  </si>
  <si>
    <t>základová patka 350x850x240mm</t>
  </si>
  <si>
    <t>Kotvení do základové patky pomocí chem. kotvy 4xM10x200</t>
  </si>
  <si>
    <t>Pro osazení výkopy zabetonovat betonem C12/15, horní hrana - 0,1m pod finál. úrovní terénu</t>
  </si>
  <si>
    <t>M/12</t>
  </si>
  <si>
    <t>Odpoadkový koš na psí exkrementy, rozměr 260x260x985 - D+M, podrobý popis viz. technická zpráva</t>
  </si>
  <si>
    <t>základová patka 350x350x240mm</t>
  </si>
  <si>
    <t>M/14</t>
  </si>
  <si>
    <t>Informační tabule - D+M, bližší specifikace viz. PD</t>
  </si>
  <si>
    <t xml:space="preserve">       pomocí závitové tyče 4xD12 kotvena do betonového základu chem. hmoždinkami</t>
  </si>
  <si>
    <t xml:space="preserve">       hloubka zapuštění do betonové patky (600/500/500, C16/20) min. 150mm</t>
  </si>
  <si>
    <t xml:space="preserve">       RAL 7016</t>
  </si>
  <si>
    <t>02 - tabule 400/1000 tl. 3mm, kotvena pomocí nerez. šroubů přes distační podložky délky 10mm</t>
  </si>
  <si>
    <t xml:space="preserve">       plech opatřen průhlednou samolepkou s provozním řádem a plánkem hřiště</t>
  </si>
  <si>
    <t>M/15</t>
  </si>
  <si>
    <t>Informační tabule 485/1000mm tl. 3mm - D+M, bližší specifikace viz. PD</t>
  </si>
  <si>
    <t>kotvena v rámci zámečnického výrobku Z/03 SO 14 Oplocení dvora</t>
  </si>
  <si>
    <t>plech opatřen průhlednou samolepkou s provozním řádem a lánkem hřiště</t>
  </si>
  <si>
    <t>M/16</t>
  </si>
  <si>
    <t>Stromová mříž - kruh D1600mm, vnitřní D540mm - D+M, bližší specifikace viz. PD</t>
  </si>
  <si>
    <t>M/17</t>
  </si>
  <si>
    <t>Odpočinkové molo - krycí plošina revizní šachty - D+M, bližší specifikace viz. PD</t>
  </si>
  <si>
    <t>Krycí plošina revizní šachty - M/17</t>
  </si>
  <si>
    <t>- základová patka P/01, 300x300x400 mm vč. zemní ch prací - 6ks</t>
  </si>
  <si>
    <t>- pochozí vrstva + opáštění z akátových latí 80x30mm napuštěných olejem vč. impregnovaných vynášecích hranolů</t>
  </si>
  <si>
    <t>- montážní latě po obvodu</t>
  </si>
  <si>
    <t>- podložení kce uprostřed rozpětí betonovými dlaždicemi</t>
  </si>
  <si>
    <t>- provedení násypů a svahování ostrůvku</t>
  </si>
  <si>
    <t>- ocelové konstrukce - jakly a kovové poklopy viz. samostatné položky rozpočtu Z/01-Z/06</t>
  </si>
  <si>
    <t>O/02</t>
  </si>
  <si>
    <t>Zemní trampolína - D+M, bližší specifikace viz. PD</t>
  </si>
  <si>
    <t>Velikost rámu: 200 x 200 cm a výška 30 cm, pro zabudování do terénu, skákací matrace proti vandalismu o velikosti 156 x 156 cm je vyztužená ocelovým lankem zapracovaným do jednotlivých pásů, vhodná i pro veřejné plochy, 52 ocelových pružin žárově zinkovaných, v ceně je vrchní jednobarevná dopadová plocha SmartSoft 35 mm + gumová hrana (Nr.E97002), certifikace TÜV.</t>
  </si>
  <si>
    <t>O/03.1</t>
  </si>
  <si>
    <t>Balanční dřevěné palisády - D+M, bližší specifikace viz. PD</t>
  </si>
  <si>
    <t>smrková kulatina, průměr 20-25cm, výška 60 cm (hloubka uložení, tak aby horní hrana byla nad terénem max. 45cm)</t>
  </si>
  <si>
    <t>výškovost se může měnit za splnění podmínky výše</t>
  </si>
  <si>
    <t>dřevo tlakově-hloubkově impregnováno a zabroušeno do hladka</t>
  </si>
  <si>
    <t>horní řezné plochy 3x nátěr</t>
  </si>
  <si>
    <t>spodní část asfaltový izolační lak</t>
  </si>
  <si>
    <t>zapuštění do půdy</t>
  </si>
  <si>
    <t>vzdálenost od sebe 30 cm</t>
  </si>
  <si>
    <t>O/03.2</t>
  </si>
  <si>
    <t>smrková kulatina, průměr 20-25cm, výška 100 cm (hloubka uložení, tak aby horní hrana byla nad terénem max. 45cm)</t>
  </si>
  <si>
    <t>O/04</t>
  </si>
  <si>
    <t>Nové zábradlí - D+M, bližší specifikace viz. PD</t>
  </si>
  <si>
    <t>repase a osazení demontovaného zábradlí v rámci SO 01 do nové pozice</t>
  </si>
  <si>
    <t>celková délka zábradlí 15,0 m</t>
  </si>
  <si>
    <t>O/05</t>
  </si>
  <si>
    <t>Stávající zábradlí - D+M, bližší specifikace viz. PD</t>
  </si>
  <si>
    <t>celková délka zábradlí je 170 bm, jedno pole má š 2520mm a výšku 980mm</t>
  </si>
  <si>
    <t>zábradlí bude repasováno a natřeno novým 2xnátěrem, RAL 7012</t>
  </si>
  <si>
    <t>Z/01</t>
  </si>
  <si>
    <t>Vyjímatelný poklop 300x300 mm - D+M, bližší specifikace viz. PD</t>
  </si>
  <si>
    <t>Vyjímatelný poklop tvořený ocelovým rámem z úhelníku 25x25x3mm se vsazenými latěmi 80x20mm po vzoru zbytku plošiny pro přístup ke vzdušníku rozměru 300x300mm tl. plechu 10mm, opatřeno zápustnými madly a dvojicí závitů s matkami sloužících k upevnění poklopu</t>
  </si>
  <si>
    <t>madla budou zajištěna proti vytržení matkou a kontramatkou a umístěna v protilehlých rozích</t>
  </si>
  <si>
    <t>v rozích vyztuženo pásovinou proti zbortění</t>
  </si>
  <si>
    <t>opatřeno nátěrem odstínu RAL 7016</t>
  </si>
  <si>
    <t>KRYCÍ PLOŠINA REVIZNÍ ŠACHTY M17 : 1</t>
  </si>
  <si>
    <t>Z/02</t>
  </si>
  <si>
    <t>Vyjímatelný poklop 800x800 mm - D+M, bližší specifikace viz. PD</t>
  </si>
  <si>
    <t>Vyjímatelný poklop tvořený ocelovým rámem z úhelníku 25x25x3mm se vsazenými latěmi 80x20mm po vzoru zbytku plošiny pro přístup ke vzdušníku rozměru 800x800mm tl. plechu 10mm, opatřeno zápustnými madly a dvojicí závitů s matkami sloužících k upevnění poklopu</t>
  </si>
  <si>
    <t>Sloupy - ocelový jakl 60x60x6mm (6ks) - D+M, bližší specifikace viz. PD</t>
  </si>
  <si>
    <t>Sloupy - ocelový jakl 60x60x6 mm osazen na kotevní podložku přišroubovanou k základové patce</t>
  </si>
  <si>
    <t>délka 6x245mm</t>
  </si>
  <si>
    <t>celková délka 1,5m</t>
  </si>
  <si>
    <t>horní líc opatřen zátkou z libovolné ocelové pásoviny proti vnikání děště</t>
  </si>
  <si>
    <t>Z/04</t>
  </si>
  <si>
    <t>Ocelový věnec - ocelový jakl 100x60x6mm (6ks) - D+M, bližší specifikace viz. PD</t>
  </si>
  <si>
    <t>Ocelový věnec - ocelový jakl 100x60x6 mm přivařen na tupo z boční strany sloupku</t>
  </si>
  <si>
    <t>délky použitých kusů oceli 2x 2,59m, 1x 2,35m, 1x 2,29m, 1x2,19m</t>
  </si>
  <si>
    <t>celková délka 12,01m</t>
  </si>
  <si>
    <t>Z/05</t>
  </si>
  <si>
    <t>Ocelové vynášecí jakly 40x40x4mm (25ks) - D+M, bližší specifikace viz. PD</t>
  </si>
  <si>
    <t>ocelové vynášecí jakly rozměru 40x40x4mm různé délky</t>
  </si>
  <si>
    <t>navařeno na tupo na obvodové jakly po 40cm</t>
  </si>
  <si>
    <t>celková délka 3,72 m</t>
  </si>
  <si>
    <t>Z/06</t>
  </si>
  <si>
    <t>Ocelová vynášecí pásovina tl. 6mm - D+M, bližší specifikace viz. PD</t>
  </si>
  <si>
    <t>ocelová vynášecí pásovina tl. 6mm výšky 85mm</t>
  </si>
  <si>
    <t>v rozích bude za tepla ohýbaná do oblouku o poloměru 200mm</t>
  </si>
  <si>
    <t>navařeno na vykonzolované jakly</t>
  </si>
  <si>
    <t>celková délka použitého profilu 10,48 m</t>
  </si>
  <si>
    <t>01 - hlavní konstrukce 500/1840 tl.12mm, patní plech 400/400 tl. 10mm svařený se svislou ocelovou deskou,</t>
  </si>
  <si>
    <t>210202015RT1</t>
  </si>
  <si>
    <t>Svítidlo LED</t>
  </si>
  <si>
    <t>210204001RS2</t>
  </si>
  <si>
    <t>Rozpínací skříň</t>
  </si>
  <si>
    <t>Stožár osvětlovací sadový ocelový včetně základu</t>
  </si>
  <si>
    <t>POL12_1</t>
  </si>
  <si>
    <t>210100151U00</t>
  </si>
  <si>
    <t>Ukončení kabelů páska žíly 4x16mm2</t>
  </si>
  <si>
    <t>220110401U00</t>
  </si>
  <si>
    <t>Mtž smršť koncovka na zemní kabel</t>
  </si>
  <si>
    <t>210021055U00</t>
  </si>
  <si>
    <t>Mtž příchytka kov Sonap -40mm</t>
  </si>
  <si>
    <t>210100001R00</t>
  </si>
  <si>
    <t>Ukončení vodičů v rozvaděči + zapojení do 16 mm2</t>
  </si>
  <si>
    <t>210120001R00</t>
  </si>
  <si>
    <t>Pojistka závitová do 500V E 27 do 25A</t>
  </si>
  <si>
    <t>210202011R00</t>
  </si>
  <si>
    <t>210204002RT1</t>
  </si>
  <si>
    <t>Stožár osvětlovací ocelový sadový kónický 5 m</t>
  </si>
  <si>
    <t>210204202R00</t>
  </si>
  <si>
    <t>Elektrovýzbroj stožáru pro 1 okruh</t>
  </si>
  <si>
    <t>210220022R00</t>
  </si>
  <si>
    <t>Vedení uzemňovací v zemi FeZn, D 8 - 10 mm</t>
  </si>
  <si>
    <t>210220301R00</t>
  </si>
  <si>
    <t>Svorka hromosvodová do 2 šroubů /SS, SZ, SO/</t>
  </si>
  <si>
    <t>210800529R00</t>
  </si>
  <si>
    <t>Vodič nn a vn CY 16 mm2 uložený volně</t>
  </si>
  <si>
    <t>210810005R00</t>
  </si>
  <si>
    <t>Kabel CYKY-m 750 V 3 x 1,5 mm2 volně uložený</t>
  </si>
  <si>
    <t>210810014R00</t>
  </si>
  <si>
    <t>Kabel CYKY-m 750 V 4 žíly,16-25 mm2, volně uložený</t>
  </si>
  <si>
    <t>210950201R00</t>
  </si>
  <si>
    <t>Příplatek na zatahování kabelů váhy do 0,75 kg</t>
  </si>
  <si>
    <t>740991200R00</t>
  </si>
  <si>
    <t>Revize (elektropráce od 100 tis do 500tis Kč)</t>
  </si>
  <si>
    <t>kompl.</t>
  </si>
  <si>
    <t>460010024RT3</t>
  </si>
  <si>
    <t>Vytýčení kabelové trasy v zastavěném prostoru délka trasy do 1000 m</t>
  </si>
  <si>
    <t>km</t>
  </si>
  <si>
    <t>460200143RT2</t>
  </si>
  <si>
    <t>Výkop kabelové rýhy 35/70 cm  hor.3 ruční výkop rýhy</t>
  </si>
  <si>
    <t>460050703RT1</t>
  </si>
  <si>
    <t>Jáma do 2 m3 pro stožár veřejného osvětlení, hor.3 ruční výkop jámy, start. a cíl. jáma</t>
  </si>
  <si>
    <t>460100044R00</t>
  </si>
  <si>
    <t>Pouzdrový základ "Šedý utopenec" 600x600, v.1000</t>
  </si>
  <si>
    <t>Pouzdrový základ "Zelený utopenec" 600x600, v.1000</t>
  </si>
  <si>
    <t>460110001R00</t>
  </si>
  <si>
    <t>Sonda pro vyhledání kabelů - výkop</t>
  </si>
  <si>
    <t>460110101R00</t>
  </si>
  <si>
    <t>Sonda pro vyhledání kabelů - zához</t>
  </si>
  <si>
    <t>460120002RT1</t>
  </si>
  <si>
    <t>Zához jámy, hornina třídy 3 - 4 upěchování a úprava povrchu</t>
  </si>
  <si>
    <t>460120082RT1</t>
  </si>
  <si>
    <t>Násyp zeminy, hornina třídy 3-4 složení, rozprost. a udusání zeminy</t>
  </si>
  <si>
    <t>460420018RT1</t>
  </si>
  <si>
    <t>Zřízení kabelového lože v rýze š.do 35 cm z písku tloušťka vrstvy 15 cm</t>
  </si>
  <si>
    <t>460470011U00</t>
  </si>
  <si>
    <t>Zajištění kabelů při křížení</t>
  </si>
  <si>
    <t>460470012U00</t>
  </si>
  <si>
    <t>Zajištění kabelů při jejich souběhu</t>
  </si>
  <si>
    <t>460490012RT1</t>
  </si>
  <si>
    <t>Fólie výstražná z PVC, šířka 33 cm fólie PVC šířka 33 cm</t>
  </si>
  <si>
    <t>460510030R00</t>
  </si>
  <si>
    <t>Prostup plast troubaKF 0963</t>
  </si>
  <si>
    <t>460560143RT1</t>
  </si>
  <si>
    <t>Zához rýhy 35/70 cm, hornina třídy 3 ruční zához rýhy</t>
  </si>
  <si>
    <t>460600001RT8</t>
  </si>
  <si>
    <t>Naložení a odvoz zeminy odvoz na vzdálenost 10000 m</t>
  </si>
  <si>
    <t>460600061U00</t>
  </si>
  <si>
    <t>Odvoz suti -1km</t>
  </si>
  <si>
    <t>199000000R00</t>
  </si>
  <si>
    <t>Poplatek za skladku suti</t>
  </si>
  <si>
    <t>199000005R00</t>
  </si>
  <si>
    <t>Poplatek za skládku zeminy 1- 4</t>
  </si>
  <si>
    <t>DOP</t>
  </si>
  <si>
    <t>Goedetické zaměření  do 1000 m</t>
  </si>
  <si>
    <t>Doprava materiálu, naložení a vyložení</t>
  </si>
  <si>
    <t>MSBC - montáž</t>
  </si>
  <si>
    <t>Měření jasu komunikace</t>
  </si>
  <si>
    <t>Realizační dokumentace</t>
  </si>
  <si>
    <t>Kónický stožár 5 m, RAL 9001, typ Brno</t>
  </si>
  <si>
    <t>Led Svítidlo bez NEMA socket</t>
  </si>
  <si>
    <t>Kabel CYKY 4Bx16 mm</t>
  </si>
  <si>
    <t>Kabel CYKY 3Jx1,5 mm</t>
  </si>
  <si>
    <t>Folie červená šířky 350 mm</t>
  </si>
  <si>
    <t>Uzemňovací drát FeZn průměr 10 mm</t>
  </si>
  <si>
    <t>Svorkovnice GURO EKM 2035 1D2</t>
  </si>
  <si>
    <t>Pojistková hlavice E27</t>
  </si>
  <si>
    <t>Pojistkový dotek 10A, E27</t>
  </si>
  <si>
    <t>Pojistková patrona 10A, E27</t>
  </si>
  <si>
    <t>Bužírka smrštovací 12,7/6,4 žl/zel</t>
  </si>
  <si>
    <t>Vodič CY 16 mm2, žl/zel</t>
  </si>
  <si>
    <t>Svorka SS</t>
  </si>
  <si>
    <t>Svorka SP</t>
  </si>
  <si>
    <t>Chránička Kopoflex 63/52 mm</t>
  </si>
  <si>
    <t>Chránička Kopoflex 110/90 mm</t>
  </si>
  <si>
    <t>Komunikační prvek MSB-C do svítidla</t>
  </si>
  <si>
    <t>V-1 : 19,28*1,5*1</t>
  </si>
  <si>
    <t>příplatek 50% : 19,28*0,5</t>
  </si>
  <si>
    <t>V-1 : 19,28*1,5*2</t>
  </si>
  <si>
    <t>lože potrubí : 1,928</t>
  </si>
  <si>
    <t>obsyp potrubí : 5,784</t>
  </si>
  <si>
    <t>výkop : 28,92</t>
  </si>
  <si>
    <t>odvezená zemina : 5,784+1,928</t>
  </si>
  <si>
    <t>V-1 : 19,28*1*0,3</t>
  </si>
  <si>
    <t>V-1 : 19,28*1*0,1</t>
  </si>
  <si>
    <t>871241121R00</t>
  </si>
  <si>
    <t xml:space="preserve">Montáž potrubí polyetylenového ve výkopu 90 mm </t>
  </si>
  <si>
    <t>PC3</t>
  </si>
  <si>
    <t>Koleno  45° PE100 d90</t>
  </si>
  <si>
    <t>28613855</t>
  </si>
  <si>
    <t>Trubka tlaková PE HD (lPE) d  90 x 8,2 x 6000 mm</t>
  </si>
  <si>
    <t>ztratné 1,5% : 19,8*1,015</t>
  </si>
  <si>
    <t>H/01</t>
  </si>
  <si>
    <t>Věž s výlezy a skluzavkou, 4,1 x 3,1 x 2,9 m - D+M, bližší specifikace viz. PD</t>
  </si>
  <si>
    <t>herní sestava obsahuje skluzavku, lanový žebřík, plošinu, bariérové zábradlí, madlo, žebříkový výlez</t>
  </si>
  <si>
    <t>H/02</t>
  </si>
  <si>
    <t>Balanční most, 2,5 x 1,2 x 1,4 m - D+M, bližší specifikace viz. PD</t>
  </si>
  <si>
    <t>132201110R00</t>
  </si>
  <si>
    <t>Hloubení rýh šířky do 60 cm do 50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</si>
  <si>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</si>
  <si>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patky hlavní nosné konstrukce : 1,0*(1,2*0,42*2+1,2*0,6*5)</t>
  </si>
  <si>
    <t>132201119R00</t>
  </si>
  <si>
    <t xml:space="preserve">Hloubení rýh šířky do 60 cm příplatek za lepivost, v hornině 3,  </t>
  </si>
  <si>
    <t>Odkaz na mn. položky pořadí 1 : 4,60800</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</si>
  <si>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</si>
  <si>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</si>
  <si>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</si>
  <si>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patky hlavní nosné konstrukce : 1,0*1,0*1,5*2</t>
  </si>
  <si>
    <t>132201219R00</t>
  </si>
  <si>
    <t xml:space="preserve">Hloubení rýh šířky přes 60 do 200 cm příplatek za lepivost, v hornině 3,  </t>
  </si>
  <si>
    <t>Odkaz na mn. položky pořadí 3 : 3,00000</t>
  </si>
  <si>
    <t>162201102R00</t>
  </si>
  <si>
    <t>Vodorovné přemístění výkopku z horniny 1 až 4, na vzdálenost přes 20  do 50 m</t>
  </si>
  <si>
    <t>Nakládání, skládání, překládání neulehlého výkopku nakládání výkopku  do 100 m3, z horniny 1 až 4</t>
  </si>
  <si>
    <t>Odkaz na mn. položky pořadí 5 : 7,60800</t>
  </si>
  <si>
    <t>271313511R00</t>
  </si>
  <si>
    <t xml:space="preserve">Beton podkladní pod základové konstrukce </t>
  </si>
  <si>
    <t>prostý</t>
  </si>
  <si>
    <t>patky hlavní nosné konstrukce : 0,1*(1,2*0,42*2+1,2*0,6*5)</t>
  </si>
  <si>
    <t>patky hlavní nosné konstrukce : 0,1*1,0*1,5*2</t>
  </si>
  <si>
    <t>275321411R00</t>
  </si>
  <si>
    <t>Beton základových patek železový třídy C 25/30</t>
  </si>
  <si>
    <t>bez dodávky a uložení výztuže</t>
  </si>
  <si>
    <t>patky hlavní nosné konstrukce : 0,45*(1,2*0,42*2+1,2*0,6*5)</t>
  </si>
  <si>
    <t>patky hlavní nosné konstrukce : 0,45*1,0*1,5*2</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</si>
  <si>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</si>
  <si>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</si>
  <si>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</si>
  <si>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patky hlavní nosné konstrukce : 0,55*(1,2*0,42*2+1,2*0,6*5)</t>
  </si>
  <si>
    <t>patky hlavní nosné konstrukce : 0,55*1,0*1,5*2</t>
  </si>
  <si>
    <t>275351216R00</t>
  </si>
  <si>
    <t>Bednění stěn základových patek odstranění</t>
  </si>
  <si>
    <t>Odkaz na mn. položky pořadí 10 : 4,18440</t>
  </si>
  <si>
    <t>275361821R00</t>
  </si>
  <si>
    <t xml:space="preserve">Výztuž základových patek z betonářské oceli z prutové oceli, 10505,  ,  ,  </t>
  </si>
  <si>
    <t xml:space="preserve">výkres D.1.2_02 - tabulka výztuže : </t>
  </si>
  <si>
    <t>R8 - p.č. 1,3 : (64,4+48,96)*0,395*0,001</t>
  </si>
  <si>
    <t>R12 - p.č. 2,4,5 : (96,88+56,84+22,3)*0,888*0,001</t>
  </si>
  <si>
    <t>311321825R00</t>
  </si>
  <si>
    <t>Beton nadzákladových zdí železový pohledový třídy PB 2 v přírodní barvě drtí a přísad z betonu třídy C 25/30</t>
  </si>
  <si>
    <t>nosných, výplňových, obkladových, půdních, štítových, poprsních apod. (bez výztuže), s pomocným lešením o výšce podlahy do 1900 mm a pro zatížení 1,5 kPa,</t>
  </si>
  <si>
    <t>STĚNA 8 : 3,85*2,395*0,18</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</si>
  <si>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</si>
  <si>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</si>
  <si>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</si>
  <si>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STĚNA 8 : 3,85*2,395*2</t>
  </si>
  <si>
    <t>311351806R00</t>
  </si>
  <si>
    <t>Bednění nadzákladových zdí oboustranné za každou stranu pro beton pohledový, odstranění</t>
  </si>
  <si>
    <t>Odkaz na mn. položky pořadí 14 : 18,44150</t>
  </si>
  <si>
    <t>311361821R00</t>
  </si>
  <si>
    <t>Výztuž nadzákladových zdí z betonářské oceli 10 505(R)</t>
  </si>
  <si>
    <t>R8 - p.č. 6,7,8 : (42,34+15,24+9,4)*0,395*0,001</t>
  </si>
  <si>
    <t>311361921RT9</t>
  </si>
  <si>
    <t>Výztuž nadzákladových zdí ze svařovaných sítí průměr drátu 8 mm, velikost oka 150/150 mm</t>
  </si>
  <si>
    <t>výkres D.1.2_02 - tabulka výztuže : 103,68*0,001</t>
  </si>
  <si>
    <t>916231111RT1</t>
  </si>
  <si>
    <t>Osazení silniční obruby z dlažebních kostek včetně dodávky dlažebních kostek  z kostek drobných 120 mm, bez boční opěry, do lože z betonu prostého C 12/15</t>
  </si>
  <si>
    <t>v jedné řadě, se zřízením lože tl. 5 až 10 cm, s vyplněním a zatřením spár cementovou maltou</t>
  </si>
  <si>
    <t>13,8</t>
  </si>
  <si>
    <t>916261111RT1</t>
  </si>
  <si>
    <t>Osazení silniční obruby z dlažebních kostek včetně dodávky dlažebních kostek  z kostek drobných 120 mm, s boční opěrou z betonu prostého, do lože z betonu prostého C 12/15</t>
  </si>
  <si>
    <t>13,8+0,613+0,18</t>
  </si>
  <si>
    <t>953943125R00</t>
  </si>
  <si>
    <t>Osazování jiných kovových výrobků do betonu (např. kotev) se zajištěním polohy k bednění nebo k výztuži před zabetonováním  přes 30 kg do 120 kg/kus</t>
  </si>
  <si>
    <t>osazování výrobků ostatních jinde neuvedených, bez dodání</t>
  </si>
  <si>
    <t xml:space="preserve">U180 : </t>
  </si>
  <si>
    <t>STĚNA 1-8 : 2*8</t>
  </si>
  <si>
    <t>STĚNA 1.</t>
  </si>
  <si>
    <t>OTOČNÉ VÁLCE - SESTAVENÍ PTACTVA - D+M, bližší specifikace viz. PD</t>
  </si>
  <si>
    <t>SOUBOR</t>
  </si>
  <si>
    <t>Charakter konstrukce:</t>
  </si>
  <si>
    <t>V rámci ocelového rámu jsou navrženy tři svislé válce rozdělené na tři stejné části. Válce se budou vzájemně otáčet, tak aby byla možnost vyobrazený motiv seskládat. Na každém válci budou vždy dva motivy ptactva. Obrázky budou kreslené, nebude se jednat o fotografii (při výběru obrázků musí být řešena autorská práva)</t>
  </si>
  <si>
    <t>Povrchová úprava:	motiv ptactva bude řešen tiskem na polepovou folii</t>
  </si>
  <si>
    <t>STĚNA 2.</t>
  </si>
  <si>
    <t>KOORDINACE - KOORDINAČNÍ CVIČENÍ - VEDENÍ KRUHŮ JEDNOU I OBĚMA RUKAMA - KOORDINACE RUKOU - D+M, bližší specifikace viz. PD</t>
  </si>
  <si>
    <t>Charakter konstrukce: V rámci ocelového rámu budou umístěny dvě zvlněné tyče s kruhy. Ohýbané ocelové trubky budou opatřeny žárovým pozinkem.</t>
  </si>
  <si>
    <t>Povrchová úprava:	žárový pozink</t>
  </si>
  <si>
    <t>STĚNA 3.</t>
  </si>
  <si>
    <t>DENDROFON - POZNÁVÁNÍ CHARAKTERU VYBRANÝCH DŘEVIN (ZVUK, STRUKTURA DŘEVA) - D+M, bližší specifikace viz. PD</t>
  </si>
  <si>
    <t>Obrázky budou formou kresby, nebude se jednat o fotografie. (při výběru obrázků musí být řešena autorská práva)</t>
  </si>
  <si>
    <t>Povrchová úprava: dřevo opatřeno tenkovrstvou lazurou</t>
  </si>
  <si>
    <t>STĚNA 4.</t>
  </si>
  <si>
    <t>PIŠKVORKY - D+M, bližší specifikace viz. PD</t>
  </si>
  <si>
    <t>Smrkové dřevo, velikost kostek 7x7x7cm, otočné kostky umístěny na ocelových tyčkách. Hrany kostek budou zkoseny. Kostky budou opatřeny symbolem X/O a barvou bílá/zelená</t>
  </si>
  <si>
    <t>Povrchová úprava: dřevo opatřeno impregnací a nátěrem silnovrstvou lazurou</t>
  </si>
  <si>
    <t>STĚNA 5.</t>
  </si>
  <si>
    <t>BYLINY - POZNÁVÁNÍ ROSTLIN UMÍSTĚNÝCH V LOKALITĚ, POPŘÍPADNĚ LUČNÍ KVĚTINY - D+M, bližší specifikace viz. PD</t>
  </si>
  <si>
    <t>V rámci ocelového rámu bude umístěno 35 otočných destiček (120x120x18mm) umístěných na ocelových tyčkách. Destičky budou provedeny z kvalitní vodovzdorné překližky opatřeny potiskem. Hrany destiček budou zkoseny. Přední strana bude obsahovat kreslený obrázek rostliny, zadní strana bude obsahovat název, popřípadě popis. Obrázky budou otočné kolem svislé osy. Obrázky budou formou kresby, nebude se jednat o fotografie. (při výběru obrázků musí být řešena autorská práva)</t>
  </si>
  <si>
    <t>STĚNA 6.</t>
  </si>
  <si>
    <t>XYLOFON - TVOŘENÍ VLASTNÍCH MELODIÍ A TONŮ - D+M, bližší specifikace viz. PD</t>
  </si>
  <si>
    <t>Charakter konstrukce: Soustava kovových trubek opatřených pestrým komaxitem, pomocí řetízku a očka na obou stranách šroubováno k rámu.</t>
  </si>
  <si>
    <t>Povrchová úprava: komaxit</t>
  </si>
  <si>
    <t>STĚNA 7.</t>
  </si>
  <si>
    <t>HODINY - URČOVÁNÍ ČASU - D+M, bližší specifikace viz. PD</t>
  </si>
  <si>
    <t>Analogový čas:</t>
  </si>
  <si>
    <t>Ciferník s minutami bude proveden z kompozitní desky tl.3mm RAL 6018 (zelená). Do desky bude provedeno vybrání dle značení minut. Označení čísel bude na desce natištěno v černé barvě.</t>
  </si>
  <si>
    <t>Ručičky budou kovové a budou umožňovat manuální pohyb – ručička hodin černá RAL 6012, minutová ručička tmavě zelená RAL 6010</t>
  </si>
  <si>
    <t>Digitální čas:</t>
  </si>
  <si>
    <t>Digitální čas je znázorněn na čtyřech kruhových deskách (kompozitní deska tl.0,3mm). Přední krycí deska bude opatřena čtyřmi obdélníkovými otvory pro čísla digitálního času. Čísla budou provedena na čtyřech kruzích (kompozitní deska tl.0,3mm), tak aby bylo možné s nimi otáčet (po obvodu zubatá). Kruhové otočné desky s čísly budou provedeny v barvě RAL 6018, minuty v barvě RAL 6010, čísla černá. Dvojtečka bude na desce natištěna.</t>
  </si>
  <si>
    <t>STĚNA 8.</t>
  </si>
  <si>
    <t>BETONOVÁ STĚNA S TABULÍ - D+M, bližší specifikace viz. PD</t>
  </si>
  <si>
    <t>Betonová stěna v části směřující do centrálního prostoru bude opatřena 3x nátěrem černou magnetickou barvou pro venkovní použití. Plocha bude umožnovat popis bílou křídou.</t>
  </si>
  <si>
    <t>V zadní části bude umístěn znak městské části a název městské části – kovová písmena (popřípadě bude zvolen nápis dle požadavku investora)</t>
  </si>
  <si>
    <t>Samotná betonová stěna a ocelové profily nejsou součástí této položky</t>
  </si>
  <si>
    <t>998152121R00</t>
  </si>
  <si>
    <t>Přesun hmot pro oplocení a objekty zvláštní,monol. vodorovně do 50 m výšky do 3 m</t>
  </si>
  <si>
    <t>na novostavbách a změnách objektů pro oplocení (815 2 JKSo), objekty zvláštní pro chov živočichů (815 3 JKSO), objekty pozemní různé (815 9 JKSO) se svislou nosnou konstrukcí monolitickou betonovou tyčovou nebo plošnou ( KMCH 2 a 3 - JKSO šesté místo)</t>
  </si>
  <si>
    <t>STĚNA 1,2,3 : (1,25+2,94*2)*22,0*3</t>
  </si>
  <si>
    <t>STĚNA 4,5 : (1,25+2,92*2)*22,0*2</t>
  </si>
  <si>
    <t>STĚNA 6 : (1,25+2,9*2)*22,0</t>
  </si>
  <si>
    <t>STĚNA 7 : (1,25+2,89*2)*22,0</t>
  </si>
  <si>
    <t>STĚNA 8 : (4,0+2,89*2)*22,0</t>
  </si>
  <si>
    <t>pásovina 150/6 : (13,8+0,613)*0,15*48,0</t>
  </si>
  <si>
    <t>Koeficient PROŘEZ, SPOJ.MATERIÁL: 0,1</t>
  </si>
  <si>
    <t>783220010RAC</t>
  </si>
  <si>
    <t>Nátěry kovových doplňkových konstrukcí syntetické dvojnásobý krycí s emailováním</t>
  </si>
  <si>
    <t>STĚNA 1,2,3 : (1,25+2,94*2)*0,611*3</t>
  </si>
  <si>
    <t>STĚNA 4,5 : (1,25+2,92*2)*0,611*2</t>
  </si>
  <si>
    <t>STĚNA 6 : (1,25+2,9*2)*0,611</t>
  </si>
  <si>
    <t>STĚNA 7 : (1,25+2,89*2)*0,611</t>
  </si>
  <si>
    <t>STĚNA 8 : (4,0+2,89*2)*0,611</t>
  </si>
  <si>
    <t>V rámci ocelového rámu bude umístěno šest dřevěných hranolů vybraných tuzemských dřevin (buk, dub, lípa, smrk, borovice, modřín) s popisným obrázkem. Hranoly dřevin (80x80x1000) budou provlečeny na ocelovou kulatinu, která bude přivařena k rámu. Hrany hranolů budou zkoseny.</t>
  </si>
  <si>
    <t>Obrázky stromů budou umístěny na desce z ocelového plechu (kovářská čerň) a to formou polepu z obou stran. Na hranolech dřevin bude vyražen (vypálen) název stromu. Dřevěná palička bude pomocí řetízku přes ocelové očko přichycena-  ke kulatině.</t>
  </si>
  <si>
    <t>Krycí desky analogového a digitálního času budou provedeny z kompozitní desky tl. 30mm RAL 7030, která je odolná proti korozi a lépe odolává vandalismu.</t>
  </si>
  <si>
    <t>L/01</t>
  </si>
  <si>
    <t>Lanová dráha se sedátkem a nástupní rampou, 22,6x4,2x3,3 m - D+M, bližší specifikace viz. PD</t>
  </si>
  <si>
    <t>herní sestava obsahuje sedátko a nástupní rampu, je určena pro 1 uživatele</t>
  </si>
  <si>
    <t>G1</t>
  </si>
  <si>
    <t>Grafika z celoprobarveného EPDM (nejedná se o nástřik) - skok z místa 5m</t>
  </si>
  <si>
    <t>G2</t>
  </si>
  <si>
    <t>Grafika z celoprobarveného EPDM (nejedná se o nástřik) - stopy ruce</t>
  </si>
  <si>
    <t>pár</t>
  </si>
  <si>
    <t>G3</t>
  </si>
  <si>
    <t>Grafika z celoprobarveného EPDM (nejedná se o nástřik) - lidské stopy</t>
  </si>
  <si>
    <t>G4</t>
  </si>
  <si>
    <t>Grafika z celoprobarveného EPDM (nejedná se o nástřik) - symbol v kruhu - klik</t>
  </si>
  <si>
    <t>G5</t>
  </si>
  <si>
    <t>Grafika z celoprobarveného EPDM (nejedná se o nástřik) - symbol v kruhu - stopy a ruce</t>
  </si>
  <si>
    <t>01</t>
  </si>
  <si>
    <t>Workoutová konstrukce - D+M, bližší specifikace viz. PD</t>
  </si>
  <si>
    <t>Maximální výška pádu: 	1,8 m</t>
  </si>
  <si>
    <t>Materiál stojných nohou: 	Pevnostní ocelový jäckel 100x100x4 mm</t>
  </si>
  <si>
    <t>Materiál hrazdy: 		Pevnostní ocel průměr 33,7mm,síla 3-8mm</t>
  </si>
  <si>
    <t>Materiál bradel: 		Pevnostní ocel o O trubky 51 a síle materiálu 4 mm</t>
  </si>
  <si>
    <t>Povrchová úprava: 		Pozink a komaxit–barevnost dle RAL (určí investor)</t>
  </si>
  <si>
    <t>Kotvení: 			Pomocí šroubovic 12mm o pevnosti 8.8 s chemickou kotvou</t>
  </si>
  <si>
    <t/>
  </si>
  <si>
    <t>1x Žebřiny svislé ve výšce cca 240 cm o šíři hrazd 140 cm s plnohodnotnými příčkami o O trubky 33,7 mm a maximální mezerou mezi žebřinami 240 mm v celé části</t>
  </si>
  <si>
    <t>1x Žebřík vodorovný o min délce 140cm, ve výšce cca 240 cm, s min. 4 příčkami o šíři 140 cm a O trubky 33,7mm</t>
  </si>
  <si>
    <t>1x Držák na kruhy mimo osy nohou –minimálně 280 cm nad zemí</t>
  </si>
  <si>
    <t>1x Multibar –Multifunkční hrazda (hrazda se čtyřmi zalomenými úchopy vhodná na úzké i širší přítahy simulující přirozený pohyb rukou)</t>
  </si>
  <si>
    <t>3x Hrazda o délce 140 cm ve výšce cca240 cm o O trubky 33,7 mm</t>
  </si>
  <si>
    <t>1x Hrazda o délce 140 cm ve výšce cca 220 cm o O trubky 33,7 mm</t>
  </si>
  <si>
    <t>1x Hrazda o délce 140 cm ve výšce cca 150cm o O trubky 33,7 mm</t>
  </si>
  <si>
    <t>1x Hrazda o délce 140 cm ve výšce 30–40 cm o O trubky 33,7 mm1x Předvysutá (o 20 cm mimo osu stojných nohou) designová hrazda o délce 160 cm ve výšce cca 245 cm o O trubky 33,7 mm</t>
  </si>
  <si>
    <t>4x Gripúchyt pro trénování human flag –vlajkyo O trubky 33,7 mm</t>
  </si>
  <si>
    <t>02</t>
  </si>
  <si>
    <t>Bench Dip Cut - Bradlová lavice - D+M, bližší specifikace viz. PD</t>
  </si>
  <si>
    <t>Půdorysný rozměr: 		2x0,5m</t>
  </si>
  <si>
    <t>Maximální výška pádu: 	0,5 m</t>
  </si>
  <si>
    <t>Materiál konstrukce: 		Pevnostní ocelový jäckel 70x50x2-3mm</t>
  </si>
  <si>
    <t>Materiál madel se zkosením: 	Pevnostní ocel průměr 33,7mm,síla 3-8mm</t>
  </si>
  <si>
    <t>Materiál dosedací plochy: 	Dřevo z prizmy 80x50mm</t>
  </si>
  <si>
    <t>Povrchová úprava: 		Pozink a komaxit –barevnost dle RAL (určí investor)</t>
  </si>
  <si>
    <t>Kotvení: 			Pomocí šroubovic 12 mm o pevnosti 8.8 s chemickou kotvou</t>
  </si>
  <si>
    <t>03</t>
  </si>
  <si>
    <t>Abdominal Bench - Funkční šikmá lavice - D+M, bližší specifikace viz. PD</t>
  </si>
  <si>
    <t>Půdorysný rozměr: 	                1,8x0,4 m</t>
  </si>
  <si>
    <t>Maximální výška pádu:	0,5 m</t>
  </si>
  <si>
    <t>Materiál vnitřní konstrukce: 	Pevnostní ocelový jäckel 70x50x2-3 mm</t>
  </si>
  <si>
    <t>Materiál dosedací plochy:	Dřevo z prizmy 80x50mm</t>
  </si>
  <si>
    <t>Kotvení: 			Pomocí šroubovic 12 mm o pevnosti 8.8 schemickou kotvou</t>
  </si>
  <si>
    <t>04</t>
  </si>
  <si>
    <t>Step up EPDM - Stupínek EPDM - D+M, bližší specifikace viz. PD</t>
  </si>
  <si>
    <t>Půdorysný rozměr: 		0,3 x 0,3 m</t>
  </si>
  <si>
    <t>Maximální výška pádu:	0,5m</t>
  </si>
  <si>
    <t>Materiál: 			Pevnostní ocel o O trubky 51 a síle4 mm + laserové výpalky</t>
  </si>
  <si>
    <t>Kotvení: 			Pomocí šroubovic 12mm o pevnosti 8.8 schemickou kotvou</t>
  </si>
  <si>
    <t>1x Trojitá bradla ve výšce cca 140 cm o délce cca 200cm, bez vnitřních spojovacích tyčío O trubky 51 mm1x Hrazda svislá na trénování human flag –vlajky o O trubky 33,7mm</t>
  </si>
  <si>
    <t>Skříň plastová pázdná do země - kompaktní pilíř vč. mont.</t>
  </si>
  <si>
    <t>desky, IP44/IP20, (v x š x hl) 1832x470x250mm,</t>
  </si>
  <si>
    <t>uzamykatelná dvířka v horní části pomocí čtyřhlanu</t>
  </si>
  <si>
    <t>vč. příslušenství, např. ESTA, DCK Holoubkov ap.</t>
  </si>
  <si>
    <t>Štítek na přístroje</t>
  </si>
  <si>
    <t>Štítek popisný</t>
  </si>
  <si>
    <t>SVODIČ BLESK. PROUDU TŘ. T1+T2</t>
  </si>
  <si>
    <t>75 kA (10/350), 180 kA (8/20)/3 póly pro TN-C</t>
  </si>
  <si>
    <t>Jednopólový jistič 16B-1, 16A, 10kA</t>
  </si>
  <si>
    <t>Ks</t>
  </si>
  <si>
    <t>6</t>
  </si>
  <si>
    <t>Třípólový jistič 16B-3, 16A, 10kA</t>
  </si>
  <si>
    <t>7</t>
  </si>
  <si>
    <t>Třípólový jistič 25B-3, 25A, 10kA</t>
  </si>
  <si>
    <t>Třípólový jistič 20B-3, 20A, 10kA</t>
  </si>
  <si>
    <t>Proudový chránič 25-4-030AC-G, 25A, 30mA, 10kA</t>
  </si>
  <si>
    <t>10</t>
  </si>
  <si>
    <t>Zásuvka 2P+PE, 230VAC, 16A, Al, IP54, vestavná s víčkem</t>
  </si>
  <si>
    <t>Zásuvka 3P+N+PE, 400VAC, 16A, IP44, vestavná šikmá</t>
  </si>
  <si>
    <t>s víčkem</t>
  </si>
  <si>
    <t>12</t>
  </si>
  <si>
    <t>Hlavní ochranná přípojnice HPAS</t>
  </si>
  <si>
    <t>13</t>
  </si>
  <si>
    <t>Svorka 4mm2</t>
  </si>
  <si>
    <t>14</t>
  </si>
  <si>
    <t>Svorka 10mm2</t>
  </si>
  <si>
    <t>VK</t>
  </si>
  <si>
    <t>Drobný nespecifikovaný montážní materiál -</t>
  </si>
  <si>
    <t>sd</t>
  </si>
  <si>
    <t>kabelové žlaby, lišty, propoj. dráty apod. -</t>
  </si>
  <si>
    <t>bude upřesněno v dílenské dokumentaci rozvaděče</t>
  </si>
  <si>
    <t>Směrové značení vodičů</t>
  </si>
  <si>
    <t>Popisovací návlečky cílového značení vodičů</t>
  </si>
  <si>
    <t>a jejich osazení -</t>
  </si>
  <si>
    <t>Vypracování dílenské dokumentace</t>
  </si>
  <si>
    <t>hod</t>
  </si>
  <si>
    <t>Projektová upřesnění a nepředvidatelné náklady</t>
  </si>
  <si>
    <t>pr</t>
  </si>
  <si>
    <t>5% z celkového materiálu a montáže</t>
  </si>
  <si>
    <t>31</t>
  </si>
  <si>
    <t>32</t>
  </si>
  <si>
    <t>Třípólový jistič 32B-3, 32A, 10kA</t>
  </si>
  <si>
    <t>33</t>
  </si>
  <si>
    <t>Elektroměr pro podružné měření přímé</t>
  </si>
  <si>
    <t>34</t>
  </si>
  <si>
    <t>35</t>
  </si>
  <si>
    <t>Vývodka Ste29 24-26 mm</t>
  </si>
  <si>
    <t>HZS - Úprava zapojení v rozvaděči</t>
  </si>
  <si>
    <t>Bude dáno požadavky při vlasní montáži</t>
  </si>
  <si>
    <t>41</t>
  </si>
  <si>
    <t>Montáž RS1 do oplocení</t>
  </si>
  <si>
    <t>Ocelová konstrukce všeobecně</t>
  </si>
  <si>
    <t>43</t>
  </si>
  <si>
    <t>Kabel CYKY-J 4x10 , volně</t>
  </si>
  <si>
    <t xml:space="preserve">Výměra: 20+35 = 55m : </t>
  </si>
  <si>
    <t>55</t>
  </si>
  <si>
    <t>44</t>
  </si>
  <si>
    <t>Kabel CYKY-J 5x4 , volně</t>
  </si>
  <si>
    <t xml:space="preserve">Výměra: 1 x 2 = 2m : </t>
  </si>
  <si>
    <t>Ukončení kabelu do 5x4   mm2</t>
  </si>
  <si>
    <t>46</t>
  </si>
  <si>
    <t>Ukončení kabelu do 4x10   mm2</t>
  </si>
  <si>
    <t>47</t>
  </si>
  <si>
    <t>Drát FeZn  o10mm (0,62kg/m), pevně</t>
  </si>
  <si>
    <t xml:space="preserve">výměra: 10+10 = 20m : </t>
  </si>
  <si>
    <t>20</t>
  </si>
  <si>
    <t>48</t>
  </si>
  <si>
    <t>Svorka hromosvodní - SS spojovací</t>
  </si>
  <si>
    <t>49</t>
  </si>
  <si>
    <t>Svorka hromosvodní - SP připojovací</t>
  </si>
  <si>
    <t>50</t>
  </si>
  <si>
    <t>Svorka hromosvodní SR 3 páska-drát</t>
  </si>
  <si>
    <t>51</t>
  </si>
  <si>
    <t>Tvarování mont.dílu</t>
  </si>
  <si>
    <t>52</t>
  </si>
  <si>
    <t>Vodič NYY-J 10mm2, ze/žl - volně</t>
  </si>
  <si>
    <t xml:space="preserve">Výměra: 1 x 5 = 5m : </t>
  </si>
  <si>
    <t>53</t>
  </si>
  <si>
    <t>Trubka tuhá d20 vč. kolen a příchytek</t>
  </si>
  <si>
    <t>Lišta PVC 40x40mm se zákrytem</t>
  </si>
  <si>
    <t xml:space="preserve">Výměra: 1 x 30 = 30m : </t>
  </si>
  <si>
    <t>30</t>
  </si>
  <si>
    <t>Skříň přepěťové ochrany - montáž pod omítku</t>
  </si>
  <si>
    <t>Sestava SPO:</t>
  </si>
  <si>
    <t>Skříň prázdná 210x280x130mm na povrch, IP65</t>
  </si>
  <si>
    <t>Svodič bleskového proudu a přepětí SPD1+2 - 1ks</t>
  </si>
  <si>
    <t>Svorky, ucpávky, propoj. dráty, osazení do skříně</t>
  </si>
  <si>
    <t>HZS - Spolupráce s revizním technikem</t>
  </si>
  <si>
    <t>56</t>
  </si>
  <si>
    <t>HZS - Komplexní vyzkoušení</t>
  </si>
  <si>
    <t>57</t>
  </si>
  <si>
    <t>HZS - Zabezpečení pracoviště</t>
  </si>
  <si>
    <t>58</t>
  </si>
  <si>
    <t>HZS - Doložení dokladů ke kolaudaci</t>
  </si>
  <si>
    <t>59</t>
  </si>
  <si>
    <t>HZS - Odpojení a zapojení el. brány</t>
  </si>
  <si>
    <t>KOORDINACE POSTUPU PRACI</t>
  </si>
  <si>
    <t>S ostatnimi profesemi</t>
  </si>
  <si>
    <t>PROVEDENI REVIZNICH ZKOUSEK DLE CSN 331500</t>
  </si>
  <si>
    <t>Revizni technik - zkoušky + revizní zpráva</t>
  </si>
  <si>
    <t>a jejich osazení</t>
  </si>
  <si>
    <t>DROBNÝ NESPECIFIKOVANÝ MONTÁŽNÍ</t>
  </si>
  <si>
    <t>MATERIÁL A PRÁCE - krabice, svorky,hmoždinky,</t>
  </si>
  <si>
    <t>šrouby, páska, asfaltový nátěr, malta ap. - dle potřeby</t>
  </si>
  <si>
    <t>dodaného montážního materiálu</t>
  </si>
  <si>
    <t>Podružný materiál 4.5% z materiálu</t>
  </si>
  <si>
    <t>81</t>
  </si>
  <si>
    <t>Hloubení kabelové rýhy</t>
  </si>
  <si>
    <t>Zemina třídy 3, šíře 650mm,hloubka 800mm</t>
  </si>
  <si>
    <t xml:space="preserve">výměra: 10+5 = 15m : </t>
  </si>
  <si>
    <t>15</t>
  </si>
  <si>
    <t>82</t>
  </si>
  <si>
    <t>Zemina třídy 3, šíře 650mm,hloubka 1200mm</t>
  </si>
  <si>
    <t xml:space="preserve">výměra: 1 x 4 = 4m : </t>
  </si>
  <si>
    <t>83</t>
  </si>
  <si>
    <t>Zához kabelové rýhy</t>
  </si>
  <si>
    <t>Zemina třídy 3, šíře 650mm,hloubka 600mm</t>
  </si>
  <si>
    <t>Zemina třídy 3, šíře 650mm,hloubka 950mm</t>
  </si>
  <si>
    <t>Zřízení kabelového lože</t>
  </si>
  <si>
    <t>Z prosáté zeminy (písku), šíře do 70cm,tloušťka 10cm</t>
  </si>
  <si>
    <t xml:space="preserve">výměra: 2x(10+5) = 30m : </t>
  </si>
  <si>
    <t>86</t>
  </si>
  <si>
    <t>Zřízení kabel. lože z betonové směsy</t>
  </si>
  <si>
    <t>Šíře do 100cm,tloušťka 10cm</t>
  </si>
  <si>
    <t>Zakrytí kabelů v trubce betonovou směsí</t>
  </si>
  <si>
    <t>Šíře do 100cm,tloušťka 15cm</t>
  </si>
  <si>
    <t>88</t>
  </si>
  <si>
    <t>Chránička např. KF 09050</t>
  </si>
  <si>
    <t>Výstražná fólie</t>
  </si>
  <si>
    <t>Výkop jámy pro RS1</t>
  </si>
  <si>
    <t>Zemina třídy 3,ručně</t>
  </si>
  <si>
    <t xml:space="preserve">Výměra 0.6 x 0,3 x 0.8 = 0.144m3 : </t>
  </si>
  <si>
    <t>0,14</t>
  </si>
  <si>
    <t>Odvoz zeminy - naložení,rozhoz,úprava povrchu</t>
  </si>
  <si>
    <t xml:space="preserve">výměra: 70 x 0.65 x 0,2 = 9.04m3 : </t>
  </si>
  <si>
    <t>9,04</t>
  </si>
  <si>
    <t>Úprava povrchu - volný terén</t>
  </si>
  <si>
    <t xml:space="preserve">výměra: 19 x 0.65 = 12,35m2 : </t>
  </si>
  <si>
    <t>12,35</t>
  </si>
  <si>
    <t>HZS - Nezměřitelné a nepředvídatelné pracovní úkony</t>
  </si>
  <si>
    <t>HZS - Zabezpečení inž. sítí ve výkopu</t>
  </si>
  <si>
    <t>94</t>
  </si>
  <si>
    <t>HZS - Zaměření stávajícíh inženýrských sítí</t>
  </si>
  <si>
    <t>HZS - Prostup anglickým dvorkem vč. zapravení</t>
  </si>
  <si>
    <t>5% z celkových zemních prací</t>
  </si>
  <si>
    <t>71</t>
  </si>
  <si>
    <t>Doprava 3,6%</t>
  </si>
  <si>
    <t>72</t>
  </si>
  <si>
    <t>Přesun 1,0%</t>
  </si>
  <si>
    <t>73</t>
  </si>
  <si>
    <t>PPV 6,0%</t>
  </si>
  <si>
    <t>V-1 : 9,25*1,5*1</t>
  </si>
  <si>
    <t>příplatek 50% : 9,25*0,5</t>
  </si>
  <si>
    <t>V-1 : 9,25*1,5*2</t>
  </si>
  <si>
    <t>lože potrubí : 0,925</t>
  </si>
  <si>
    <t>obsyp potrubí : 2,775</t>
  </si>
  <si>
    <t>výkop : 13,87</t>
  </si>
  <si>
    <t>odvezená zemina : 3,70</t>
  </si>
  <si>
    <t>V-1 : 9,25*1*0,3</t>
  </si>
  <si>
    <t>V-1 : 9,25*1*0,1</t>
  </si>
  <si>
    <t>ztratné 1,5% : 9,25*1,015</t>
  </si>
  <si>
    <t>Přípojka D1 : 19,87</t>
  </si>
  <si>
    <t>Přípojka D2 : 22,83</t>
  </si>
  <si>
    <t>Příplatek 50% : 42,7*0,5</t>
  </si>
  <si>
    <t>Přípojka D1 : 19,87*2</t>
  </si>
  <si>
    <t>Přípojka D2 : 22,83*2</t>
  </si>
  <si>
    <t>Lože potrubí : 3,997</t>
  </si>
  <si>
    <t>Obsyp potrubí : 11,991</t>
  </si>
  <si>
    <t>42,70-15,988</t>
  </si>
  <si>
    <t>D1 : 18,36*1*0,3</t>
  </si>
  <si>
    <t>D2 : 21,61*1*0,3</t>
  </si>
  <si>
    <t>D1 : 18,36*1*0,1</t>
  </si>
  <si>
    <t>D2 : 21,61*1*0,1</t>
  </si>
  <si>
    <t>D1 : 18,35</t>
  </si>
  <si>
    <t>D2 : 21,61</t>
  </si>
  <si>
    <t>ztratné 9,3% : 39,96*1,093</t>
  </si>
  <si>
    <t>2001</t>
  </si>
  <si>
    <t>Ověření stávajícího stavu ŽB základů, případné vyspravení a zarovnání horního líce zákl. pasu</t>
  </si>
  <si>
    <t>311231114RY1</t>
  </si>
  <si>
    <t>Zdivo nosné z cihel a tvarovek pálených pod omítku z cihel plných, 290x140x65 mm, P 15, na maltu ze SMS 5 MPa</t>
  </si>
  <si>
    <t>podezdívka : (27,743-3,7-0,65-1,301)*0,5*0,3</t>
  </si>
  <si>
    <t>331231114RT2</t>
  </si>
  <si>
    <t>Zdivo pilířů z cihel pálených plných  , délky 290 mm, pevnost v tlaku P 15 MPa, na maltu vápenocementovou (MVC)</t>
  </si>
  <si>
    <t>volně stojících čtyřhranných až osmihranných (průřezu čtverce, T, nebo kříže), pravoúhlých pod omítku anebo režné (bez spárování)</t>
  </si>
  <si>
    <t>piliře : (0,45*8+0,58+0,95)*1,6*0,3</t>
  </si>
  <si>
    <t>380932115R00</t>
  </si>
  <si>
    <t>Vlepení výztuže do vrtu v betonu průměr výztuže 12 mm</t>
  </si>
  <si>
    <t>801-4</t>
  </si>
  <si>
    <t>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t>
  </si>
  <si>
    <t>T/3 : 60*0,3</t>
  </si>
  <si>
    <t>953943111R00</t>
  </si>
  <si>
    <t>Osazování jiných kovových výrobků do vynechaných nebo vysekaných kapes zdiva, se zajištěním polohy, se zalitím cementovou maltou  do 1kg/kus</t>
  </si>
  <si>
    <t>Odkaz na mn. položky pořadí 8 : 105,00000</t>
  </si>
  <si>
    <t>Odkaz na mn. položky pořadí 9 : 60,00000</t>
  </si>
  <si>
    <t>342241158RSx</t>
  </si>
  <si>
    <t>Příčky z keramických děrovaných tvárnic 200x200mm, tl. 140 mm, bez dodávky cihel</t>
  </si>
  <si>
    <t>(2,0+3,0*5)*1,6</t>
  </si>
  <si>
    <t>T/1</t>
  </si>
  <si>
    <t>Ocelová trubka D60,3 x 3,2 mm, dl. 2600mm, vetknutá do původního betonového základu, bližší specifikace viz. PD</t>
  </si>
  <si>
    <t>T/2</t>
  </si>
  <si>
    <t>Prefabrikované výztužné prvky do vodorovných ložných spár zděných stěn z nerezové oceli - D+M, bližší specifikace viz. PD</t>
  </si>
  <si>
    <t>Prefabrikované výztužné prvky pro zabudování do pěti vodorovných ložných spár zděných stěn z nerezové oceli</t>
  </si>
  <si>
    <t>T/3</t>
  </si>
  <si>
    <t>Trny z ocelové výztuže D12 mm dl. 300 mm, do stáv. základového pasu, bližší specifikace viz. PD</t>
  </si>
  <si>
    <t>59612012R1</t>
  </si>
  <si>
    <t>Keramické děrované tvárnice  20x20x14 cm</t>
  </si>
  <si>
    <t>(2,0+3,0*5)*1,6*25*1,05</t>
  </si>
  <si>
    <t>417321315R00</t>
  </si>
  <si>
    <t>Železobeton ztužujících pásů a věnců třídy C 20/25</t>
  </si>
  <si>
    <t>ŽB věnec nad stávajícím základem : 24,0*0,3*0,25</t>
  </si>
  <si>
    <t>417351115R00</t>
  </si>
  <si>
    <t>Bednění bočnic ztužujících pásů a věnců včetně vzpěr zřízení</t>
  </si>
  <si>
    <t>ŽB věnec nad stávajícím základem : 24,0*2*0,25+0,3*4*0,25</t>
  </si>
  <si>
    <t>417351116R00</t>
  </si>
  <si>
    <t>Bednění bočnic ztužujících pásů a věnců včetně vzpěr odstranění</t>
  </si>
  <si>
    <t>Odkaz na mn. položky pořadí 12 : 12,30000</t>
  </si>
  <si>
    <t>417361821R00</t>
  </si>
  <si>
    <t>Výztuž ztužujících pásů a věnců z betonářské oceli 10 505(R)</t>
  </si>
  <si>
    <t>Včetně distančních prvků.</t>
  </si>
  <si>
    <t>viz. tabulka výztuže : 0,17626</t>
  </si>
  <si>
    <t>627452111R00</t>
  </si>
  <si>
    <t>Spárování maltou cementovou zapuštěné rovné  zdí z cihel, cementovou maltou</t>
  </si>
  <si>
    <t>podezdívka : (27,743-3,7-0,65-1,301)*0,5*2+0,3*0,5*4</t>
  </si>
  <si>
    <t>piliře : (0,45*8+0,58+0,95)*1,63*2+0,3*1,63*4+0,1*2*1,63*12</t>
  </si>
  <si>
    <t>931971111R00</t>
  </si>
  <si>
    <t>Vložky do dilatačních spár z lepenky jednoduché</t>
  </si>
  <si>
    <t>včetně dodání a osazení, v jakémkoliv zdivu, včetně jednostranného zajištění polohy vložek proti sesmeknutí (např. přibitím, maltovými terči).</t>
  </si>
  <si>
    <t>0,3*2,3*2</t>
  </si>
  <si>
    <t>O/01</t>
  </si>
  <si>
    <t>Krytí koruny zídky z ocel.plechu tl. 8mm, š. 330 mm, celk.délka 22,78m (8ks) - D+M, bližší specifikace viz. PD</t>
  </si>
  <si>
    <t>vč. kotvení a podkladních vrstev (betonový gel a asf.pás)</t>
  </si>
  <si>
    <t>Krytí podezdívky z ocel.plechu tl. 8mm, š. 100 mm, celk.délka 34,0 m (12ks) - D+M, bližší specifikace viz. PD</t>
  </si>
  <si>
    <t>998151111R00</t>
  </si>
  <si>
    <t>Přesun hmot pro oplocení a objekty zvláštní, zděné vodorovně do 50 m výšky do 10 m</t>
  </si>
  <si>
    <t>na novostavbách a změnách objektů pro oplocení (815 2 JKSo), objekty zvláštní pro chov živočichů (815 3 JKSO), objekty pozemní různé (815 9 JKSO)</t>
  </si>
  <si>
    <t>711140014RAC</t>
  </si>
  <si>
    <t xml:space="preserve">Izolace proti vodě asfalt. pásy přitavením vodorovná 1 x penetrace izolačním asfaltovým lakem, 1 x pás izolační z oxidovaného asfaltu natavitelný s minerálním posypem tl. 4 mm vložka hliníková fólie,  </t>
  </si>
  <si>
    <t>(3,037+19,301+0,45)*0,3</t>
  </si>
  <si>
    <t>Nová vstupní ocelová branka pro pěší, 1200x2150x80mm, RAL 7012 - D+M, bližší specifikace viz. PD</t>
  </si>
  <si>
    <t>Stavájící vjezdová 2kř. brána 3700x2000mm - repase, nátěr, opětovná montáž vč. příslušenství, bližší specifikace viz. PD</t>
  </si>
  <si>
    <t>Dvoukřídlá dvířka pro elektroskříň, 1200x2100 mm, pozink + RAL 7012 - D+M, bližší specifikace viz. PD</t>
  </si>
  <si>
    <t>Krycí stěna pro elektroskříň, 1200x2050 mm, pozink + RAL 7012 - D+M, bližší specifikace viz. 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</si>
</sst>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indexed="21"/>
      <name val="Arial CE"/>
      <charset val="238"/>
    </font>
    <font>
      <sz val="8"/>
      <color indexed="14"/>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2">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6" fillId="0" borderId="0" xfId="0" applyFont="1"/>
    <xf numFmtId="49" fontId="0" fillId="0" borderId="0" xfId="0" applyNumberFormat="1"/>
    <xf numFmtId="0" fontId="15"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7"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165" fontId="16" fillId="0" borderId="0" xfId="0" applyNumberFormat="1" applyFont="1" applyBorder="1" applyAlignment="1">
      <alignment vertical="top" shrinkToFit="1"/>
    </xf>
    <xf numFmtId="4" fontId="16" fillId="0" borderId="0" xfId="0" applyNumberFormat="1" applyFont="1" applyBorder="1" applyAlignment="1">
      <alignment vertical="top" shrinkToFit="1"/>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5"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17" fillId="0" borderId="18" xfId="0" applyNumberFormat="1" applyFont="1" applyBorder="1" applyAlignment="1">
      <alignment vertical="top" wrapText="1"/>
    </xf>
    <xf numFmtId="0" fontId="17" fillId="0" borderId="0" xfId="0" applyNumberFormat="1" applyFont="1" applyBorder="1" applyAlignment="1">
      <alignment vertical="top"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5"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0" fontId="18" fillId="0" borderId="0" xfId="0" applyNumberFormat="1" applyFont="1" applyAlignment="1">
      <alignment wrapText="1"/>
    </xf>
    <xf numFmtId="49" fontId="8"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0" fontId="17" fillId="0" borderId="18"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49" fontId="16"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19" fillId="0" borderId="0" xfId="0" applyNumberFormat="1" applyFont="1" applyBorder="1" applyAlignment="1">
      <alignment horizontal="center" vertical="top" wrapText="1" shrinkToFit="1"/>
    </xf>
    <xf numFmtId="165" fontId="19" fillId="0" borderId="0" xfId="0" applyNumberFormat="1" applyFont="1" applyBorder="1" applyAlignment="1">
      <alignment vertical="top" wrapText="1" shrinkToFit="1"/>
    </xf>
    <xf numFmtId="0" fontId="16" fillId="0" borderId="18" xfId="0" applyNumberFormat="1" applyFont="1" applyBorder="1" applyAlignment="1">
      <alignment vertical="top" wrapText="1"/>
    </xf>
    <xf numFmtId="0" fontId="16" fillId="0" borderId="18" xfId="0" applyNumberFormat="1" applyFont="1" applyBorder="1" applyAlignment="1">
      <alignment horizontal="left" vertical="top" wrapText="1"/>
    </xf>
    <xf numFmtId="165" fontId="19" fillId="0" borderId="0" xfId="0" quotePrefix="1" applyNumberFormat="1" applyFont="1" applyBorder="1" applyAlignment="1">
      <alignment horizontal="left" vertical="top" wrapTex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0" fillId="0" borderId="0" xfId="0"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1" fillId="0" borderId="0" xfId="0" quotePrefix="1" applyNumberFormat="1" applyFont="1" applyBorder="1" applyAlignment="1">
      <alignment horizontal="left" vertical="top" wrapText="1"/>
    </xf>
    <xf numFmtId="49" fontId="17"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tabSelected="1" workbookViewId="0">
      <selection activeCell="A2" sqref="A2:G2"/>
    </sheetView>
  </sheetViews>
  <sheetFormatPr defaultRowHeight="13.2" x14ac:dyDescent="0.25"/>
  <sheetData>
    <row r="1" spans="1:7" x14ac:dyDescent="0.25">
      <c r="A1" s="21" t="s">
        <v>38</v>
      </c>
    </row>
    <row r="2" spans="1:7" ht="57.75" customHeight="1" x14ac:dyDescent="0.25">
      <c r="A2" s="76" t="s">
        <v>39</v>
      </c>
      <c r="B2" s="76"/>
      <c r="C2" s="76"/>
      <c r="D2" s="76"/>
      <c r="E2" s="76"/>
      <c r="F2" s="76"/>
      <c r="G2" s="76"/>
    </row>
  </sheetData>
  <sheetProtection algorithmName="SHA-512" hashValue="ag7eHsNOGNIDItg5qmH+QaMt8T5lfUF9z+gt45AdisF0Hjm7gNA2Js58qUzi1Z5VYLg5QgwdvxZ1iv9l6v8l6g==" saltValue="3ualrma2xN293gPdepZgEA=="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241AD-8F18-4267-9FBE-40CF78F71815}">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53</v>
      </c>
      <c r="C3" s="201" t="s">
        <v>56</v>
      </c>
      <c r="D3" s="199"/>
      <c r="E3" s="199"/>
      <c r="F3" s="199"/>
      <c r="G3" s="200"/>
      <c r="AC3" s="176" t="s">
        <v>202</v>
      </c>
      <c r="AG3" t="s">
        <v>205</v>
      </c>
    </row>
    <row r="4" spans="1:60" ht="25.05" customHeight="1" x14ac:dyDescent="0.25">
      <c r="A4" s="202" t="s">
        <v>9</v>
      </c>
      <c r="B4" s="203" t="s">
        <v>67</v>
      </c>
      <c r="C4" s="204" t="s">
        <v>68</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53</v>
      </c>
      <c r="C8" s="251" t="s">
        <v>127</v>
      </c>
      <c r="D8" s="229"/>
      <c r="E8" s="230"/>
      <c r="F8" s="231"/>
      <c r="G8" s="231">
        <f>SUMIF(AG9:AG32,"&lt;&gt;NOR",G9:G32)</f>
        <v>0</v>
      </c>
      <c r="H8" s="231"/>
      <c r="I8" s="231">
        <f>SUM(I9:I32)</f>
        <v>0</v>
      </c>
      <c r="J8" s="231"/>
      <c r="K8" s="231">
        <f>SUM(K9:K32)</f>
        <v>0</v>
      </c>
      <c r="L8" s="231"/>
      <c r="M8" s="231">
        <f>SUM(M9:M32)</f>
        <v>0</v>
      </c>
      <c r="N8" s="230"/>
      <c r="O8" s="230">
        <f>SUM(O9:O32)</f>
        <v>0</v>
      </c>
      <c r="P8" s="230"/>
      <c r="Q8" s="230">
        <f>SUM(Q9:Q32)</f>
        <v>0</v>
      </c>
      <c r="R8" s="231"/>
      <c r="S8" s="231"/>
      <c r="T8" s="232"/>
      <c r="U8" s="226"/>
      <c r="V8" s="226">
        <f>SUM(V9:V32)</f>
        <v>0</v>
      </c>
      <c r="W8" s="226"/>
      <c r="X8" s="226"/>
      <c r="Y8" s="226"/>
      <c r="AG8" t="s">
        <v>230</v>
      </c>
    </row>
    <row r="9" spans="1:60" outlineLevel="1" x14ac:dyDescent="0.25">
      <c r="A9" s="243">
        <v>1</v>
      </c>
      <c r="B9" s="244" t="s">
        <v>1124</v>
      </c>
      <c r="C9" s="255" t="s">
        <v>1125</v>
      </c>
      <c r="D9" s="245" t="s">
        <v>290</v>
      </c>
      <c r="E9" s="246">
        <v>4</v>
      </c>
      <c r="F9" s="247"/>
      <c r="G9" s="248">
        <f>ROUND(E9*F9,2)</f>
        <v>0</v>
      </c>
      <c r="H9" s="247"/>
      <c r="I9" s="248">
        <f>ROUND(E9*H9,2)</f>
        <v>0</v>
      </c>
      <c r="J9" s="247"/>
      <c r="K9" s="248">
        <f>ROUND(E9*J9,2)</f>
        <v>0</v>
      </c>
      <c r="L9" s="248">
        <v>21</v>
      </c>
      <c r="M9" s="248">
        <f>G9*(1+L9/100)</f>
        <v>0</v>
      </c>
      <c r="N9" s="246">
        <v>0</v>
      </c>
      <c r="O9" s="246">
        <f>ROUND(E9*N9,2)</f>
        <v>0</v>
      </c>
      <c r="P9" s="246">
        <v>0</v>
      </c>
      <c r="Q9" s="246">
        <f>ROUND(E9*P9,2)</f>
        <v>0</v>
      </c>
      <c r="R9" s="248"/>
      <c r="S9" s="248" t="s">
        <v>254</v>
      </c>
      <c r="T9" s="249" t="s">
        <v>235</v>
      </c>
      <c r="U9" s="222">
        <v>0</v>
      </c>
      <c r="V9" s="222">
        <f>ROUND(E9*U9,2)</f>
        <v>0</v>
      </c>
      <c r="W9" s="222"/>
      <c r="X9" s="222" t="s">
        <v>276</v>
      </c>
      <c r="Y9" s="222" t="s">
        <v>237</v>
      </c>
      <c r="Z9" s="212"/>
      <c r="AA9" s="212"/>
      <c r="AB9" s="212"/>
      <c r="AC9" s="212"/>
      <c r="AD9" s="212"/>
      <c r="AE9" s="212"/>
      <c r="AF9" s="212"/>
      <c r="AG9" s="212" t="s">
        <v>362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34">
        <v>2</v>
      </c>
      <c r="B10" s="235" t="s">
        <v>1126</v>
      </c>
      <c r="C10" s="252" t="s">
        <v>1127</v>
      </c>
      <c r="D10" s="236" t="s">
        <v>309</v>
      </c>
      <c r="E10" s="237">
        <v>61.95</v>
      </c>
      <c r="F10" s="238"/>
      <c r="G10" s="239">
        <f>ROUND(E10*F10,2)</f>
        <v>0</v>
      </c>
      <c r="H10" s="238"/>
      <c r="I10" s="239">
        <f>ROUND(E10*H10,2)</f>
        <v>0</v>
      </c>
      <c r="J10" s="238"/>
      <c r="K10" s="239">
        <f>ROUND(E10*J10,2)</f>
        <v>0</v>
      </c>
      <c r="L10" s="239">
        <v>21</v>
      </c>
      <c r="M10" s="239">
        <f>G10*(1+L10/100)</f>
        <v>0</v>
      </c>
      <c r="N10" s="237">
        <v>0</v>
      </c>
      <c r="O10" s="237">
        <f>ROUND(E10*N10,2)</f>
        <v>0</v>
      </c>
      <c r="P10" s="237">
        <v>0</v>
      </c>
      <c r="Q10" s="237">
        <f>ROUND(E10*P10,2)</f>
        <v>0</v>
      </c>
      <c r="R10" s="239"/>
      <c r="S10" s="239" t="s">
        <v>254</v>
      </c>
      <c r="T10" s="240" t="s">
        <v>235</v>
      </c>
      <c r="U10" s="222">
        <v>0</v>
      </c>
      <c r="V10" s="222">
        <f>ROUND(E10*U10,2)</f>
        <v>0</v>
      </c>
      <c r="W10" s="222"/>
      <c r="X10" s="222" t="s">
        <v>276</v>
      </c>
      <c r="Y10" s="222" t="s">
        <v>237</v>
      </c>
      <c r="Z10" s="212"/>
      <c r="AA10" s="212"/>
      <c r="AB10" s="212"/>
      <c r="AC10" s="212"/>
      <c r="AD10" s="212"/>
      <c r="AE10" s="212"/>
      <c r="AF10" s="212"/>
      <c r="AG10" s="212" t="s">
        <v>362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5">
      <c r="A11" s="219"/>
      <c r="B11" s="220"/>
      <c r="C11" s="263" t="s">
        <v>1128</v>
      </c>
      <c r="D11" s="259"/>
      <c r="E11" s="260">
        <v>52.05</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281</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5">
      <c r="A12" s="219"/>
      <c r="B12" s="220"/>
      <c r="C12" s="263" t="s">
        <v>1129</v>
      </c>
      <c r="D12" s="259"/>
      <c r="E12" s="260">
        <v>9.9</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281</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4">
        <v>3</v>
      </c>
      <c r="B13" s="235" t="s">
        <v>1130</v>
      </c>
      <c r="C13" s="252" t="s">
        <v>1131</v>
      </c>
      <c r="D13" s="236" t="s">
        <v>309</v>
      </c>
      <c r="E13" s="237">
        <v>30.975000000000001</v>
      </c>
      <c r="F13" s="238"/>
      <c r="G13" s="239">
        <f>ROUND(E13*F13,2)</f>
        <v>0</v>
      </c>
      <c r="H13" s="238"/>
      <c r="I13" s="239">
        <f>ROUND(E13*H13,2)</f>
        <v>0</v>
      </c>
      <c r="J13" s="238"/>
      <c r="K13" s="239">
        <f>ROUND(E13*J13,2)</f>
        <v>0</v>
      </c>
      <c r="L13" s="239">
        <v>21</v>
      </c>
      <c r="M13" s="239">
        <f>G13*(1+L13/100)</f>
        <v>0</v>
      </c>
      <c r="N13" s="237">
        <v>0</v>
      </c>
      <c r="O13" s="237">
        <f>ROUND(E13*N13,2)</f>
        <v>0</v>
      </c>
      <c r="P13" s="237">
        <v>0</v>
      </c>
      <c r="Q13" s="237">
        <f>ROUND(E13*P13,2)</f>
        <v>0</v>
      </c>
      <c r="R13" s="239"/>
      <c r="S13" s="239" t="s">
        <v>254</v>
      </c>
      <c r="T13" s="240" t="s">
        <v>235</v>
      </c>
      <c r="U13" s="222">
        <v>0</v>
      </c>
      <c r="V13" s="222">
        <f>ROUND(E13*U13,2)</f>
        <v>0</v>
      </c>
      <c r="W13" s="222"/>
      <c r="X13" s="222" t="s">
        <v>276</v>
      </c>
      <c r="Y13" s="222" t="s">
        <v>237</v>
      </c>
      <c r="Z13" s="212"/>
      <c r="AA13" s="212"/>
      <c r="AB13" s="212"/>
      <c r="AC13" s="212"/>
      <c r="AD13" s="212"/>
      <c r="AE13" s="212"/>
      <c r="AF13" s="212"/>
      <c r="AG13" s="212" t="s">
        <v>362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5">
      <c r="A14" s="219"/>
      <c r="B14" s="220"/>
      <c r="C14" s="263" t="s">
        <v>1132</v>
      </c>
      <c r="D14" s="259"/>
      <c r="E14" s="260">
        <v>30.98</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281</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34">
        <v>4</v>
      </c>
      <c r="B15" s="235" t="s">
        <v>1133</v>
      </c>
      <c r="C15" s="252" t="s">
        <v>1134</v>
      </c>
      <c r="D15" s="236" t="s">
        <v>273</v>
      </c>
      <c r="E15" s="237">
        <v>107.7</v>
      </c>
      <c r="F15" s="238"/>
      <c r="G15" s="239">
        <f>ROUND(E15*F15,2)</f>
        <v>0</v>
      </c>
      <c r="H15" s="238"/>
      <c r="I15" s="239">
        <f>ROUND(E15*H15,2)</f>
        <v>0</v>
      </c>
      <c r="J15" s="238"/>
      <c r="K15" s="239">
        <f>ROUND(E15*J15,2)</f>
        <v>0</v>
      </c>
      <c r="L15" s="239">
        <v>21</v>
      </c>
      <c r="M15" s="239">
        <f>G15*(1+L15/100)</f>
        <v>0</v>
      </c>
      <c r="N15" s="237">
        <v>0</v>
      </c>
      <c r="O15" s="237">
        <f>ROUND(E15*N15,2)</f>
        <v>0</v>
      </c>
      <c r="P15" s="237">
        <v>0</v>
      </c>
      <c r="Q15" s="237">
        <f>ROUND(E15*P15,2)</f>
        <v>0</v>
      </c>
      <c r="R15" s="239"/>
      <c r="S15" s="239" t="s">
        <v>254</v>
      </c>
      <c r="T15" s="240" t="s">
        <v>235</v>
      </c>
      <c r="U15" s="222">
        <v>0</v>
      </c>
      <c r="V15" s="222">
        <f>ROUND(E15*U15,2)</f>
        <v>0</v>
      </c>
      <c r="W15" s="222"/>
      <c r="X15" s="222" t="s">
        <v>276</v>
      </c>
      <c r="Y15" s="222" t="s">
        <v>237</v>
      </c>
      <c r="Z15" s="212"/>
      <c r="AA15" s="212"/>
      <c r="AB15" s="212"/>
      <c r="AC15" s="212"/>
      <c r="AD15" s="212"/>
      <c r="AE15" s="212"/>
      <c r="AF15" s="212"/>
      <c r="AG15" s="212" t="s">
        <v>362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5">
      <c r="A16" s="219"/>
      <c r="B16" s="220"/>
      <c r="C16" s="263" t="s">
        <v>1135</v>
      </c>
      <c r="D16" s="259"/>
      <c r="E16" s="260">
        <v>87.9</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281</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5">
      <c r="A17" s="219"/>
      <c r="B17" s="220"/>
      <c r="C17" s="263" t="s">
        <v>1136</v>
      </c>
      <c r="D17" s="259"/>
      <c r="E17" s="260">
        <v>19.8</v>
      </c>
      <c r="F17" s="222"/>
      <c r="G17" s="22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281</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3">
        <v>5</v>
      </c>
      <c r="B18" s="244" t="s">
        <v>1137</v>
      </c>
      <c r="C18" s="255" t="s">
        <v>1138</v>
      </c>
      <c r="D18" s="245" t="s">
        <v>273</v>
      </c>
      <c r="E18" s="246">
        <v>107.7</v>
      </c>
      <c r="F18" s="247"/>
      <c r="G18" s="248">
        <f>ROUND(E18*F18,2)</f>
        <v>0</v>
      </c>
      <c r="H18" s="247"/>
      <c r="I18" s="248">
        <f>ROUND(E18*H18,2)</f>
        <v>0</v>
      </c>
      <c r="J18" s="247"/>
      <c r="K18" s="248">
        <f>ROUND(E18*J18,2)</f>
        <v>0</v>
      </c>
      <c r="L18" s="248">
        <v>21</v>
      </c>
      <c r="M18" s="248">
        <f>G18*(1+L18/100)</f>
        <v>0</v>
      </c>
      <c r="N18" s="246">
        <v>0</v>
      </c>
      <c r="O18" s="246">
        <f>ROUND(E18*N18,2)</f>
        <v>0</v>
      </c>
      <c r="P18" s="246">
        <v>0</v>
      </c>
      <c r="Q18" s="246">
        <f>ROUND(E18*P18,2)</f>
        <v>0</v>
      </c>
      <c r="R18" s="248"/>
      <c r="S18" s="248" t="s">
        <v>254</v>
      </c>
      <c r="T18" s="249" t="s">
        <v>235</v>
      </c>
      <c r="U18" s="222">
        <v>0</v>
      </c>
      <c r="V18" s="222">
        <f>ROUND(E18*U18,2)</f>
        <v>0</v>
      </c>
      <c r="W18" s="222"/>
      <c r="X18" s="222" t="s">
        <v>276</v>
      </c>
      <c r="Y18" s="222" t="s">
        <v>237</v>
      </c>
      <c r="Z18" s="212"/>
      <c r="AA18" s="212"/>
      <c r="AB18" s="212"/>
      <c r="AC18" s="212"/>
      <c r="AD18" s="212"/>
      <c r="AE18" s="212"/>
      <c r="AF18" s="212"/>
      <c r="AG18" s="212" t="s">
        <v>362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3">
        <v>6</v>
      </c>
      <c r="B19" s="244" t="s">
        <v>1139</v>
      </c>
      <c r="C19" s="255" t="s">
        <v>1140</v>
      </c>
      <c r="D19" s="245" t="s">
        <v>309</v>
      </c>
      <c r="E19" s="246">
        <v>61.95</v>
      </c>
      <c r="F19" s="247"/>
      <c r="G19" s="248">
        <f>ROUND(E19*F19,2)</f>
        <v>0</v>
      </c>
      <c r="H19" s="247"/>
      <c r="I19" s="248">
        <f>ROUND(E19*H19,2)</f>
        <v>0</v>
      </c>
      <c r="J19" s="247"/>
      <c r="K19" s="248">
        <f>ROUND(E19*J19,2)</f>
        <v>0</v>
      </c>
      <c r="L19" s="248">
        <v>21</v>
      </c>
      <c r="M19" s="248">
        <f>G19*(1+L19/100)</f>
        <v>0</v>
      </c>
      <c r="N19" s="246">
        <v>0</v>
      </c>
      <c r="O19" s="246">
        <f>ROUND(E19*N19,2)</f>
        <v>0</v>
      </c>
      <c r="P19" s="246">
        <v>0</v>
      </c>
      <c r="Q19" s="246">
        <f>ROUND(E19*P19,2)</f>
        <v>0</v>
      </c>
      <c r="R19" s="248"/>
      <c r="S19" s="248" t="s">
        <v>254</v>
      </c>
      <c r="T19" s="249" t="s">
        <v>235</v>
      </c>
      <c r="U19" s="222">
        <v>0</v>
      </c>
      <c r="V19" s="222">
        <f>ROUND(E19*U19,2)</f>
        <v>0</v>
      </c>
      <c r="W19" s="222"/>
      <c r="X19" s="222" t="s">
        <v>276</v>
      </c>
      <c r="Y19" s="222" t="s">
        <v>237</v>
      </c>
      <c r="Z19" s="212"/>
      <c r="AA19" s="212"/>
      <c r="AB19" s="212"/>
      <c r="AC19" s="212"/>
      <c r="AD19" s="212"/>
      <c r="AE19" s="212"/>
      <c r="AF19" s="212"/>
      <c r="AG19" s="212" t="s">
        <v>362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34">
        <v>7</v>
      </c>
      <c r="B20" s="235" t="s">
        <v>485</v>
      </c>
      <c r="C20" s="252" t="s">
        <v>1141</v>
      </c>
      <c r="D20" s="236" t="s">
        <v>309</v>
      </c>
      <c r="E20" s="237">
        <v>16.52</v>
      </c>
      <c r="F20" s="238"/>
      <c r="G20" s="239">
        <f>ROUND(E20*F20,2)</f>
        <v>0</v>
      </c>
      <c r="H20" s="238"/>
      <c r="I20" s="239">
        <f>ROUND(E20*H20,2)</f>
        <v>0</v>
      </c>
      <c r="J20" s="238"/>
      <c r="K20" s="239">
        <f>ROUND(E20*J20,2)</f>
        <v>0</v>
      </c>
      <c r="L20" s="239">
        <v>21</v>
      </c>
      <c r="M20" s="239">
        <f>G20*(1+L20/100)</f>
        <v>0</v>
      </c>
      <c r="N20" s="237">
        <v>0</v>
      </c>
      <c r="O20" s="237">
        <f>ROUND(E20*N20,2)</f>
        <v>0</v>
      </c>
      <c r="P20" s="237">
        <v>0</v>
      </c>
      <c r="Q20" s="237">
        <f>ROUND(E20*P20,2)</f>
        <v>0</v>
      </c>
      <c r="R20" s="239"/>
      <c r="S20" s="239" t="s">
        <v>254</v>
      </c>
      <c r="T20" s="240" t="s">
        <v>235</v>
      </c>
      <c r="U20" s="222">
        <v>0</v>
      </c>
      <c r="V20" s="222">
        <f>ROUND(E20*U20,2)</f>
        <v>0</v>
      </c>
      <c r="W20" s="222"/>
      <c r="X20" s="222" t="s">
        <v>276</v>
      </c>
      <c r="Y20" s="222" t="s">
        <v>237</v>
      </c>
      <c r="Z20" s="212"/>
      <c r="AA20" s="212"/>
      <c r="AB20" s="212"/>
      <c r="AC20" s="212"/>
      <c r="AD20" s="212"/>
      <c r="AE20" s="212"/>
      <c r="AF20" s="212"/>
      <c r="AG20" s="212" t="s">
        <v>362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5">
      <c r="A21" s="219"/>
      <c r="B21" s="220"/>
      <c r="C21" s="263" t="s">
        <v>1142</v>
      </c>
      <c r="D21" s="259"/>
      <c r="E21" s="260">
        <v>4.13</v>
      </c>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281</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5">
      <c r="A22" s="219"/>
      <c r="B22" s="220"/>
      <c r="C22" s="263" t="s">
        <v>1143</v>
      </c>
      <c r="D22" s="259"/>
      <c r="E22" s="260">
        <v>12.39</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281</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3">
        <v>8</v>
      </c>
      <c r="B23" s="244" t="s">
        <v>1144</v>
      </c>
      <c r="C23" s="255" t="s">
        <v>1145</v>
      </c>
      <c r="D23" s="245" t="s">
        <v>309</v>
      </c>
      <c r="E23" s="246">
        <v>16.52</v>
      </c>
      <c r="F23" s="247"/>
      <c r="G23" s="248">
        <f>ROUND(E23*F23,2)</f>
        <v>0</v>
      </c>
      <c r="H23" s="247"/>
      <c r="I23" s="248">
        <f>ROUND(E23*H23,2)</f>
        <v>0</v>
      </c>
      <c r="J23" s="247"/>
      <c r="K23" s="248">
        <f>ROUND(E23*J23,2)</f>
        <v>0</v>
      </c>
      <c r="L23" s="248">
        <v>21</v>
      </c>
      <c r="M23" s="248">
        <f>G23*(1+L23/100)</f>
        <v>0</v>
      </c>
      <c r="N23" s="246">
        <v>0</v>
      </c>
      <c r="O23" s="246">
        <f>ROUND(E23*N23,2)</f>
        <v>0</v>
      </c>
      <c r="P23" s="246">
        <v>0</v>
      </c>
      <c r="Q23" s="246">
        <f>ROUND(E23*P23,2)</f>
        <v>0</v>
      </c>
      <c r="R23" s="248"/>
      <c r="S23" s="248" t="s">
        <v>254</v>
      </c>
      <c r="T23" s="249" t="s">
        <v>235</v>
      </c>
      <c r="U23" s="222">
        <v>0</v>
      </c>
      <c r="V23" s="222">
        <f>ROUND(E23*U23,2)</f>
        <v>0</v>
      </c>
      <c r="W23" s="222"/>
      <c r="X23" s="222" t="s">
        <v>276</v>
      </c>
      <c r="Y23" s="222" t="s">
        <v>237</v>
      </c>
      <c r="Z23" s="212"/>
      <c r="AA23" s="212"/>
      <c r="AB23" s="212"/>
      <c r="AC23" s="212"/>
      <c r="AD23" s="212"/>
      <c r="AE23" s="212"/>
      <c r="AF23" s="212"/>
      <c r="AG23" s="212" t="s">
        <v>362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3">
        <v>9</v>
      </c>
      <c r="B24" s="244" t="s">
        <v>1146</v>
      </c>
      <c r="C24" s="255" t="s">
        <v>1147</v>
      </c>
      <c r="D24" s="245" t="s">
        <v>309</v>
      </c>
      <c r="E24" s="246">
        <v>16.52</v>
      </c>
      <c r="F24" s="247"/>
      <c r="G24" s="248">
        <f>ROUND(E24*F24,2)</f>
        <v>0</v>
      </c>
      <c r="H24" s="247"/>
      <c r="I24" s="248">
        <f>ROUND(E24*H24,2)</f>
        <v>0</v>
      </c>
      <c r="J24" s="247"/>
      <c r="K24" s="248">
        <f>ROUND(E24*J24,2)</f>
        <v>0</v>
      </c>
      <c r="L24" s="248">
        <v>21</v>
      </c>
      <c r="M24" s="248">
        <f>G24*(1+L24/100)</f>
        <v>0</v>
      </c>
      <c r="N24" s="246">
        <v>0</v>
      </c>
      <c r="O24" s="246">
        <f>ROUND(E24*N24,2)</f>
        <v>0</v>
      </c>
      <c r="P24" s="246">
        <v>0</v>
      </c>
      <c r="Q24" s="246">
        <f>ROUND(E24*P24,2)</f>
        <v>0</v>
      </c>
      <c r="R24" s="248"/>
      <c r="S24" s="248" t="s">
        <v>254</v>
      </c>
      <c r="T24" s="249" t="s">
        <v>235</v>
      </c>
      <c r="U24" s="222">
        <v>0</v>
      </c>
      <c r="V24" s="222">
        <f>ROUND(E24*U24,2)</f>
        <v>0</v>
      </c>
      <c r="W24" s="222"/>
      <c r="X24" s="222" t="s">
        <v>276</v>
      </c>
      <c r="Y24" s="222" t="s">
        <v>237</v>
      </c>
      <c r="Z24" s="212"/>
      <c r="AA24" s="212"/>
      <c r="AB24" s="212"/>
      <c r="AC24" s="212"/>
      <c r="AD24" s="212"/>
      <c r="AE24" s="212"/>
      <c r="AF24" s="212"/>
      <c r="AG24" s="212" t="s">
        <v>362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34">
        <v>10</v>
      </c>
      <c r="B25" s="235" t="s">
        <v>494</v>
      </c>
      <c r="C25" s="252" t="s">
        <v>1148</v>
      </c>
      <c r="D25" s="236" t="s">
        <v>309</v>
      </c>
      <c r="E25" s="237">
        <v>45.43</v>
      </c>
      <c r="F25" s="238"/>
      <c r="G25" s="239">
        <f>ROUND(E25*F25,2)</f>
        <v>0</v>
      </c>
      <c r="H25" s="238"/>
      <c r="I25" s="239">
        <f>ROUND(E25*H25,2)</f>
        <v>0</v>
      </c>
      <c r="J25" s="238"/>
      <c r="K25" s="239">
        <f>ROUND(E25*J25,2)</f>
        <v>0</v>
      </c>
      <c r="L25" s="239">
        <v>21</v>
      </c>
      <c r="M25" s="239">
        <f>G25*(1+L25/100)</f>
        <v>0</v>
      </c>
      <c r="N25" s="237">
        <v>0</v>
      </c>
      <c r="O25" s="237">
        <f>ROUND(E25*N25,2)</f>
        <v>0</v>
      </c>
      <c r="P25" s="237">
        <v>0</v>
      </c>
      <c r="Q25" s="237">
        <f>ROUND(E25*P25,2)</f>
        <v>0</v>
      </c>
      <c r="R25" s="239"/>
      <c r="S25" s="239" t="s">
        <v>254</v>
      </c>
      <c r="T25" s="240" t="s">
        <v>235</v>
      </c>
      <c r="U25" s="222">
        <v>0</v>
      </c>
      <c r="V25" s="222">
        <f>ROUND(E25*U25,2)</f>
        <v>0</v>
      </c>
      <c r="W25" s="222"/>
      <c r="X25" s="222" t="s">
        <v>276</v>
      </c>
      <c r="Y25" s="222" t="s">
        <v>237</v>
      </c>
      <c r="Z25" s="212"/>
      <c r="AA25" s="212"/>
      <c r="AB25" s="212"/>
      <c r="AC25" s="212"/>
      <c r="AD25" s="212"/>
      <c r="AE25" s="212"/>
      <c r="AF25" s="212"/>
      <c r="AG25" s="212" t="s">
        <v>362</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5">
      <c r="A26" s="219"/>
      <c r="B26" s="220"/>
      <c r="C26" s="263" t="s">
        <v>1149</v>
      </c>
      <c r="D26" s="259"/>
      <c r="E26" s="260">
        <v>61.95</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281</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5">
      <c r="A27" s="219"/>
      <c r="B27" s="220"/>
      <c r="C27" s="263" t="s">
        <v>1150</v>
      </c>
      <c r="D27" s="259"/>
      <c r="E27" s="260">
        <v>-16.52</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281</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34">
        <v>11</v>
      </c>
      <c r="B28" s="235" t="s">
        <v>1151</v>
      </c>
      <c r="C28" s="252" t="s">
        <v>1152</v>
      </c>
      <c r="D28" s="236" t="s">
        <v>309</v>
      </c>
      <c r="E28" s="237">
        <v>12.39</v>
      </c>
      <c r="F28" s="238"/>
      <c r="G28" s="239">
        <f>ROUND(E28*F28,2)</f>
        <v>0</v>
      </c>
      <c r="H28" s="238"/>
      <c r="I28" s="239">
        <f>ROUND(E28*H28,2)</f>
        <v>0</v>
      </c>
      <c r="J28" s="238"/>
      <c r="K28" s="239">
        <f>ROUND(E28*J28,2)</f>
        <v>0</v>
      </c>
      <c r="L28" s="239">
        <v>21</v>
      </c>
      <c r="M28" s="239">
        <f>G28*(1+L28/100)</f>
        <v>0</v>
      </c>
      <c r="N28" s="237">
        <v>0</v>
      </c>
      <c r="O28" s="237">
        <f>ROUND(E28*N28,2)</f>
        <v>0</v>
      </c>
      <c r="P28" s="237">
        <v>0</v>
      </c>
      <c r="Q28" s="237">
        <f>ROUND(E28*P28,2)</f>
        <v>0</v>
      </c>
      <c r="R28" s="239"/>
      <c r="S28" s="239" t="s">
        <v>254</v>
      </c>
      <c r="T28" s="240" t="s">
        <v>235</v>
      </c>
      <c r="U28" s="222">
        <v>0</v>
      </c>
      <c r="V28" s="222">
        <f>ROUND(E28*U28,2)</f>
        <v>0</v>
      </c>
      <c r="W28" s="222"/>
      <c r="X28" s="222" t="s">
        <v>276</v>
      </c>
      <c r="Y28" s="222" t="s">
        <v>237</v>
      </c>
      <c r="Z28" s="212"/>
      <c r="AA28" s="212"/>
      <c r="AB28" s="212"/>
      <c r="AC28" s="212"/>
      <c r="AD28" s="212"/>
      <c r="AE28" s="212"/>
      <c r="AF28" s="212"/>
      <c r="AG28" s="212" t="s">
        <v>362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5">
      <c r="A29" s="219"/>
      <c r="B29" s="220"/>
      <c r="C29" s="263" t="s">
        <v>1153</v>
      </c>
      <c r="D29" s="259"/>
      <c r="E29" s="260">
        <v>10.41</v>
      </c>
      <c r="F29" s="222"/>
      <c r="G29" s="222"/>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281</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5">
      <c r="A30" s="219"/>
      <c r="B30" s="220"/>
      <c r="C30" s="263" t="s">
        <v>1154</v>
      </c>
      <c r="D30" s="259"/>
      <c r="E30" s="260">
        <v>1.98</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281</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3">
        <v>12</v>
      </c>
      <c r="B31" s="244" t="s">
        <v>1155</v>
      </c>
      <c r="C31" s="255" t="s">
        <v>1156</v>
      </c>
      <c r="D31" s="245" t="s">
        <v>309</v>
      </c>
      <c r="E31" s="246">
        <v>16.52</v>
      </c>
      <c r="F31" s="247"/>
      <c r="G31" s="248">
        <f>ROUND(E31*F31,2)</f>
        <v>0</v>
      </c>
      <c r="H31" s="247"/>
      <c r="I31" s="248">
        <f>ROUND(E31*H31,2)</f>
        <v>0</v>
      </c>
      <c r="J31" s="247"/>
      <c r="K31" s="248">
        <f>ROUND(E31*J31,2)</f>
        <v>0</v>
      </c>
      <c r="L31" s="248">
        <v>21</v>
      </c>
      <c r="M31" s="248">
        <f>G31*(1+L31/100)</f>
        <v>0</v>
      </c>
      <c r="N31" s="246">
        <v>0</v>
      </c>
      <c r="O31" s="246">
        <f>ROUND(E31*N31,2)</f>
        <v>0</v>
      </c>
      <c r="P31" s="246">
        <v>0</v>
      </c>
      <c r="Q31" s="246">
        <f>ROUND(E31*P31,2)</f>
        <v>0</v>
      </c>
      <c r="R31" s="248"/>
      <c r="S31" s="248" t="s">
        <v>254</v>
      </c>
      <c r="T31" s="249" t="s">
        <v>235</v>
      </c>
      <c r="U31" s="222">
        <v>0</v>
      </c>
      <c r="V31" s="222">
        <f>ROUND(E31*U31,2)</f>
        <v>0</v>
      </c>
      <c r="W31" s="222"/>
      <c r="X31" s="222" t="s">
        <v>1157</v>
      </c>
      <c r="Y31" s="222" t="s">
        <v>237</v>
      </c>
      <c r="Z31" s="212"/>
      <c r="AA31" s="212"/>
      <c r="AB31" s="212"/>
      <c r="AC31" s="212"/>
      <c r="AD31" s="212"/>
      <c r="AE31" s="212"/>
      <c r="AF31" s="212"/>
      <c r="AG31" s="212" t="s">
        <v>1158</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43">
        <v>13</v>
      </c>
      <c r="B32" s="244" t="s">
        <v>1159</v>
      </c>
      <c r="C32" s="255" t="s">
        <v>1160</v>
      </c>
      <c r="D32" s="245" t="s">
        <v>309</v>
      </c>
      <c r="E32" s="246">
        <v>12.39</v>
      </c>
      <c r="F32" s="247"/>
      <c r="G32" s="248">
        <f>ROUND(E32*F32,2)</f>
        <v>0</v>
      </c>
      <c r="H32" s="247"/>
      <c r="I32" s="248">
        <f>ROUND(E32*H32,2)</f>
        <v>0</v>
      </c>
      <c r="J32" s="247"/>
      <c r="K32" s="248">
        <f>ROUND(E32*J32,2)</f>
        <v>0</v>
      </c>
      <c r="L32" s="248">
        <v>21</v>
      </c>
      <c r="M32" s="248">
        <f>G32*(1+L32/100)</f>
        <v>0</v>
      </c>
      <c r="N32" s="246">
        <v>0</v>
      </c>
      <c r="O32" s="246">
        <f>ROUND(E32*N32,2)</f>
        <v>0</v>
      </c>
      <c r="P32" s="246">
        <v>0</v>
      </c>
      <c r="Q32" s="246">
        <f>ROUND(E32*P32,2)</f>
        <v>0</v>
      </c>
      <c r="R32" s="248"/>
      <c r="S32" s="248" t="s">
        <v>254</v>
      </c>
      <c r="T32" s="249" t="s">
        <v>235</v>
      </c>
      <c r="U32" s="222">
        <v>0</v>
      </c>
      <c r="V32" s="222">
        <f>ROUND(E32*U32,2)</f>
        <v>0</v>
      </c>
      <c r="W32" s="222"/>
      <c r="X32" s="222" t="s">
        <v>520</v>
      </c>
      <c r="Y32" s="222" t="s">
        <v>237</v>
      </c>
      <c r="Z32" s="212"/>
      <c r="AA32" s="212"/>
      <c r="AB32" s="212"/>
      <c r="AC32" s="212"/>
      <c r="AD32" s="212"/>
      <c r="AE32" s="212"/>
      <c r="AF32" s="212"/>
      <c r="AG32" s="212" t="s">
        <v>718</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x14ac:dyDescent="0.25">
      <c r="A33" s="227" t="s">
        <v>229</v>
      </c>
      <c r="B33" s="228" t="s">
        <v>134</v>
      </c>
      <c r="C33" s="251" t="s">
        <v>135</v>
      </c>
      <c r="D33" s="229"/>
      <c r="E33" s="230"/>
      <c r="F33" s="231"/>
      <c r="G33" s="231">
        <f>SUMIF(AG34:AG36,"&lt;&gt;NOR",G34:G36)</f>
        <v>0</v>
      </c>
      <c r="H33" s="231"/>
      <c r="I33" s="231">
        <f>SUM(I34:I36)</f>
        <v>0</v>
      </c>
      <c r="J33" s="231"/>
      <c r="K33" s="231">
        <f>SUM(K34:K36)</f>
        <v>0</v>
      </c>
      <c r="L33" s="231"/>
      <c r="M33" s="231">
        <f>SUM(M34:M36)</f>
        <v>0</v>
      </c>
      <c r="N33" s="230"/>
      <c r="O33" s="230">
        <f>SUM(O34:O36)</f>
        <v>0</v>
      </c>
      <c r="P33" s="230"/>
      <c r="Q33" s="230">
        <f>SUM(Q34:Q36)</f>
        <v>0</v>
      </c>
      <c r="R33" s="231"/>
      <c r="S33" s="231"/>
      <c r="T33" s="232"/>
      <c r="U33" s="226"/>
      <c r="V33" s="226">
        <f>SUM(V34:V36)</f>
        <v>0</v>
      </c>
      <c r="W33" s="226"/>
      <c r="X33" s="226"/>
      <c r="Y33" s="226"/>
      <c r="AG33" t="s">
        <v>230</v>
      </c>
    </row>
    <row r="34" spans="1:60" outlineLevel="1" x14ac:dyDescent="0.25">
      <c r="A34" s="234">
        <v>14</v>
      </c>
      <c r="B34" s="235" t="s">
        <v>1161</v>
      </c>
      <c r="C34" s="252" t="s">
        <v>1162</v>
      </c>
      <c r="D34" s="236" t="s">
        <v>309</v>
      </c>
      <c r="E34" s="237">
        <v>4.13</v>
      </c>
      <c r="F34" s="238"/>
      <c r="G34" s="239">
        <f>ROUND(E34*F34,2)</f>
        <v>0</v>
      </c>
      <c r="H34" s="238"/>
      <c r="I34" s="239">
        <f>ROUND(E34*H34,2)</f>
        <v>0</v>
      </c>
      <c r="J34" s="238"/>
      <c r="K34" s="239">
        <f>ROUND(E34*J34,2)</f>
        <v>0</v>
      </c>
      <c r="L34" s="239">
        <v>21</v>
      </c>
      <c r="M34" s="239">
        <f>G34*(1+L34/100)</f>
        <v>0</v>
      </c>
      <c r="N34" s="237">
        <v>0</v>
      </c>
      <c r="O34" s="237">
        <f>ROUND(E34*N34,2)</f>
        <v>0</v>
      </c>
      <c r="P34" s="237">
        <v>0</v>
      </c>
      <c r="Q34" s="237">
        <f>ROUND(E34*P34,2)</f>
        <v>0</v>
      </c>
      <c r="R34" s="239"/>
      <c r="S34" s="239" t="s">
        <v>254</v>
      </c>
      <c r="T34" s="240" t="s">
        <v>235</v>
      </c>
      <c r="U34" s="222">
        <v>0</v>
      </c>
      <c r="V34" s="222">
        <f>ROUND(E34*U34,2)</f>
        <v>0</v>
      </c>
      <c r="W34" s="222"/>
      <c r="X34" s="222" t="s">
        <v>276</v>
      </c>
      <c r="Y34" s="222" t="s">
        <v>237</v>
      </c>
      <c r="Z34" s="212"/>
      <c r="AA34" s="212"/>
      <c r="AB34" s="212"/>
      <c r="AC34" s="212"/>
      <c r="AD34" s="212"/>
      <c r="AE34" s="212"/>
      <c r="AF34" s="212"/>
      <c r="AG34" s="212" t="s">
        <v>362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5">
      <c r="A35" s="219"/>
      <c r="B35" s="220"/>
      <c r="C35" s="263" t="s">
        <v>1163</v>
      </c>
      <c r="D35" s="259"/>
      <c r="E35" s="260">
        <v>3.47</v>
      </c>
      <c r="F35" s="222"/>
      <c r="G35" s="222"/>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281</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3" x14ac:dyDescent="0.25">
      <c r="A36" s="219"/>
      <c r="B36" s="220"/>
      <c r="C36" s="263" t="s">
        <v>1164</v>
      </c>
      <c r="D36" s="259"/>
      <c r="E36" s="260">
        <v>0.66</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281</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x14ac:dyDescent="0.25">
      <c r="A37" s="227" t="s">
        <v>229</v>
      </c>
      <c r="B37" s="228" t="s">
        <v>142</v>
      </c>
      <c r="C37" s="251" t="s">
        <v>143</v>
      </c>
      <c r="D37" s="229"/>
      <c r="E37" s="230"/>
      <c r="F37" s="231"/>
      <c r="G37" s="231">
        <f>SUMIF(AG38:AG40,"&lt;&gt;NOR",G38:G40)</f>
        <v>0</v>
      </c>
      <c r="H37" s="231"/>
      <c r="I37" s="231">
        <f>SUM(I38:I40)</f>
        <v>0</v>
      </c>
      <c r="J37" s="231"/>
      <c r="K37" s="231">
        <f>SUM(K38:K40)</f>
        <v>0</v>
      </c>
      <c r="L37" s="231"/>
      <c r="M37" s="231">
        <f>SUM(M38:M40)</f>
        <v>0</v>
      </c>
      <c r="N37" s="230"/>
      <c r="O37" s="230">
        <f>SUM(O38:O40)</f>
        <v>0</v>
      </c>
      <c r="P37" s="230"/>
      <c r="Q37" s="230">
        <f>SUM(Q38:Q40)</f>
        <v>0</v>
      </c>
      <c r="R37" s="231"/>
      <c r="S37" s="231"/>
      <c r="T37" s="232"/>
      <c r="U37" s="226"/>
      <c r="V37" s="226">
        <f>SUM(V38:V40)</f>
        <v>0</v>
      </c>
      <c r="W37" s="226"/>
      <c r="X37" s="226"/>
      <c r="Y37" s="226"/>
      <c r="AG37" t="s">
        <v>230</v>
      </c>
    </row>
    <row r="38" spans="1:60" outlineLevel="1" x14ac:dyDescent="0.25">
      <c r="A38" s="243">
        <v>15</v>
      </c>
      <c r="B38" s="244" t="s">
        <v>1165</v>
      </c>
      <c r="C38" s="255" t="s">
        <v>1166</v>
      </c>
      <c r="D38" s="245" t="s">
        <v>305</v>
      </c>
      <c r="E38" s="246">
        <v>1</v>
      </c>
      <c r="F38" s="247"/>
      <c r="G38" s="248">
        <f>ROUND(E38*F38,2)</f>
        <v>0</v>
      </c>
      <c r="H38" s="247"/>
      <c r="I38" s="248">
        <f>ROUND(E38*H38,2)</f>
        <v>0</v>
      </c>
      <c r="J38" s="247"/>
      <c r="K38" s="248">
        <f>ROUND(E38*J38,2)</f>
        <v>0</v>
      </c>
      <c r="L38" s="248">
        <v>21</v>
      </c>
      <c r="M38" s="248">
        <f>G38*(1+L38/100)</f>
        <v>0</v>
      </c>
      <c r="N38" s="246">
        <v>0</v>
      </c>
      <c r="O38" s="246">
        <f>ROUND(E38*N38,2)</f>
        <v>0</v>
      </c>
      <c r="P38" s="246">
        <v>0</v>
      </c>
      <c r="Q38" s="246">
        <f>ROUND(E38*P38,2)</f>
        <v>0</v>
      </c>
      <c r="R38" s="248"/>
      <c r="S38" s="248" t="s">
        <v>254</v>
      </c>
      <c r="T38" s="249" t="s">
        <v>235</v>
      </c>
      <c r="U38" s="222">
        <v>0</v>
      </c>
      <c r="V38" s="222">
        <f>ROUND(E38*U38,2)</f>
        <v>0</v>
      </c>
      <c r="W38" s="222"/>
      <c r="X38" s="222" t="s">
        <v>276</v>
      </c>
      <c r="Y38" s="222" t="s">
        <v>237</v>
      </c>
      <c r="Z38" s="212"/>
      <c r="AA38" s="212"/>
      <c r="AB38" s="212"/>
      <c r="AC38" s="212"/>
      <c r="AD38" s="212"/>
      <c r="AE38" s="212"/>
      <c r="AF38" s="212"/>
      <c r="AG38" s="212" t="s">
        <v>362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3">
        <v>16</v>
      </c>
      <c r="B39" s="244" t="s">
        <v>1167</v>
      </c>
      <c r="C39" s="255" t="s">
        <v>1168</v>
      </c>
      <c r="D39" s="245" t="s">
        <v>305</v>
      </c>
      <c r="E39" s="246">
        <v>1</v>
      </c>
      <c r="F39" s="247"/>
      <c r="G39" s="248">
        <f>ROUND(E39*F39,2)</f>
        <v>0</v>
      </c>
      <c r="H39" s="247"/>
      <c r="I39" s="248">
        <f>ROUND(E39*H39,2)</f>
        <v>0</v>
      </c>
      <c r="J39" s="247"/>
      <c r="K39" s="248">
        <f>ROUND(E39*J39,2)</f>
        <v>0</v>
      </c>
      <c r="L39" s="248">
        <v>21</v>
      </c>
      <c r="M39" s="248">
        <f>G39*(1+L39/100)</f>
        <v>0</v>
      </c>
      <c r="N39" s="246">
        <v>0</v>
      </c>
      <c r="O39" s="246">
        <f>ROUND(E39*N39,2)</f>
        <v>0</v>
      </c>
      <c r="P39" s="246">
        <v>0</v>
      </c>
      <c r="Q39" s="246">
        <f>ROUND(E39*P39,2)</f>
        <v>0</v>
      </c>
      <c r="R39" s="248"/>
      <c r="S39" s="248" t="s">
        <v>254</v>
      </c>
      <c r="T39" s="249" t="s">
        <v>235</v>
      </c>
      <c r="U39" s="222">
        <v>0</v>
      </c>
      <c r="V39" s="222">
        <f>ROUND(E39*U39,2)</f>
        <v>0</v>
      </c>
      <c r="W39" s="222"/>
      <c r="X39" s="222" t="s">
        <v>276</v>
      </c>
      <c r="Y39" s="222" t="s">
        <v>237</v>
      </c>
      <c r="Z39" s="212"/>
      <c r="AA39" s="212"/>
      <c r="AB39" s="212"/>
      <c r="AC39" s="212"/>
      <c r="AD39" s="212"/>
      <c r="AE39" s="212"/>
      <c r="AF39" s="212"/>
      <c r="AG39" s="212" t="s">
        <v>362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3">
        <v>17</v>
      </c>
      <c r="B40" s="244" t="s">
        <v>1169</v>
      </c>
      <c r="C40" s="255" t="s">
        <v>1170</v>
      </c>
      <c r="D40" s="245" t="s">
        <v>305</v>
      </c>
      <c r="E40" s="246">
        <v>1</v>
      </c>
      <c r="F40" s="247"/>
      <c r="G40" s="248">
        <f>ROUND(E40*F40,2)</f>
        <v>0</v>
      </c>
      <c r="H40" s="247"/>
      <c r="I40" s="248">
        <f>ROUND(E40*H40,2)</f>
        <v>0</v>
      </c>
      <c r="J40" s="247"/>
      <c r="K40" s="248">
        <f>ROUND(E40*J40,2)</f>
        <v>0</v>
      </c>
      <c r="L40" s="248">
        <v>21</v>
      </c>
      <c r="M40" s="248">
        <f>G40*(1+L40/100)</f>
        <v>0</v>
      </c>
      <c r="N40" s="246">
        <v>0</v>
      </c>
      <c r="O40" s="246">
        <f>ROUND(E40*N40,2)</f>
        <v>0</v>
      </c>
      <c r="P40" s="246">
        <v>0</v>
      </c>
      <c r="Q40" s="246">
        <f>ROUND(E40*P40,2)</f>
        <v>0</v>
      </c>
      <c r="R40" s="248"/>
      <c r="S40" s="248" t="s">
        <v>254</v>
      </c>
      <c r="T40" s="249" t="s">
        <v>235</v>
      </c>
      <c r="U40" s="222">
        <v>0</v>
      </c>
      <c r="V40" s="222">
        <f>ROUND(E40*U40,2)</f>
        <v>0</v>
      </c>
      <c r="W40" s="222"/>
      <c r="X40" s="222" t="s">
        <v>520</v>
      </c>
      <c r="Y40" s="222" t="s">
        <v>237</v>
      </c>
      <c r="Z40" s="212"/>
      <c r="AA40" s="212"/>
      <c r="AB40" s="212"/>
      <c r="AC40" s="212"/>
      <c r="AD40" s="212"/>
      <c r="AE40" s="212"/>
      <c r="AF40" s="212"/>
      <c r="AG40" s="212" t="s">
        <v>718</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x14ac:dyDescent="0.25">
      <c r="A41" s="227" t="s">
        <v>229</v>
      </c>
      <c r="B41" s="228" t="s">
        <v>144</v>
      </c>
      <c r="C41" s="251" t="s">
        <v>145</v>
      </c>
      <c r="D41" s="229"/>
      <c r="E41" s="230"/>
      <c r="F41" s="231"/>
      <c r="G41" s="231">
        <f>SUMIF(AG42:AG49,"&lt;&gt;NOR",G42:G49)</f>
        <v>0</v>
      </c>
      <c r="H41" s="231"/>
      <c r="I41" s="231">
        <f>SUM(I42:I49)</f>
        <v>0</v>
      </c>
      <c r="J41" s="231"/>
      <c r="K41" s="231">
        <f>SUM(K42:K49)</f>
        <v>0</v>
      </c>
      <c r="L41" s="231"/>
      <c r="M41" s="231">
        <f>SUM(M42:M49)</f>
        <v>0</v>
      </c>
      <c r="N41" s="230"/>
      <c r="O41" s="230">
        <f>SUM(O42:O49)</f>
        <v>0</v>
      </c>
      <c r="P41" s="230"/>
      <c r="Q41" s="230">
        <f>SUM(Q42:Q49)</f>
        <v>0</v>
      </c>
      <c r="R41" s="231"/>
      <c r="S41" s="231"/>
      <c r="T41" s="232"/>
      <c r="U41" s="226"/>
      <c r="V41" s="226">
        <f>SUM(V42:V49)</f>
        <v>0</v>
      </c>
      <c r="W41" s="226"/>
      <c r="X41" s="226"/>
      <c r="Y41" s="226"/>
      <c r="AG41" t="s">
        <v>230</v>
      </c>
    </row>
    <row r="42" spans="1:60" outlineLevel="1" x14ac:dyDescent="0.25">
      <c r="A42" s="243">
        <v>18</v>
      </c>
      <c r="B42" s="244" t="s">
        <v>1171</v>
      </c>
      <c r="C42" s="255" t="s">
        <v>1172</v>
      </c>
      <c r="D42" s="245" t="s">
        <v>1173</v>
      </c>
      <c r="E42" s="246">
        <v>2</v>
      </c>
      <c r="F42" s="247"/>
      <c r="G42" s="248">
        <f>ROUND(E42*F42,2)</f>
        <v>0</v>
      </c>
      <c r="H42" s="247"/>
      <c r="I42" s="248">
        <f>ROUND(E42*H42,2)</f>
        <v>0</v>
      </c>
      <c r="J42" s="247"/>
      <c r="K42" s="248">
        <f>ROUND(E42*J42,2)</f>
        <v>0</v>
      </c>
      <c r="L42" s="248">
        <v>21</v>
      </c>
      <c r="M42" s="248">
        <f>G42*(1+L42/100)</f>
        <v>0</v>
      </c>
      <c r="N42" s="246">
        <v>0</v>
      </c>
      <c r="O42" s="246">
        <f>ROUND(E42*N42,2)</f>
        <v>0</v>
      </c>
      <c r="P42" s="246">
        <v>0</v>
      </c>
      <c r="Q42" s="246">
        <f>ROUND(E42*P42,2)</f>
        <v>0</v>
      </c>
      <c r="R42" s="248"/>
      <c r="S42" s="248" t="s">
        <v>254</v>
      </c>
      <c r="T42" s="249" t="s">
        <v>235</v>
      </c>
      <c r="U42" s="222">
        <v>0</v>
      </c>
      <c r="V42" s="222">
        <f>ROUND(E42*U42,2)</f>
        <v>0</v>
      </c>
      <c r="W42" s="222"/>
      <c r="X42" s="222" t="s">
        <v>276</v>
      </c>
      <c r="Y42" s="222" t="s">
        <v>237</v>
      </c>
      <c r="Z42" s="212"/>
      <c r="AA42" s="212"/>
      <c r="AB42" s="212"/>
      <c r="AC42" s="212"/>
      <c r="AD42" s="212"/>
      <c r="AE42" s="212"/>
      <c r="AF42" s="212"/>
      <c r="AG42" s="212" t="s">
        <v>362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34">
        <v>19</v>
      </c>
      <c r="B43" s="235" t="s">
        <v>1174</v>
      </c>
      <c r="C43" s="252" t="s">
        <v>1175</v>
      </c>
      <c r="D43" s="236" t="s">
        <v>290</v>
      </c>
      <c r="E43" s="237">
        <v>41.3</v>
      </c>
      <c r="F43" s="238"/>
      <c r="G43" s="239">
        <f>ROUND(E43*F43,2)</f>
        <v>0</v>
      </c>
      <c r="H43" s="238"/>
      <c r="I43" s="239">
        <f>ROUND(E43*H43,2)</f>
        <v>0</v>
      </c>
      <c r="J43" s="238"/>
      <c r="K43" s="239">
        <f>ROUND(E43*J43,2)</f>
        <v>0</v>
      </c>
      <c r="L43" s="239">
        <v>21</v>
      </c>
      <c r="M43" s="239">
        <f>G43*(1+L43/100)</f>
        <v>0</v>
      </c>
      <c r="N43" s="237">
        <v>0</v>
      </c>
      <c r="O43" s="237">
        <f>ROUND(E43*N43,2)</f>
        <v>0</v>
      </c>
      <c r="P43" s="237">
        <v>0</v>
      </c>
      <c r="Q43" s="237">
        <f>ROUND(E43*P43,2)</f>
        <v>0</v>
      </c>
      <c r="R43" s="239"/>
      <c r="S43" s="239" t="s">
        <v>254</v>
      </c>
      <c r="T43" s="240" t="s">
        <v>235</v>
      </c>
      <c r="U43" s="222">
        <v>0</v>
      </c>
      <c r="V43" s="222">
        <f>ROUND(E43*U43,2)</f>
        <v>0</v>
      </c>
      <c r="W43" s="222"/>
      <c r="X43" s="222" t="s">
        <v>276</v>
      </c>
      <c r="Y43" s="222" t="s">
        <v>237</v>
      </c>
      <c r="Z43" s="212"/>
      <c r="AA43" s="212"/>
      <c r="AB43" s="212"/>
      <c r="AC43" s="212"/>
      <c r="AD43" s="212"/>
      <c r="AE43" s="212"/>
      <c r="AF43" s="212"/>
      <c r="AG43" s="212" t="s">
        <v>362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5">
      <c r="A44" s="219"/>
      <c r="B44" s="220"/>
      <c r="C44" s="263" t="s">
        <v>1176</v>
      </c>
      <c r="D44" s="259"/>
      <c r="E44" s="260">
        <v>34.700000000000003</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281</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5">
      <c r="A45" s="219"/>
      <c r="B45" s="220"/>
      <c r="C45" s="263" t="s">
        <v>1177</v>
      </c>
      <c r="D45" s="259"/>
      <c r="E45" s="260">
        <v>6.6</v>
      </c>
      <c r="F45" s="222"/>
      <c r="G45" s="22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281</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ht="20.399999999999999" outlineLevel="1" x14ac:dyDescent="0.25">
      <c r="A46" s="243">
        <v>20</v>
      </c>
      <c r="B46" s="244" t="s">
        <v>1178</v>
      </c>
      <c r="C46" s="255" t="s">
        <v>1179</v>
      </c>
      <c r="D46" s="245" t="s">
        <v>290</v>
      </c>
      <c r="E46" s="246">
        <v>2</v>
      </c>
      <c r="F46" s="247"/>
      <c r="G46" s="248">
        <f>ROUND(E46*F46,2)</f>
        <v>0</v>
      </c>
      <c r="H46" s="247"/>
      <c r="I46" s="248">
        <f>ROUND(E46*H46,2)</f>
        <v>0</v>
      </c>
      <c r="J46" s="247"/>
      <c r="K46" s="248">
        <f>ROUND(E46*J46,2)</f>
        <v>0</v>
      </c>
      <c r="L46" s="248">
        <v>21</v>
      </c>
      <c r="M46" s="248">
        <f>G46*(1+L46/100)</f>
        <v>0</v>
      </c>
      <c r="N46" s="246">
        <v>0</v>
      </c>
      <c r="O46" s="246">
        <f>ROUND(E46*N46,2)</f>
        <v>0</v>
      </c>
      <c r="P46" s="246">
        <v>0</v>
      </c>
      <c r="Q46" s="246">
        <f>ROUND(E46*P46,2)</f>
        <v>0</v>
      </c>
      <c r="R46" s="248"/>
      <c r="S46" s="248" t="s">
        <v>254</v>
      </c>
      <c r="T46" s="249" t="s">
        <v>235</v>
      </c>
      <c r="U46" s="222">
        <v>0</v>
      </c>
      <c r="V46" s="222">
        <f>ROUND(E46*U46,2)</f>
        <v>0</v>
      </c>
      <c r="W46" s="222"/>
      <c r="X46" s="222" t="s">
        <v>276</v>
      </c>
      <c r="Y46" s="222" t="s">
        <v>237</v>
      </c>
      <c r="Z46" s="212"/>
      <c r="AA46" s="212"/>
      <c r="AB46" s="212"/>
      <c r="AC46" s="212"/>
      <c r="AD46" s="212"/>
      <c r="AE46" s="212"/>
      <c r="AF46" s="212"/>
      <c r="AG46" s="212" t="s">
        <v>362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43">
        <v>21</v>
      </c>
      <c r="B47" s="244" t="s">
        <v>1155</v>
      </c>
      <c r="C47" s="255" t="s">
        <v>1180</v>
      </c>
      <c r="D47" s="245" t="s">
        <v>1181</v>
      </c>
      <c r="E47" s="246">
        <v>2</v>
      </c>
      <c r="F47" s="247"/>
      <c r="G47" s="248">
        <f>ROUND(E47*F47,2)</f>
        <v>0</v>
      </c>
      <c r="H47" s="247"/>
      <c r="I47" s="248">
        <f>ROUND(E47*H47,2)</f>
        <v>0</v>
      </c>
      <c r="J47" s="247"/>
      <c r="K47" s="248">
        <f>ROUND(E47*J47,2)</f>
        <v>0</v>
      </c>
      <c r="L47" s="248">
        <v>21</v>
      </c>
      <c r="M47" s="248">
        <f>G47*(1+L47/100)</f>
        <v>0</v>
      </c>
      <c r="N47" s="246">
        <v>0</v>
      </c>
      <c r="O47" s="246">
        <f>ROUND(E47*N47,2)</f>
        <v>0</v>
      </c>
      <c r="P47" s="246">
        <v>0</v>
      </c>
      <c r="Q47" s="246">
        <f>ROUND(E47*P47,2)</f>
        <v>0</v>
      </c>
      <c r="R47" s="248"/>
      <c r="S47" s="248" t="s">
        <v>254</v>
      </c>
      <c r="T47" s="249" t="s">
        <v>235</v>
      </c>
      <c r="U47" s="222">
        <v>0</v>
      </c>
      <c r="V47" s="222">
        <f>ROUND(E47*U47,2)</f>
        <v>0</v>
      </c>
      <c r="W47" s="222"/>
      <c r="X47" s="222" t="s">
        <v>520</v>
      </c>
      <c r="Y47" s="222" t="s">
        <v>237</v>
      </c>
      <c r="Z47" s="212"/>
      <c r="AA47" s="212"/>
      <c r="AB47" s="212"/>
      <c r="AC47" s="212"/>
      <c r="AD47" s="212"/>
      <c r="AE47" s="212"/>
      <c r="AF47" s="212"/>
      <c r="AG47" s="212" t="s">
        <v>718</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34">
        <v>22</v>
      </c>
      <c r="B48" s="235" t="s">
        <v>1182</v>
      </c>
      <c r="C48" s="252" t="s">
        <v>1183</v>
      </c>
      <c r="D48" s="236" t="s">
        <v>290</v>
      </c>
      <c r="E48" s="237">
        <v>29.7395</v>
      </c>
      <c r="F48" s="238"/>
      <c r="G48" s="239">
        <f>ROUND(E48*F48,2)</f>
        <v>0</v>
      </c>
      <c r="H48" s="238"/>
      <c r="I48" s="239">
        <f>ROUND(E48*H48,2)</f>
        <v>0</v>
      </c>
      <c r="J48" s="238"/>
      <c r="K48" s="239">
        <f>ROUND(E48*J48,2)</f>
        <v>0</v>
      </c>
      <c r="L48" s="239">
        <v>21</v>
      </c>
      <c r="M48" s="239">
        <f>G48*(1+L48/100)</f>
        <v>0</v>
      </c>
      <c r="N48" s="237">
        <v>0</v>
      </c>
      <c r="O48" s="237">
        <f>ROUND(E48*N48,2)</f>
        <v>0</v>
      </c>
      <c r="P48" s="237">
        <v>0</v>
      </c>
      <c r="Q48" s="237">
        <f>ROUND(E48*P48,2)</f>
        <v>0</v>
      </c>
      <c r="R48" s="239"/>
      <c r="S48" s="239" t="s">
        <v>254</v>
      </c>
      <c r="T48" s="240" t="s">
        <v>235</v>
      </c>
      <c r="U48" s="222">
        <v>0</v>
      </c>
      <c r="V48" s="222">
        <f>ROUND(E48*U48,2)</f>
        <v>0</v>
      </c>
      <c r="W48" s="222"/>
      <c r="X48" s="222" t="s">
        <v>520</v>
      </c>
      <c r="Y48" s="222" t="s">
        <v>237</v>
      </c>
      <c r="Z48" s="212"/>
      <c r="AA48" s="212"/>
      <c r="AB48" s="212"/>
      <c r="AC48" s="212"/>
      <c r="AD48" s="212"/>
      <c r="AE48" s="212"/>
      <c r="AF48" s="212"/>
      <c r="AG48" s="212" t="s">
        <v>718</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5">
      <c r="A49" s="219"/>
      <c r="B49" s="220"/>
      <c r="C49" s="263" t="s">
        <v>1184</v>
      </c>
      <c r="D49" s="259"/>
      <c r="E49" s="260">
        <v>29.74</v>
      </c>
      <c r="F49" s="222"/>
      <c r="G49" s="222"/>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281</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x14ac:dyDescent="0.25">
      <c r="A50" s="227" t="s">
        <v>229</v>
      </c>
      <c r="B50" s="228" t="s">
        <v>146</v>
      </c>
      <c r="C50" s="251" t="s">
        <v>147</v>
      </c>
      <c r="D50" s="229"/>
      <c r="E50" s="230"/>
      <c r="F50" s="231"/>
      <c r="G50" s="231">
        <f>SUMIF(AG51:AG54,"&lt;&gt;NOR",G51:G54)</f>
        <v>0</v>
      </c>
      <c r="H50" s="231"/>
      <c r="I50" s="231">
        <f>SUM(I51:I54)</f>
        <v>0</v>
      </c>
      <c r="J50" s="231"/>
      <c r="K50" s="231">
        <f>SUM(K51:K54)</f>
        <v>0</v>
      </c>
      <c r="L50" s="231"/>
      <c r="M50" s="231">
        <f>SUM(M51:M54)</f>
        <v>0</v>
      </c>
      <c r="N50" s="230"/>
      <c r="O50" s="230">
        <f>SUM(O51:O54)</f>
        <v>0</v>
      </c>
      <c r="P50" s="230"/>
      <c r="Q50" s="230">
        <f>SUM(Q51:Q54)</f>
        <v>0</v>
      </c>
      <c r="R50" s="231"/>
      <c r="S50" s="231"/>
      <c r="T50" s="232"/>
      <c r="U50" s="226"/>
      <c r="V50" s="226">
        <f>SUM(V51:V54)</f>
        <v>0</v>
      </c>
      <c r="W50" s="226"/>
      <c r="X50" s="226"/>
      <c r="Y50" s="226"/>
      <c r="AG50" t="s">
        <v>230</v>
      </c>
    </row>
    <row r="51" spans="1:60" outlineLevel="1" x14ac:dyDescent="0.25">
      <c r="A51" s="243">
        <v>23</v>
      </c>
      <c r="B51" s="244" t="s">
        <v>1185</v>
      </c>
      <c r="C51" s="255" t="s">
        <v>1186</v>
      </c>
      <c r="D51" s="245" t="s">
        <v>290</v>
      </c>
      <c r="E51" s="246">
        <v>41.3</v>
      </c>
      <c r="F51" s="247"/>
      <c r="G51" s="248">
        <f>ROUND(E51*F51,2)</f>
        <v>0</v>
      </c>
      <c r="H51" s="247"/>
      <c r="I51" s="248">
        <f>ROUND(E51*H51,2)</f>
        <v>0</v>
      </c>
      <c r="J51" s="247"/>
      <c r="K51" s="248">
        <f>ROUND(E51*J51,2)</f>
        <v>0</v>
      </c>
      <c r="L51" s="248">
        <v>21</v>
      </c>
      <c r="M51" s="248">
        <f>G51*(1+L51/100)</f>
        <v>0</v>
      </c>
      <c r="N51" s="246">
        <v>0</v>
      </c>
      <c r="O51" s="246">
        <f>ROUND(E51*N51,2)</f>
        <v>0</v>
      </c>
      <c r="P51" s="246">
        <v>0</v>
      </c>
      <c r="Q51" s="246">
        <f>ROUND(E51*P51,2)</f>
        <v>0</v>
      </c>
      <c r="R51" s="248"/>
      <c r="S51" s="248" t="s">
        <v>254</v>
      </c>
      <c r="T51" s="249" t="s">
        <v>235</v>
      </c>
      <c r="U51" s="222">
        <v>0</v>
      </c>
      <c r="V51" s="222">
        <f>ROUND(E51*U51,2)</f>
        <v>0</v>
      </c>
      <c r="W51" s="222"/>
      <c r="X51" s="222" t="s">
        <v>276</v>
      </c>
      <c r="Y51" s="222" t="s">
        <v>237</v>
      </c>
      <c r="Z51" s="212"/>
      <c r="AA51" s="212"/>
      <c r="AB51" s="212"/>
      <c r="AC51" s="212"/>
      <c r="AD51" s="212"/>
      <c r="AE51" s="212"/>
      <c r="AF51" s="212"/>
      <c r="AG51" s="212" t="s">
        <v>362</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43">
        <v>24</v>
      </c>
      <c r="B52" s="244" t="s">
        <v>1187</v>
      </c>
      <c r="C52" s="255" t="s">
        <v>1188</v>
      </c>
      <c r="D52" s="245" t="s">
        <v>290</v>
      </c>
      <c r="E52" s="246">
        <v>41.3</v>
      </c>
      <c r="F52" s="247"/>
      <c r="G52" s="248">
        <f>ROUND(E52*F52,2)</f>
        <v>0</v>
      </c>
      <c r="H52" s="247"/>
      <c r="I52" s="248">
        <f>ROUND(E52*H52,2)</f>
        <v>0</v>
      </c>
      <c r="J52" s="247"/>
      <c r="K52" s="248">
        <f>ROUND(E52*J52,2)</f>
        <v>0</v>
      </c>
      <c r="L52" s="248">
        <v>21</v>
      </c>
      <c r="M52" s="248">
        <f>G52*(1+L52/100)</f>
        <v>0</v>
      </c>
      <c r="N52" s="246">
        <v>0</v>
      </c>
      <c r="O52" s="246">
        <f>ROUND(E52*N52,2)</f>
        <v>0</v>
      </c>
      <c r="P52" s="246">
        <v>0</v>
      </c>
      <c r="Q52" s="246">
        <f>ROUND(E52*P52,2)</f>
        <v>0</v>
      </c>
      <c r="R52" s="248"/>
      <c r="S52" s="248" t="s">
        <v>254</v>
      </c>
      <c r="T52" s="249" t="s">
        <v>235</v>
      </c>
      <c r="U52" s="222">
        <v>0</v>
      </c>
      <c r="V52" s="222">
        <f>ROUND(E52*U52,2)</f>
        <v>0</v>
      </c>
      <c r="W52" s="222"/>
      <c r="X52" s="222" t="s">
        <v>276</v>
      </c>
      <c r="Y52" s="222" t="s">
        <v>237</v>
      </c>
      <c r="Z52" s="212"/>
      <c r="AA52" s="212"/>
      <c r="AB52" s="212"/>
      <c r="AC52" s="212"/>
      <c r="AD52" s="212"/>
      <c r="AE52" s="212"/>
      <c r="AF52" s="212"/>
      <c r="AG52" s="212" t="s">
        <v>362</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43">
        <v>25</v>
      </c>
      <c r="B53" s="244" t="s">
        <v>1155</v>
      </c>
      <c r="C53" s="255" t="s">
        <v>1189</v>
      </c>
      <c r="D53" s="245" t="s">
        <v>1190</v>
      </c>
      <c r="E53" s="246">
        <v>1</v>
      </c>
      <c r="F53" s="247"/>
      <c r="G53" s="248">
        <f>ROUND(E53*F53,2)</f>
        <v>0</v>
      </c>
      <c r="H53" s="247"/>
      <c r="I53" s="248">
        <f>ROUND(E53*H53,2)</f>
        <v>0</v>
      </c>
      <c r="J53" s="247"/>
      <c r="K53" s="248">
        <f>ROUND(E53*J53,2)</f>
        <v>0</v>
      </c>
      <c r="L53" s="248">
        <v>21</v>
      </c>
      <c r="M53" s="248">
        <f>G53*(1+L53/100)</f>
        <v>0</v>
      </c>
      <c r="N53" s="246">
        <v>0</v>
      </c>
      <c r="O53" s="246">
        <f>ROUND(E53*N53,2)</f>
        <v>0</v>
      </c>
      <c r="P53" s="246">
        <v>0</v>
      </c>
      <c r="Q53" s="246">
        <f>ROUND(E53*P53,2)</f>
        <v>0</v>
      </c>
      <c r="R53" s="248"/>
      <c r="S53" s="248" t="s">
        <v>254</v>
      </c>
      <c r="T53" s="249" t="s">
        <v>235</v>
      </c>
      <c r="U53" s="222">
        <v>0</v>
      </c>
      <c r="V53" s="222">
        <f>ROUND(E53*U53,2)</f>
        <v>0</v>
      </c>
      <c r="W53" s="222"/>
      <c r="X53" s="222" t="s">
        <v>276</v>
      </c>
      <c r="Y53" s="222" t="s">
        <v>237</v>
      </c>
      <c r="Z53" s="212"/>
      <c r="AA53" s="212"/>
      <c r="AB53" s="212"/>
      <c r="AC53" s="212"/>
      <c r="AD53" s="212"/>
      <c r="AE53" s="212"/>
      <c r="AF53" s="212"/>
      <c r="AG53" s="212" t="s">
        <v>362</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43">
        <v>26</v>
      </c>
      <c r="B54" s="244" t="s">
        <v>1155</v>
      </c>
      <c r="C54" s="255" t="s">
        <v>1191</v>
      </c>
      <c r="D54" s="245" t="s">
        <v>290</v>
      </c>
      <c r="E54" s="246">
        <v>41.3</v>
      </c>
      <c r="F54" s="247"/>
      <c r="G54" s="248">
        <f>ROUND(E54*F54,2)</f>
        <v>0</v>
      </c>
      <c r="H54" s="247"/>
      <c r="I54" s="248">
        <f>ROUND(E54*H54,2)</f>
        <v>0</v>
      </c>
      <c r="J54" s="247"/>
      <c r="K54" s="248">
        <f>ROUND(E54*J54,2)</f>
        <v>0</v>
      </c>
      <c r="L54" s="248">
        <v>21</v>
      </c>
      <c r="M54" s="248">
        <f>G54*(1+L54/100)</f>
        <v>0</v>
      </c>
      <c r="N54" s="246">
        <v>0</v>
      </c>
      <c r="O54" s="246">
        <f>ROUND(E54*N54,2)</f>
        <v>0</v>
      </c>
      <c r="P54" s="246">
        <v>0</v>
      </c>
      <c r="Q54" s="246">
        <f>ROUND(E54*P54,2)</f>
        <v>0</v>
      </c>
      <c r="R54" s="248"/>
      <c r="S54" s="248" t="s">
        <v>254</v>
      </c>
      <c r="T54" s="249" t="s">
        <v>235</v>
      </c>
      <c r="U54" s="222">
        <v>0</v>
      </c>
      <c r="V54" s="222">
        <f>ROUND(E54*U54,2)</f>
        <v>0</v>
      </c>
      <c r="W54" s="222"/>
      <c r="X54" s="222" t="s">
        <v>1192</v>
      </c>
      <c r="Y54" s="222" t="s">
        <v>237</v>
      </c>
      <c r="Z54" s="212"/>
      <c r="AA54" s="212"/>
      <c r="AB54" s="212"/>
      <c r="AC54" s="212"/>
      <c r="AD54" s="212"/>
      <c r="AE54" s="212"/>
      <c r="AF54" s="212"/>
      <c r="AG54" s="212" t="s">
        <v>1193</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x14ac:dyDescent="0.25">
      <c r="A55" s="227" t="s">
        <v>229</v>
      </c>
      <c r="B55" s="228" t="s">
        <v>158</v>
      </c>
      <c r="C55" s="251" t="s">
        <v>159</v>
      </c>
      <c r="D55" s="229"/>
      <c r="E55" s="230"/>
      <c r="F55" s="231"/>
      <c r="G55" s="231">
        <f>SUMIF(AG56:AG56,"&lt;&gt;NOR",G56:G56)</f>
        <v>0</v>
      </c>
      <c r="H55" s="231"/>
      <c r="I55" s="231">
        <f>SUM(I56:I56)</f>
        <v>0</v>
      </c>
      <c r="J55" s="231"/>
      <c r="K55" s="231">
        <f>SUM(K56:K56)</f>
        <v>0</v>
      </c>
      <c r="L55" s="231"/>
      <c r="M55" s="231">
        <f>SUM(M56:M56)</f>
        <v>0</v>
      </c>
      <c r="N55" s="230"/>
      <c r="O55" s="230">
        <f>SUM(O56:O56)</f>
        <v>0</v>
      </c>
      <c r="P55" s="230"/>
      <c r="Q55" s="230">
        <f>SUM(Q56:Q56)</f>
        <v>0</v>
      </c>
      <c r="R55" s="231"/>
      <c r="S55" s="231"/>
      <c r="T55" s="232"/>
      <c r="U55" s="226"/>
      <c r="V55" s="226">
        <f>SUM(V56:V56)</f>
        <v>0</v>
      </c>
      <c r="W55" s="226"/>
      <c r="X55" s="226"/>
      <c r="Y55" s="226"/>
      <c r="AG55" t="s">
        <v>230</v>
      </c>
    </row>
    <row r="56" spans="1:60" outlineLevel="1" x14ac:dyDescent="0.25">
      <c r="A56" s="243">
        <v>27</v>
      </c>
      <c r="B56" s="244" t="s">
        <v>1194</v>
      </c>
      <c r="C56" s="255" t="s">
        <v>1195</v>
      </c>
      <c r="D56" s="245" t="s">
        <v>348</v>
      </c>
      <c r="E56" s="246">
        <v>28.740790000000001</v>
      </c>
      <c r="F56" s="247"/>
      <c r="G56" s="248">
        <f>ROUND(E56*F56,2)</f>
        <v>0</v>
      </c>
      <c r="H56" s="247"/>
      <c r="I56" s="248">
        <f>ROUND(E56*H56,2)</f>
        <v>0</v>
      </c>
      <c r="J56" s="247"/>
      <c r="K56" s="248">
        <f>ROUND(E56*J56,2)</f>
        <v>0</v>
      </c>
      <c r="L56" s="248">
        <v>21</v>
      </c>
      <c r="M56" s="248">
        <f>G56*(1+L56/100)</f>
        <v>0</v>
      </c>
      <c r="N56" s="246">
        <v>0</v>
      </c>
      <c r="O56" s="246">
        <f>ROUND(E56*N56,2)</f>
        <v>0</v>
      </c>
      <c r="P56" s="246">
        <v>0</v>
      </c>
      <c r="Q56" s="246">
        <f>ROUND(E56*P56,2)</f>
        <v>0</v>
      </c>
      <c r="R56" s="248"/>
      <c r="S56" s="248" t="s">
        <v>254</v>
      </c>
      <c r="T56" s="249" t="s">
        <v>235</v>
      </c>
      <c r="U56" s="222">
        <v>0</v>
      </c>
      <c r="V56" s="222">
        <f>ROUND(E56*U56,2)</f>
        <v>0</v>
      </c>
      <c r="W56" s="222"/>
      <c r="X56" s="222" t="s">
        <v>276</v>
      </c>
      <c r="Y56" s="222" t="s">
        <v>237</v>
      </c>
      <c r="Z56" s="212"/>
      <c r="AA56" s="212"/>
      <c r="AB56" s="212"/>
      <c r="AC56" s="212"/>
      <c r="AD56" s="212"/>
      <c r="AE56" s="212"/>
      <c r="AF56" s="212"/>
      <c r="AG56" s="212" t="s">
        <v>362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x14ac:dyDescent="0.25">
      <c r="A57" s="227" t="s">
        <v>229</v>
      </c>
      <c r="B57" s="228" t="s">
        <v>181</v>
      </c>
      <c r="C57" s="251" t="s">
        <v>182</v>
      </c>
      <c r="D57" s="229"/>
      <c r="E57" s="230"/>
      <c r="F57" s="231"/>
      <c r="G57" s="231">
        <f>SUMIF(AG58:AG59,"&lt;&gt;NOR",G58:G59)</f>
        <v>0</v>
      </c>
      <c r="H57" s="231"/>
      <c r="I57" s="231">
        <f>SUM(I58:I59)</f>
        <v>0</v>
      </c>
      <c r="J57" s="231"/>
      <c r="K57" s="231">
        <f>SUM(K58:K59)</f>
        <v>0</v>
      </c>
      <c r="L57" s="231"/>
      <c r="M57" s="231">
        <f>SUM(M58:M59)</f>
        <v>0</v>
      </c>
      <c r="N57" s="230"/>
      <c r="O57" s="230">
        <f>SUM(O58:O59)</f>
        <v>0</v>
      </c>
      <c r="P57" s="230"/>
      <c r="Q57" s="230">
        <f>SUM(Q58:Q59)</f>
        <v>0</v>
      </c>
      <c r="R57" s="231"/>
      <c r="S57" s="231"/>
      <c r="T57" s="232"/>
      <c r="U57" s="226"/>
      <c r="V57" s="226">
        <f>SUM(V58:V59)</f>
        <v>0</v>
      </c>
      <c r="W57" s="226"/>
      <c r="X57" s="226"/>
      <c r="Y57" s="226"/>
      <c r="AG57" t="s">
        <v>230</v>
      </c>
    </row>
    <row r="58" spans="1:60" outlineLevel="1" x14ac:dyDescent="0.25">
      <c r="A58" s="243">
        <v>28</v>
      </c>
      <c r="B58" s="244" t="s">
        <v>1196</v>
      </c>
      <c r="C58" s="255" t="s">
        <v>1197</v>
      </c>
      <c r="D58" s="245" t="s">
        <v>305</v>
      </c>
      <c r="E58" s="246">
        <v>1</v>
      </c>
      <c r="F58" s="247"/>
      <c r="G58" s="248">
        <f>ROUND(E58*F58,2)</f>
        <v>0</v>
      </c>
      <c r="H58" s="247"/>
      <c r="I58" s="248">
        <f>ROUND(E58*H58,2)</f>
        <v>0</v>
      </c>
      <c r="J58" s="247"/>
      <c r="K58" s="248">
        <f>ROUND(E58*J58,2)</f>
        <v>0</v>
      </c>
      <c r="L58" s="248">
        <v>21</v>
      </c>
      <c r="M58" s="248">
        <f>G58*(1+L58/100)</f>
        <v>0</v>
      </c>
      <c r="N58" s="246">
        <v>0</v>
      </c>
      <c r="O58" s="246">
        <f>ROUND(E58*N58,2)</f>
        <v>0</v>
      </c>
      <c r="P58" s="246">
        <v>0</v>
      </c>
      <c r="Q58" s="246">
        <f>ROUND(E58*P58,2)</f>
        <v>0</v>
      </c>
      <c r="R58" s="248"/>
      <c r="S58" s="248" t="s">
        <v>254</v>
      </c>
      <c r="T58" s="249" t="s">
        <v>235</v>
      </c>
      <c r="U58" s="222">
        <v>0</v>
      </c>
      <c r="V58" s="222">
        <f>ROUND(E58*U58,2)</f>
        <v>0</v>
      </c>
      <c r="W58" s="222"/>
      <c r="X58" s="222" t="s">
        <v>276</v>
      </c>
      <c r="Y58" s="222" t="s">
        <v>237</v>
      </c>
      <c r="Z58" s="212"/>
      <c r="AA58" s="212"/>
      <c r="AB58" s="212"/>
      <c r="AC58" s="212"/>
      <c r="AD58" s="212"/>
      <c r="AE58" s="212"/>
      <c r="AF58" s="212"/>
      <c r="AG58" s="212" t="s">
        <v>1198</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34">
        <v>29</v>
      </c>
      <c r="B59" s="235" t="s">
        <v>1155</v>
      </c>
      <c r="C59" s="252" t="s">
        <v>1199</v>
      </c>
      <c r="D59" s="236" t="s">
        <v>1173</v>
      </c>
      <c r="E59" s="237">
        <v>1</v>
      </c>
      <c r="F59" s="238"/>
      <c r="G59" s="239">
        <f>ROUND(E59*F59,2)</f>
        <v>0</v>
      </c>
      <c r="H59" s="238"/>
      <c r="I59" s="239">
        <f>ROUND(E59*H59,2)</f>
        <v>0</v>
      </c>
      <c r="J59" s="238"/>
      <c r="K59" s="239">
        <f>ROUND(E59*J59,2)</f>
        <v>0</v>
      </c>
      <c r="L59" s="239">
        <v>21</v>
      </c>
      <c r="M59" s="239">
        <f>G59*(1+L59/100)</f>
        <v>0</v>
      </c>
      <c r="N59" s="237">
        <v>0</v>
      </c>
      <c r="O59" s="237">
        <f>ROUND(E59*N59,2)</f>
        <v>0</v>
      </c>
      <c r="P59" s="237">
        <v>0</v>
      </c>
      <c r="Q59" s="237">
        <f>ROUND(E59*P59,2)</f>
        <v>0</v>
      </c>
      <c r="R59" s="239"/>
      <c r="S59" s="239" t="s">
        <v>254</v>
      </c>
      <c r="T59" s="240" t="s">
        <v>235</v>
      </c>
      <c r="U59" s="222">
        <v>0</v>
      </c>
      <c r="V59" s="222">
        <f>ROUND(E59*U59,2)</f>
        <v>0</v>
      </c>
      <c r="W59" s="222"/>
      <c r="X59" s="222" t="s">
        <v>1192</v>
      </c>
      <c r="Y59" s="222" t="s">
        <v>237</v>
      </c>
      <c r="Z59" s="212"/>
      <c r="AA59" s="212"/>
      <c r="AB59" s="212"/>
      <c r="AC59" s="212"/>
      <c r="AD59" s="212"/>
      <c r="AE59" s="212"/>
      <c r="AF59" s="212"/>
      <c r="AG59" s="212" t="s">
        <v>1193</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x14ac:dyDescent="0.25">
      <c r="A60" s="3"/>
      <c r="B60" s="4"/>
      <c r="C60" s="256"/>
      <c r="D60" s="6"/>
      <c r="E60" s="3"/>
      <c r="F60" s="3"/>
      <c r="G60" s="3"/>
      <c r="H60" s="3"/>
      <c r="I60" s="3"/>
      <c r="J60" s="3"/>
      <c r="K60" s="3"/>
      <c r="L60" s="3"/>
      <c r="M60" s="3"/>
      <c r="N60" s="3"/>
      <c r="O60" s="3"/>
      <c r="P60" s="3"/>
      <c r="Q60" s="3"/>
      <c r="R60" s="3"/>
      <c r="S60" s="3"/>
      <c r="T60" s="3"/>
      <c r="U60" s="3"/>
      <c r="V60" s="3"/>
      <c r="W60" s="3"/>
      <c r="X60" s="3"/>
      <c r="Y60" s="3"/>
      <c r="AE60">
        <v>15</v>
      </c>
      <c r="AF60">
        <v>21</v>
      </c>
      <c r="AG60" t="s">
        <v>215</v>
      </c>
    </row>
    <row r="61" spans="1:60" x14ac:dyDescent="0.25">
      <c r="A61" s="215"/>
      <c r="B61" s="216" t="s">
        <v>29</v>
      </c>
      <c r="C61" s="257"/>
      <c r="D61" s="217"/>
      <c r="E61" s="218"/>
      <c r="F61" s="218"/>
      <c r="G61" s="233">
        <f>G8+G33+G37+G41+G50+G55+G57</f>
        <v>0</v>
      </c>
      <c r="H61" s="3"/>
      <c r="I61" s="3"/>
      <c r="J61" s="3"/>
      <c r="K61" s="3"/>
      <c r="L61" s="3"/>
      <c r="M61" s="3"/>
      <c r="N61" s="3"/>
      <c r="O61" s="3"/>
      <c r="P61" s="3"/>
      <c r="Q61" s="3"/>
      <c r="R61" s="3"/>
      <c r="S61" s="3"/>
      <c r="T61" s="3"/>
      <c r="U61" s="3"/>
      <c r="V61" s="3"/>
      <c r="W61" s="3"/>
      <c r="X61" s="3"/>
      <c r="Y61" s="3"/>
      <c r="AE61">
        <f>SUMIF(L7:L59,AE60,G7:G59)</f>
        <v>0</v>
      </c>
      <c r="AF61">
        <f>SUMIF(L7:L59,AF60,G7:G59)</f>
        <v>0</v>
      </c>
      <c r="AG61" t="s">
        <v>268</v>
      </c>
    </row>
    <row r="62" spans="1:60" x14ac:dyDescent="0.25">
      <c r="C62" s="258"/>
      <c r="D62" s="10"/>
      <c r="AG62" t="s">
        <v>269</v>
      </c>
    </row>
    <row r="63" spans="1:60" x14ac:dyDescent="0.25">
      <c r="D63" s="10"/>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tWfcm4iGM/LLRRUnrKGmt1DjiOqDe+s07VTRx0M+zxssJFsWt060qyHesJ1pJxT9zqcRFZZ1SgCqNXaiXxtpPA==" saltValue="9IMEoo/AO2qw1JYZMKWRQ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4F8C8-A55C-4845-9B0F-AED49117F585}">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53</v>
      </c>
      <c r="C3" s="201" t="s">
        <v>56</v>
      </c>
      <c r="D3" s="199"/>
      <c r="E3" s="199"/>
      <c r="F3" s="199"/>
      <c r="G3" s="200"/>
      <c r="AC3" s="176" t="s">
        <v>202</v>
      </c>
      <c r="AG3" t="s">
        <v>205</v>
      </c>
    </row>
    <row r="4" spans="1:60" ht="25.05" customHeight="1" x14ac:dyDescent="0.25">
      <c r="A4" s="202" t="s">
        <v>9</v>
      </c>
      <c r="B4" s="203" t="s">
        <v>69</v>
      </c>
      <c r="C4" s="204" t="s">
        <v>70</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53</v>
      </c>
      <c r="C8" s="251" t="s">
        <v>127</v>
      </c>
      <c r="D8" s="229"/>
      <c r="E8" s="230"/>
      <c r="F8" s="231"/>
      <c r="G8" s="231">
        <f>SUMIF(AG9:AG40,"&lt;&gt;NOR",G9:G40)</f>
        <v>0</v>
      </c>
      <c r="H8" s="231"/>
      <c r="I8" s="231">
        <f>SUM(I9:I40)</f>
        <v>0</v>
      </c>
      <c r="J8" s="231"/>
      <c r="K8" s="231">
        <f>SUM(K9:K40)</f>
        <v>0</v>
      </c>
      <c r="L8" s="231"/>
      <c r="M8" s="231">
        <f>SUM(M9:M40)</f>
        <v>0</v>
      </c>
      <c r="N8" s="230"/>
      <c r="O8" s="230">
        <f>SUM(O9:O40)</f>
        <v>0</v>
      </c>
      <c r="P8" s="230"/>
      <c r="Q8" s="230">
        <f>SUM(Q9:Q40)</f>
        <v>0</v>
      </c>
      <c r="R8" s="231"/>
      <c r="S8" s="231"/>
      <c r="T8" s="232"/>
      <c r="U8" s="226"/>
      <c r="V8" s="226">
        <f>SUM(V9:V40)</f>
        <v>0</v>
      </c>
      <c r="W8" s="226"/>
      <c r="X8" s="226"/>
      <c r="Y8" s="226"/>
      <c r="AG8" t="s">
        <v>230</v>
      </c>
    </row>
    <row r="9" spans="1:60" outlineLevel="1" x14ac:dyDescent="0.25">
      <c r="A9" s="234">
        <v>1</v>
      </c>
      <c r="B9" s="235" t="s">
        <v>1200</v>
      </c>
      <c r="C9" s="252" t="s">
        <v>1201</v>
      </c>
      <c r="D9" s="236" t="s">
        <v>309</v>
      </c>
      <c r="E9" s="237">
        <v>26.7</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254</v>
      </c>
      <c r="T9" s="240" t="s">
        <v>235</v>
      </c>
      <c r="U9" s="222">
        <v>0</v>
      </c>
      <c r="V9" s="222">
        <f>ROUND(E9*U9,2)</f>
        <v>0</v>
      </c>
      <c r="W9" s="222"/>
      <c r="X9" s="222" t="s">
        <v>276</v>
      </c>
      <c r="Y9" s="222" t="s">
        <v>237</v>
      </c>
      <c r="Z9" s="212"/>
      <c r="AA9" s="212"/>
      <c r="AB9" s="212"/>
      <c r="AC9" s="212"/>
      <c r="AD9" s="212"/>
      <c r="AE9" s="212"/>
      <c r="AF9" s="212"/>
      <c r="AG9" s="212" t="s">
        <v>362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63" t="s">
        <v>1202</v>
      </c>
      <c r="D10" s="259"/>
      <c r="E10" s="260">
        <v>12.7</v>
      </c>
      <c r="F10" s="222"/>
      <c r="G10" s="222"/>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281</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5">
      <c r="A11" s="219"/>
      <c r="B11" s="220"/>
      <c r="C11" s="263" t="s">
        <v>1203</v>
      </c>
      <c r="D11" s="259"/>
      <c r="E11" s="260">
        <v>14</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281</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34">
        <v>2</v>
      </c>
      <c r="B12" s="235" t="s">
        <v>1130</v>
      </c>
      <c r="C12" s="252" t="s">
        <v>1131</v>
      </c>
      <c r="D12" s="236" t="s">
        <v>309</v>
      </c>
      <c r="E12" s="237">
        <v>13.35</v>
      </c>
      <c r="F12" s="238"/>
      <c r="G12" s="239">
        <f>ROUND(E12*F12,2)</f>
        <v>0</v>
      </c>
      <c r="H12" s="238"/>
      <c r="I12" s="239">
        <f>ROUND(E12*H12,2)</f>
        <v>0</v>
      </c>
      <c r="J12" s="238"/>
      <c r="K12" s="239">
        <f>ROUND(E12*J12,2)</f>
        <v>0</v>
      </c>
      <c r="L12" s="239">
        <v>21</v>
      </c>
      <c r="M12" s="239">
        <f>G12*(1+L12/100)</f>
        <v>0</v>
      </c>
      <c r="N12" s="237">
        <v>0</v>
      </c>
      <c r="O12" s="237">
        <f>ROUND(E12*N12,2)</f>
        <v>0</v>
      </c>
      <c r="P12" s="237">
        <v>0</v>
      </c>
      <c r="Q12" s="237">
        <f>ROUND(E12*P12,2)</f>
        <v>0</v>
      </c>
      <c r="R12" s="239"/>
      <c r="S12" s="239" t="s">
        <v>254</v>
      </c>
      <c r="T12" s="240" t="s">
        <v>235</v>
      </c>
      <c r="U12" s="222">
        <v>0</v>
      </c>
      <c r="V12" s="222">
        <f>ROUND(E12*U12,2)</f>
        <v>0</v>
      </c>
      <c r="W12" s="222"/>
      <c r="X12" s="222" t="s">
        <v>276</v>
      </c>
      <c r="Y12" s="222" t="s">
        <v>237</v>
      </c>
      <c r="Z12" s="212"/>
      <c r="AA12" s="212"/>
      <c r="AB12" s="212"/>
      <c r="AC12" s="212"/>
      <c r="AD12" s="212"/>
      <c r="AE12" s="212"/>
      <c r="AF12" s="212"/>
      <c r="AG12" s="212" t="s">
        <v>362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5">
      <c r="A13" s="219"/>
      <c r="B13" s="220"/>
      <c r="C13" s="263" t="s">
        <v>1204</v>
      </c>
      <c r="D13" s="259"/>
      <c r="E13" s="260">
        <v>13.35</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281</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34">
        <v>3</v>
      </c>
      <c r="B14" s="235" t="s">
        <v>1205</v>
      </c>
      <c r="C14" s="252" t="s">
        <v>1206</v>
      </c>
      <c r="D14" s="236" t="s">
        <v>309</v>
      </c>
      <c r="E14" s="237">
        <v>167.5898</v>
      </c>
      <c r="F14" s="238"/>
      <c r="G14" s="239">
        <f>ROUND(E14*F14,2)</f>
        <v>0</v>
      </c>
      <c r="H14" s="238"/>
      <c r="I14" s="239">
        <f>ROUND(E14*H14,2)</f>
        <v>0</v>
      </c>
      <c r="J14" s="238"/>
      <c r="K14" s="239">
        <f>ROUND(E14*J14,2)</f>
        <v>0</v>
      </c>
      <c r="L14" s="239">
        <v>21</v>
      </c>
      <c r="M14" s="239">
        <f>G14*(1+L14/100)</f>
        <v>0</v>
      </c>
      <c r="N14" s="237">
        <v>0</v>
      </c>
      <c r="O14" s="237">
        <f>ROUND(E14*N14,2)</f>
        <v>0</v>
      </c>
      <c r="P14" s="237">
        <v>0</v>
      </c>
      <c r="Q14" s="237">
        <f>ROUND(E14*P14,2)</f>
        <v>0</v>
      </c>
      <c r="R14" s="239"/>
      <c r="S14" s="239" t="s">
        <v>254</v>
      </c>
      <c r="T14" s="240" t="s">
        <v>235</v>
      </c>
      <c r="U14" s="222">
        <v>0</v>
      </c>
      <c r="V14" s="222">
        <f>ROUND(E14*U14,2)</f>
        <v>0</v>
      </c>
      <c r="W14" s="222"/>
      <c r="X14" s="222" t="s">
        <v>276</v>
      </c>
      <c r="Y14" s="222" t="s">
        <v>237</v>
      </c>
      <c r="Z14" s="212"/>
      <c r="AA14" s="212"/>
      <c r="AB14" s="212"/>
      <c r="AC14" s="212"/>
      <c r="AD14" s="212"/>
      <c r="AE14" s="212"/>
      <c r="AF14" s="212"/>
      <c r="AG14" s="212" t="s">
        <v>362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5">
      <c r="A15" s="219"/>
      <c r="B15" s="220"/>
      <c r="C15" s="263" t="s">
        <v>1207</v>
      </c>
      <c r="D15" s="259"/>
      <c r="E15" s="260">
        <v>83.07</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281</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5">
      <c r="A16" s="219"/>
      <c r="B16" s="220"/>
      <c r="C16" s="263" t="s">
        <v>1208</v>
      </c>
      <c r="D16" s="259"/>
      <c r="E16" s="260">
        <v>84.52</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281</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34">
        <v>4</v>
      </c>
      <c r="B17" s="235" t="s">
        <v>1209</v>
      </c>
      <c r="C17" s="252" t="s">
        <v>1210</v>
      </c>
      <c r="D17" s="236" t="s">
        <v>309</v>
      </c>
      <c r="E17" s="237">
        <v>83.794899999999998</v>
      </c>
      <c r="F17" s="238"/>
      <c r="G17" s="239">
        <f>ROUND(E17*F17,2)</f>
        <v>0</v>
      </c>
      <c r="H17" s="238"/>
      <c r="I17" s="239">
        <f>ROUND(E17*H17,2)</f>
        <v>0</v>
      </c>
      <c r="J17" s="238"/>
      <c r="K17" s="239">
        <f>ROUND(E17*J17,2)</f>
        <v>0</v>
      </c>
      <c r="L17" s="239">
        <v>21</v>
      </c>
      <c r="M17" s="239">
        <f>G17*(1+L17/100)</f>
        <v>0</v>
      </c>
      <c r="N17" s="237">
        <v>0</v>
      </c>
      <c r="O17" s="237">
        <f>ROUND(E17*N17,2)</f>
        <v>0</v>
      </c>
      <c r="P17" s="237">
        <v>0</v>
      </c>
      <c r="Q17" s="237">
        <f>ROUND(E17*P17,2)</f>
        <v>0</v>
      </c>
      <c r="R17" s="239"/>
      <c r="S17" s="239" t="s">
        <v>254</v>
      </c>
      <c r="T17" s="240" t="s">
        <v>235</v>
      </c>
      <c r="U17" s="222">
        <v>0</v>
      </c>
      <c r="V17" s="222">
        <f>ROUND(E17*U17,2)</f>
        <v>0</v>
      </c>
      <c r="W17" s="222"/>
      <c r="X17" s="222" t="s">
        <v>276</v>
      </c>
      <c r="Y17" s="222" t="s">
        <v>237</v>
      </c>
      <c r="Z17" s="212"/>
      <c r="AA17" s="212"/>
      <c r="AB17" s="212"/>
      <c r="AC17" s="212"/>
      <c r="AD17" s="212"/>
      <c r="AE17" s="212"/>
      <c r="AF17" s="212"/>
      <c r="AG17" s="212" t="s">
        <v>362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5">
      <c r="A18" s="219"/>
      <c r="B18" s="220"/>
      <c r="C18" s="263" t="s">
        <v>1211</v>
      </c>
      <c r="D18" s="259"/>
      <c r="E18" s="260">
        <v>83.79</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281</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34">
        <v>5</v>
      </c>
      <c r="B19" s="235" t="s">
        <v>1133</v>
      </c>
      <c r="C19" s="252" t="s">
        <v>1134</v>
      </c>
      <c r="D19" s="236" t="s">
        <v>273</v>
      </c>
      <c r="E19" s="237">
        <v>53.4</v>
      </c>
      <c r="F19" s="238"/>
      <c r="G19" s="239">
        <f>ROUND(E19*F19,2)</f>
        <v>0</v>
      </c>
      <c r="H19" s="238"/>
      <c r="I19" s="239">
        <f>ROUND(E19*H19,2)</f>
        <v>0</v>
      </c>
      <c r="J19" s="238"/>
      <c r="K19" s="239">
        <f>ROUND(E19*J19,2)</f>
        <v>0</v>
      </c>
      <c r="L19" s="239">
        <v>21</v>
      </c>
      <c r="M19" s="239">
        <f>G19*(1+L19/100)</f>
        <v>0</v>
      </c>
      <c r="N19" s="237">
        <v>0</v>
      </c>
      <c r="O19" s="237">
        <f>ROUND(E19*N19,2)</f>
        <v>0</v>
      </c>
      <c r="P19" s="237">
        <v>0</v>
      </c>
      <c r="Q19" s="237">
        <f>ROUND(E19*P19,2)</f>
        <v>0</v>
      </c>
      <c r="R19" s="239"/>
      <c r="S19" s="239" t="s">
        <v>254</v>
      </c>
      <c r="T19" s="240" t="s">
        <v>235</v>
      </c>
      <c r="U19" s="222">
        <v>0</v>
      </c>
      <c r="V19" s="222">
        <f>ROUND(E19*U19,2)</f>
        <v>0</v>
      </c>
      <c r="W19" s="222"/>
      <c r="X19" s="222" t="s">
        <v>276</v>
      </c>
      <c r="Y19" s="222" t="s">
        <v>237</v>
      </c>
      <c r="Z19" s="212"/>
      <c r="AA19" s="212"/>
      <c r="AB19" s="212"/>
      <c r="AC19" s="212"/>
      <c r="AD19" s="212"/>
      <c r="AE19" s="212"/>
      <c r="AF19" s="212"/>
      <c r="AG19" s="212" t="s">
        <v>362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5">
      <c r="A20" s="219"/>
      <c r="B20" s="220"/>
      <c r="C20" s="263" t="s">
        <v>1212</v>
      </c>
      <c r="D20" s="259"/>
      <c r="E20" s="260">
        <v>25.4</v>
      </c>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281</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5">
      <c r="A21" s="219"/>
      <c r="B21" s="220"/>
      <c r="C21" s="263" t="s">
        <v>1213</v>
      </c>
      <c r="D21" s="259"/>
      <c r="E21" s="260">
        <v>28</v>
      </c>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281</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3">
        <v>6</v>
      </c>
      <c r="B22" s="244" t="s">
        <v>1137</v>
      </c>
      <c r="C22" s="255" t="s">
        <v>1138</v>
      </c>
      <c r="D22" s="245" t="s">
        <v>273</v>
      </c>
      <c r="E22" s="246">
        <v>53.4</v>
      </c>
      <c r="F22" s="247"/>
      <c r="G22" s="248">
        <f>ROUND(E22*F22,2)</f>
        <v>0</v>
      </c>
      <c r="H22" s="247"/>
      <c r="I22" s="248">
        <f>ROUND(E22*H22,2)</f>
        <v>0</v>
      </c>
      <c r="J22" s="247"/>
      <c r="K22" s="248">
        <f>ROUND(E22*J22,2)</f>
        <v>0</v>
      </c>
      <c r="L22" s="248">
        <v>21</v>
      </c>
      <c r="M22" s="248">
        <f>G22*(1+L22/100)</f>
        <v>0</v>
      </c>
      <c r="N22" s="246">
        <v>0</v>
      </c>
      <c r="O22" s="246">
        <f>ROUND(E22*N22,2)</f>
        <v>0</v>
      </c>
      <c r="P22" s="246">
        <v>0</v>
      </c>
      <c r="Q22" s="246">
        <f>ROUND(E22*P22,2)</f>
        <v>0</v>
      </c>
      <c r="R22" s="248"/>
      <c r="S22" s="248" t="s">
        <v>254</v>
      </c>
      <c r="T22" s="249" t="s">
        <v>235</v>
      </c>
      <c r="U22" s="222">
        <v>0</v>
      </c>
      <c r="V22" s="222">
        <f>ROUND(E22*U22,2)</f>
        <v>0</v>
      </c>
      <c r="W22" s="222"/>
      <c r="X22" s="222" t="s">
        <v>276</v>
      </c>
      <c r="Y22" s="222" t="s">
        <v>237</v>
      </c>
      <c r="Z22" s="212"/>
      <c r="AA22" s="212"/>
      <c r="AB22" s="212"/>
      <c r="AC22" s="212"/>
      <c r="AD22" s="212"/>
      <c r="AE22" s="212"/>
      <c r="AF22" s="212"/>
      <c r="AG22" s="212" t="s">
        <v>362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34">
        <v>7</v>
      </c>
      <c r="B23" s="235" t="s">
        <v>1139</v>
      </c>
      <c r="C23" s="252" t="s">
        <v>1140</v>
      </c>
      <c r="D23" s="236" t="s">
        <v>309</v>
      </c>
      <c r="E23" s="237">
        <v>40.107199999999999</v>
      </c>
      <c r="F23" s="238"/>
      <c r="G23" s="239">
        <f>ROUND(E23*F23,2)</f>
        <v>0</v>
      </c>
      <c r="H23" s="238"/>
      <c r="I23" s="239">
        <f>ROUND(E23*H23,2)</f>
        <v>0</v>
      </c>
      <c r="J23" s="238"/>
      <c r="K23" s="239">
        <f>ROUND(E23*J23,2)</f>
        <v>0</v>
      </c>
      <c r="L23" s="239">
        <v>21</v>
      </c>
      <c r="M23" s="239">
        <f>G23*(1+L23/100)</f>
        <v>0</v>
      </c>
      <c r="N23" s="237">
        <v>0</v>
      </c>
      <c r="O23" s="237">
        <f>ROUND(E23*N23,2)</f>
        <v>0</v>
      </c>
      <c r="P23" s="237">
        <v>0</v>
      </c>
      <c r="Q23" s="237">
        <f>ROUND(E23*P23,2)</f>
        <v>0</v>
      </c>
      <c r="R23" s="239"/>
      <c r="S23" s="239" t="s">
        <v>254</v>
      </c>
      <c r="T23" s="240" t="s">
        <v>235</v>
      </c>
      <c r="U23" s="222">
        <v>0</v>
      </c>
      <c r="V23" s="222">
        <f>ROUND(E23*U23,2)</f>
        <v>0</v>
      </c>
      <c r="W23" s="222"/>
      <c r="X23" s="222" t="s">
        <v>276</v>
      </c>
      <c r="Y23" s="222" t="s">
        <v>237</v>
      </c>
      <c r="Z23" s="212"/>
      <c r="AA23" s="212"/>
      <c r="AB23" s="212"/>
      <c r="AC23" s="212"/>
      <c r="AD23" s="212"/>
      <c r="AE23" s="212"/>
      <c r="AF23" s="212"/>
      <c r="AG23" s="212" t="s">
        <v>362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5">
      <c r="A24" s="219"/>
      <c r="B24" s="220"/>
      <c r="C24" s="263" t="s">
        <v>1214</v>
      </c>
      <c r="D24" s="259"/>
      <c r="E24" s="260">
        <v>26.7</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281</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5">
      <c r="A25" s="219"/>
      <c r="B25" s="220"/>
      <c r="C25" s="263" t="s">
        <v>1215</v>
      </c>
      <c r="D25" s="259"/>
      <c r="E25" s="260">
        <v>13.41</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281</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34">
        <v>8</v>
      </c>
      <c r="B26" s="235" t="s">
        <v>485</v>
      </c>
      <c r="C26" s="252" t="s">
        <v>1141</v>
      </c>
      <c r="D26" s="236" t="s">
        <v>309</v>
      </c>
      <c r="E26" s="237">
        <v>73.325000000000003</v>
      </c>
      <c r="F26" s="238"/>
      <c r="G26" s="239">
        <f>ROUND(E26*F26,2)</f>
        <v>0</v>
      </c>
      <c r="H26" s="238"/>
      <c r="I26" s="239">
        <f>ROUND(E26*H26,2)</f>
        <v>0</v>
      </c>
      <c r="J26" s="238"/>
      <c r="K26" s="239">
        <f>ROUND(E26*J26,2)</f>
        <v>0</v>
      </c>
      <c r="L26" s="239">
        <v>21</v>
      </c>
      <c r="M26" s="239">
        <f>G26*(1+L26/100)</f>
        <v>0</v>
      </c>
      <c r="N26" s="237">
        <v>0</v>
      </c>
      <c r="O26" s="237">
        <f>ROUND(E26*N26,2)</f>
        <v>0</v>
      </c>
      <c r="P26" s="237">
        <v>0</v>
      </c>
      <c r="Q26" s="237">
        <f>ROUND(E26*P26,2)</f>
        <v>0</v>
      </c>
      <c r="R26" s="239"/>
      <c r="S26" s="239" t="s">
        <v>254</v>
      </c>
      <c r="T26" s="240" t="s">
        <v>235</v>
      </c>
      <c r="U26" s="222">
        <v>0</v>
      </c>
      <c r="V26" s="222">
        <f>ROUND(E26*U26,2)</f>
        <v>0</v>
      </c>
      <c r="W26" s="222"/>
      <c r="X26" s="222" t="s">
        <v>276</v>
      </c>
      <c r="Y26" s="222" t="s">
        <v>237</v>
      </c>
      <c r="Z26" s="212"/>
      <c r="AA26" s="212"/>
      <c r="AB26" s="212"/>
      <c r="AC26" s="212"/>
      <c r="AD26" s="212"/>
      <c r="AE26" s="212"/>
      <c r="AF26" s="212"/>
      <c r="AG26" s="212" t="s">
        <v>362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5">
      <c r="A27" s="219"/>
      <c r="B27" s="220"/>
      <c r="C27" s="263" t="s">
        <v>1216</v>
      </c>
      <c r="D27" s="259"/>
      <c r="E27" s="260">
        <v>2.4700000000000002</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281</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5">
      <c r="A28" s="219"/>
      <c r="B28" s="220"/>
      <c r="C28" s="263" t="s">
        <v>1217</v>
      </c>
      <c r="D28" s="259"/>
      <c r="E28" s="260">
        <v>7.42</v>
      </c>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281</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3" x14ac:dyDescent="0.25">
      <c r="A29" s="219"/>
      <c r="B29" s="220"/>
      <c r="C29" s="263" t="s">
        <v>1218</v>
      </c>
      <c r="D29" s="259"/>
      <c r="E29" s="260">
        <v>6.4</v>
      </c>
      <c r="F29" s="222"/>
      <c r="G29" s="222"/>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281</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5">
      <c r="A30" s="219"/>
      <c r="B30" s="220"/>
      <c r="C30" s="263" t="s">
        <v>1219</v>
      </c>
      <c r="D30" s="259"/>
      <c r="E30" s="260">
        <v>4.8</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281</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5">
      <c r="A31" s="219"/>
      <c r="B31" s="220"/>
      <c r="C31" s="263" t="s">
        <v>1220</v>
      </c>
      <c r="D31" s="259"/>
      <c r="E31" s="260">
        <v>52.23</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281</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43">
        <v>9</v>
      </c>
      <c r="B32" s="244" t="s">
        <v>491</v>
      </c>
      <c r="C32" s="255" t="s">
        <v>1221</v>
      </c>
      <c r="D32" s="245" t="s">
        <v>309</v>
      </c>
      <c r="E32" s="246">
        <v>73.325000000000003</v>
      </c>
      <c r="F32" s="247"/>
      <c r="G32" s="248">
        <f>ROUND(E32*F32,2)</f>
        <v>0</v>
      </c>
      <c r="H32" s="247"/>
      <c r="I32" s="248">
        <f>ROUND(E32*H32,2)</f>
        <v>0</v>
      </c>
      <c r="J32" s="247"/>
      <c r="K32" s="248">
        <f>ROUND(E32*J32,2)</f>
        <v>0</v>
      </c>
      <c r="L32" s="248">
        <v>21</v>
      </c>
      <c r="M32" s="248">
        <f>G32*(1+L32/100)</f>
        <v>0</v>
      </c>
      <c r="N32" s="246">
        <v>0</v>
      </c>
      <c r="O32" s="246">
        <f>ROUND(E32*N32,2)</f>
        <v>0</v>
      </c>
      <c r="P32" s="246">
        <v>0</v>
      </c>
      <c r="Q32" s="246">
        <f>ROUND(E32*P32,2)</f>
        <v>0</v>
      </c>
      <c r="R32" s="248"/>
      <c r="S32" s="248" t="s">
        <v>254</v>
      </c>
      <c r="T32" s="249" t="s">
        <v>235</v>
      </c>
      <c r="U32" s="222">
        <v>0</v>
      </c>
      <c r="V32" s="222">
        <f>ROUND(E32*U32,2)</f>
        <v>0</v>
      </c>
      <c r="W32" s="222"/>
      <c r="X32" s="222" t="s">
        <v>276</v>
      </c>
      <c r="Y32" s="222" t="s">
        <v>237</v>
      </c>
      <c r="Z32" s="212"/>
      <c r="AA32" s="212"/>
      <c r="AB32" s="212"/>
      <c r="AC32" s="212"/>
      <c r="AD32" s="212"/>
      <c r="AE32" s="212"/>
      <c r="AF32" s="212"/>
      <c r="AG32" s="212" t="s">
        <v>362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43">
        <v>10</v>
      </c>
      <c r="B33" s="244" t="s">
        <v>1146</v>
      </c>
      <c r="C33" s="255" t="s">
        <v>1147</v>
      </c>
      <c r="D33" s="245" t="s">
        <v>309</v>
      </c>
      <c r="E33" s="246">
        <v>73.325000000000003</v>
      </c>
      <c r="F33" s="247"/>
      <c r="G33" s="248">
        <f>ROUND(E33*F33,2)</f>
        <v>0</v>
      </c>
      <c r="H33" s="247"/>
      <c r="I33" s="248">
        <f>ROUND(E33*H33,2)</f>
        <v>0</v>
      </c>
      <c r="J33" s="247"/>
      <c r="K33" s="248">
        <f>ROUND(E33*J33,2)</f>
        <v>0</v>
      </c>
      <c r="L33" s="248">
        <v>21</v>
      </c>
      <c r="M33" s="248">
        <f>G33*(1+L33/100)</f>
        <v>0</v>
      </c>
      <c r="N33" s="246">
        <v>0</v>
      </c>
      <c r="O33" s="246">
        <f>ROUND(E33*N33,2)</f>
        <v>0</v>
      </c>
      <c r="P33" s="246">
        <v>0</v>
      </c>
      <c r="Q33" s="246">
        <f>ROUND(E33*P33,2)</f>
        <v>0</v>
      </c>
      <c r="R33" s="248"/>
      <c r="S33" s="248" t="s">
        <v>254</v>
      </c>
      <c r="T33" s="249" t="s">
        <v>235</v>
      </c>
      <c r="U33" s="222">
        <v>0</v>
      </c>
      <c r="V33" s="222">
        <f>ROUND(E33*U33,2)</f>
        <v>0</v>
      </c>
      <c r="W33" s="222"/>
      <c r="X33" s="222" t="s">
        <v>276</v>
      </c>
      <c r="Y33" s="222" t="s">
        <v>237</v>
      </c>
      <c r="Z33" s="212"/>
      <c r="AA33" s="212"/>
      <c r="AB33" s="212"/>
      <c r="AC33" s="212"/>
      <c r="AD33" s="212"/>
      <c r="AE33" s="212"/>
      <c r="AF33" s="212"/>
      <c r="AG33" s="212" t="s">
        <v>362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34">
        <v>11</v>
      </c>
      <c r="B34" s="235" t="s">
        <v>494</v>
      </c>
      <c r="C34" s="252" t="s">
        <v>1148</v>
      </c>
      <c r="D34" s="236" t="s">
        <v>309</v>
      </c>
      <c r="E34" s="237">
        <v>120.9648</v>
      </c>
      <c r="F34" s="238"/>
      <c r="G34" s="239">
        <f>ROUND(E34*F34,2)</f>
        <v>0</v>
      </c>
      <c r="H34" s="238"/>
      <c r="I34" s="239">
        <f>ROUND(E34*H34,2)</f>
        <v>0</v>
      </c>
      <c r="J34" s="238"/>
      <c r="K34" s="239">
        <f>ROUND(E34*J34,2)</f>
        <v>0</v>
      </c>
      <c r="L34" s="239">
        <v>21</v>
      </c>
      <c r="M34" s="239">
        <f>G34*(1+L34/100)</f>
        <v>0</v>
      </c>
      <c r="N34" s="237">
        <v>0</v>
      </c>
      <c r="O34" s="237">
        <f>ROUND(E34*N34,2)</f>
        <v>0</v>
      </c>
      <c r="P34" s="237">
        <v>0</v>
      </c>
      <c r="Q34" s="237">
        <f>ROUND(E34*P34,2)</f>
        <v>0</v>
      </c>
      <c r="R34" s="239"/>
      <c r="S34" s="239" t="s">
        <v>254</v>
      </c>
      <c r="T34" s="240" t="s">
        <v>235</v>
      </c>
      <c r="U34" s="222">
        <v>0</v>
      </c>
      <c r="V34" s="222">
        <f>ROUND(E34*U34,2)</f>
        <v>0</v>
      </c>
      <c r="W34" s="222"/>
      <c r="X34" s="222" t="s">
        <v>276</v>
      </c>
      <c r="Y34" s="222" t="s">
        <v>237</v>
      </c>
      <c r="Z34" s="212"/>
      <c r="AA34" s="212"/>
      <c r="AB34" s="212"/>
      <c r="AC34" s="212"/>
      <c r="AD34" s="212"/>
      <c r="AE34" s="212"/>
      <c r="AF34" s="212"/>
      <c r="AG34" s="212" t="s">
        <v>362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5">
      <c r="A35" s="219"/>
      <c r="B35" s="220"/>
      <c r="C35" s="263" t="s">
        <v>1222</v>
      </c>
      <c r="D35" s="259"/>
      <c r="E35" s="260">
        <v>120.96</v>
      </c>
      <c r="F35" s="222"/>
      <c r="G35" s="222"/>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281</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34">
        <v>12</v>
      </c>
      <c r="B36" s="235" t="s">
        <v>1151</v>
      </c>
      <c r="C36" s="252" t="s">
        <v>1152</v>
      </c>
      <c r="D36" s="236" t="s">
        <v>309</v>
      </c>
      <c r="E36" s="237">
        <v>7.4189999999999996</v>
      </c>
      <c r="F36" s="238"/>
      <c r="G36" s="239">
        <f>ROUND(E36*F36,2)</f>
        <v>0</v>
      </c>
      <c r="H36" s="238"/>
      <c r="I36" s="239">
        <f>ROUND(E36*H36,2)</f>
        <v>0</v>
      </c>
      <c r="J36" s="238"/>
      <c r="K36" s="239">
        <f>ROUND(E36*J36,2)</f>
        <v>0</v>
      </c>
      <c r="L36" s="239">
        <v>21</v>
      </c>
      <c r="M36" s="239">
        <f>G36*(1+L36/100)</f>
        <v>0</v>
      </c>
      <c r="N36" s="237">
        <v>0</v>
      </c>
      <c r="O36" s="237">
        <f>ROUND(E36*N36,2)</f>
        <v>0</v>
      </c>
      <c r="P36" s="237">
        <v>0</v>
      </c>
      <c r="Q36" s="237">
        <f>ROUND(E36*P36,2)</f>
        <v>0</v>
      </c>
      <c r="R36" s="239"/>
      <c r="S36" s="239" t="s">
        <v>254</v>
      </c>
      <c r="T36" s="240" t="s">
        <v>235</v>
      </c>
      <c r="U36" s="222">
        <v>0</v>
      </c>
      <c r="V36" s="222">
        <f>ROUND(E36*U36,2)</f>
        <v>0</v>
      </c>
      <c r="W36" s="222"/>
      <c r="X36" s="222" t="s">
        <v>276</v>
      </c>
      <c r="Y36" s="222" t="s">
        <v>237</v>
      </c>
      <c r="Z36" s="212"/>
      <c r="AA36" s="212"/>
      <c r="AB36" s="212"/>
      <c r="AC36" s="212"/>
      <c r="AD36" s="212"/>
      <c r="AE36" s="212"/>
      <c r="AF36" s="212"/>
      <c r="AG36" s="212" t="s">
        <v>362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5">
      <c r="A37" s="219"/>
      <c r="B37" s="220"/>
      <c r="C37" s="263" t="s">
        <v>1223</v>
      </c>
      <c r="D37" s="259"/>
      <c r="E37" s="260">
        <v>3.51</v>
      </c>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281</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5">
      <c r="A38" s="219"/>
      <c r="B38" s="220"/>
      <c r="C38" s="263" t="s">
        <v>1224</v>
      </c>
      <c r="D38" s="259"/>
      <c r="E38" s="260">
        <v>3.91</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281</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3">
        <v>13</v>
      </c>
      <c r="B39" s="244" t="s">
        <v>1225</v>
      </c>
      <c r="C39" s="255" t="s">
        <v>1156</v>
      </c>
      <c r="D39" s="245" t="s">
        <v>309</v>
      </c>
      <c r="E39" s="246">
        <v>73.325000000000003</v>
      </c>
      <c r="F39" s="247"/>
      <c r="G39" s="248">
        <f>ROUND(E39*F39,2)</f>
        <v>0</v>
      </c>
      <c r="H39" s="247"/>
      <c r="I39" s="248">
        <f>ROUND(E39*H39,2)</f>
        <v>0</v>
      </c>
      <c r="J39" s="247"/>
      <c r="K39" s="248">
        <f>ROUND(E39*J39,2)</f>
        <v>0</v>
      </c>
      <c r="L39" s="248">
        <v>21</v>
      </c>
      <c r="M39" s="248">
        <f>G39*(1+L39/100)</f>
        <v>0</v>
      </c>
      <c r="N39" s="246">
        <v>0</v>
      </c>
      <c r="O39" s="246">
        <f>ROUND(E39*N39,2)</f>
        <v>0</v>
      </c>
      <c r="P39" s="246">
        <v>0</v>
      </c>
      <c r="Q39" s="246">
        <f>ROUND(E39*P39,2)</f>
        <v>0</v>
      </c>
      <c r="R39" s="248"/>
      <c r="S39" s="248" t="s">
        <v>254</v>
      </c>
      <c r="T39" s="249" t="s">
        <v>235</v>
      </c>
      <c r="U39" s="222">
        <v>0</v>
      </c>
      <c r="V39" s="222">
        <f>ROUND(E39*U39,2)</f>
        <v>0</v>
      </c>
      <c r="W39" s="222"/>
      <c r="X39" s="222" t="s">
        <v>1157</v>
      </c>
      <c r="Y39" s="222" t="s">
        <v>237</v>
      </c>
      <c r="Z39" s="212"/>
      <c r="AA39" s="212"/>
      <c r="AB39" s="212"/>
      <c r="AC39" s="212"/>
      <c r="AD39" s="212"/>
      <c r="AE39" s="212"/>
      <c r="AF39" s="212"/>
      <c r="AG39" s="212" t="s">
        <v>1158</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3">
        <v>14</v>
      </c>
      <c r="B40" s="244" t="s">
        <v>1159</v>
      </c>
      <c r="C40" s="255" t="s">
        <v>1160</v>
      </c>
      <c r="D40" s="245" t="s">
        <v>309</v>
      </c>
      <c r="E40" s="246">
        <v>7.4189999999999996</v>
      </c>
      <c r="F40" s="247"/>
      <c r="G40" s="248">
        <f>ROUND(E40*F40,2)</f>
        <v>0</v>
      </c>
      <c r="H40" s="247"/>
      <c r="I40" s="248">
        <f>ROUND(E40*H40,2)</f>
        <v>0</v>
      </c>
      <c r="J40" s="247"/>
      <c r="K40" s="248">
        <f>ROUND(E40*J40,2)</f>
        <v>0</v>
      </c>
      <c r="L40" s="248">
        <v>21</v>
      </c>
      <c r="M40" s="248">
        <f>G40*(1+L40/100)</f>
        <v>0</v>
      </c>
      <c r="N40" s="246">
        <v>0</v>
      </c>
      <c r="O40" s="246">
        <f>ROUND(E40*N40,2)</f>
        <v>0</v>
      </c>
      <c r="P40" s="246">
        <v>0</v>
      </c>
      <c r="Q40" s="246">
        <f>ROUND(E40*P40,2)</f>
        <v>0</v>
      </c>
      <c r="R40" s="248"/>
      <c r="S40" s="248" t="s">
        <v>254</v>
      </c>
      <c r="T40" s="249" t="s">
        <v>235</v>
      </c>
      <c r="U40" s="222">
        <v>0</v>
      </c>
      <c r="V40" s="222">
        <f>ROUND(E40*U40,2)</f>
        <v>0</v>
      </c>
      <c r="W40" s="222"/>
      <c r="X40" s="222" t="s">
        <v>520</v>
      </c>
      <c r="Y40" s="222" t="s">
        <v>237</v>
      </c>
      <c r="Z40" s="212"/>
      <c r="AA40" s="212"/>
      <c r="AB40" s="212"/>
      <c r="AC40" s="212"/>
      <c r="AD40" s="212"/>
      <c r="AE40" s="212"/>
      <c r="AF40" s="212"/>
      <c r="AG40" s="212" t="s">
        <v>718</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x14ac:dyDescent="0.25">
      <c r="A41" s="227" t="s">
        <v>229</v>
      </c>
      <c r="B41" s="228" t="s">
        <v>134</v>
      </c>
      <c r="C41" s="251" t="s">
        <v>135</v>
      </c>
      <c r="D41" s="229"/>
      <c r="E41" s="230"/>
      <c r="F41" s="231"/>
      <c r="G41" s="231">
        <f>SUMIF(AG42:AG50,"&lt;&gt;NOR",G42:G50)</f>
        <v>0</v>
      </c>
      <c r="H41" s="231"/>
      <c r="I41" s="231">
        <f>SUM(I42:I50)</f>
        <v>0</v>
      </c>
      <c r="J41" s="231"/>
      <c r="K41" s="231">
        <f>SUM(K42:K50)</f>
        <v>0</v>
      </c>
      <c r="L41" s="231"/>
      <c r="M41" s="231">
        <f>SUM(M42:M50)</f>
        <v>0</v>
      </c>
      <c r="N41" s="230"/>
      <c r="O41" s="230">
        <f>SUM(O42:O50)</f>
        <v>0</v>
      </c>
      <c r="P41" s="230"/>
      <c r="Q41" s="230">
        <f>SUM(Q42:Q50)</f>
        <v>0</v>
      </c>
      <c r="R41" s="231"/>
      <c r="S41" s="231"/>
      <c r="T41" s="232"/>
      <c r="U41" s="226"/>
      <c r="V41" s="226">
        <f>SUM(V42:V50)</f>
        <v>0</v>
      </c>
      <c r="W41" s="226"/>
      <c r="X41" s="226"/>
      <c r="Y41" s="226"/>
      <c r="AG41" t="s">
        <v>230</v>
      </c>
    </row>
    <row r="42" spans="1:60" outlineLevel="1" x14ac:dyDescent="0.25">
      <c r="A42" s="234">
        <v>15</v>
      </c>
      <c r="B42" s="235" t="s">
        <v>1226</v>
      </c>
      <c r="C42" s="252" t="s">
        <v>1227</v>
      </c>
      <c r="D42" s="236" t="s">
        <v>273</v>
      </c>
      <c r="E42" s="237">
        <v>32</v>
      </c>
      <c r="F42" s="238"/>
      <c r="G42" s="239">
        <f>ROUND(E42*F42,2)</f>
        <v>0</v>
      </c>
      <c r="H42" s="238"/>
      <c r="I42" s="239">
        <f>ROUND(E42*H42,2)</f>
        <v>0</v>
      </c>
      <c r="J42" s="238"/>
      <c r="K42" s="239">
        <f>ROUND(E42*J42,2)</f>
        <v>0</v>
      </c>
      <c r="L42" s="239">
        <v>21</v>
      </c>
      <c r="M42" s="239">
        <f>G42*(1+L42/100)</f>
        <v>0</v>
      </c>
      <c r="N42" s="237">
        <v>0</v>
      </c>
      <c r="O42" s="237">
        <f>ROUND(E42*N42,2)</f>
        <v>0</v>
      </c>
      <c r="P42" s="237">
        <v>0</v>
      </c>
      <c r="Q42" s="237">
        <f>ROUND(E42*P42,2)</f>
        <v>0</v>
      </c>
      <c r="R42" s="239"/>
      <c r="S42" s="239" t="s">
        <v>254</v>
      </c>
      <c r="T42" s="240" t="s">
        <v>235</v>
      </c>
      <c r="U42" s="222">
        <v>0</v>
      </c>
      <c r="V42" s="222">
        <f>ROUND(E42*U42,2)</f>
        <v>0</v>
      </c>
      <c r="W42" s="222"/>
      <c r="X42" s="222" t="s">
        <v>276</v>
      </c>
      <c r="Y42" s="222" t="s">
        <v>237</v>
      </c>
      <c r="Z42" s="212"/>
      <c r="AA42" s="212"/>
      <c r="AB42" s="212"/>
      <c r="AC42" s="212"/>
      <c r="AD42" s="212"/>
      <c r="AE42" s="212"/>
      <c r="AF42" s="212"/>
      <c r="AG42" s="212" t="s">
        <v>362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5">
      <c r="A43" s="219"/>
      <c r="B43" s="220"/>
      <c r="C43" s="263" t="s">
        <v>1228</v>
      </c>
      <c r="D43" s="259"/>
      <c r="E43" s="260">
        <v>32</v>
      </c>
      <c r="F43" s="222"/>
      <c r="G43" s="222"/>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281</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34">
        <v>16</v>
      </c>
      <c r="B44" s="235" t="s">
        <v>1229</v>
      </c>
      <c r="C44" s="252" t="s">
        <v>1230</v>
      </c>
      <c r="D44" s="236" t="s">
        <v>273</v>
      </c>
      <c r="E44" s="237">
        <v>320</v>
      </c>
      <c r="F44" s="238"/>
      <c r="G44" s="239">
        <f>ROUND(E44*F44,2)</f>
        <v>0</v>
      </c>
      <c r="H44" s="238"/>
      <c r="I44" s="239">
        <f>ROUND(E44*H44,2)</f>
        <v>0</v>
      </c>
      <c r="J44" s="238"/>
      <c r="K44" s="239">
        <f>ROUND(E44*J44,2)</f>
        <v>0</v>
      </c>
      <c r="L44" s="239">
        <v>21</v>
      </c>
      <c r="M44" s="239">
        <f>G44*(1+L44/100)</f>
        <v>0</v>
      </c>
      <c r="N44" s="237">
        <v>0</v>
      </c>
      <c r="O44" s="237">
        <f>ROUND(E44*N44,2)</f>
        <v>0</v>
      </c>
      <c r="P44" s="237">
        <v>0</v>
      </c>
      <c r="Q44" s="237">
        <f>ROUND(E44*P44,2)</f>
        <v>0</v>
      </c>
      <c r="R44" s="239"/>
      <c r="S44" s="239" t="s">
        <v>254</v>
      </c>
      <c r="T44" s="240" t="s">
        <v>235</v>
      </c>
      <c r="U44" s="222">
        <v>0</v>
      </c>
      <c r="V44" s="222">
        <f>ROUND(E44*U44,2)</f>
        <v>0</v>
      </c>
      <c r="W44" s="222"/>
      <c r="X44" s="222" t="s">
        <v>276</v>
      </c>
      <c r="Y44" s="222" t="s">
        <v>237</v>
      </c>
      <c r="Z44" s="212"/>
      <c r="AA44" s="212"/>
      <c r="AB44" s="212"/>
      <c r="AC44" s="212"/>
      <c r="AD44" s="212"/>
      <c r="AE44" s="212"/>
      <c r="AF44" s="212"/>
      <c r="AG44" s="212" t="s">
        <v>362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5">
      <c r="A45" s="219"/>
      <c r="B45" s="220"/>
      <c r="C45" s="263" t="s">
        <v>1231</v>
      </c>
      <c r="D45" s="259"/>
      <c r="E45" s="260">
        <v>320</v>
      </c>
      <c r="F45" s="222"/>
      <c r="G45" s="22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281</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34">
        <v>17</v>
      </c>
      <c r="B46" s="235" t="s">
        <v>1161</v>
      </c>
      <c r="C46" s="252" t="s">
        <v>1162</v>
      </c>
      <c r="D46" s="236" t="s">
        <v>309</v>
      </c>
      <c r="E46" s="237">
        <v>2.4729999999999999</v>
      </c>
      <c r="F46" s="238"/>
      <c r="G46" s="239">
        <f>ROUND(E46*F46,2)</f>
        <v>0</v>
      </c>
      <c r="H46" s="238"/>
      <c r="I46" s="239">
        <f>ROUND(E46*H46,2)</f>
        <v>0</v>
      </c>
      <c r="J46" s="238"/>
      <c r="K46" s="239">
        <f>ROUND(E46*J46,2)</f>
        <v>0</v>
      </c>
      <c r="L46" s="239">
        <v>21</v>
      </c>
      <c r="M46" s="239">
        <f>G46*(1+L46/100)</f>
        <v>0</v>
      </c>
      <c r="N46" s="237">
        <v>0</v>
      </c>
      <c r="O46" s="237">
        <f>ROUND(E46*N46,2)</f>
        <v>0</v>
      </c>
      <c r="P46" s="237">
        <v>0</v>
      </c>
      <c r="Q46" s="237">
        <f>ROUND(E46*P46,2)</f>
        <v>0</v>
      </c>
      <c r="R46" s="239"/>
      <c r="S46" s="239" t="s">
        <v>254</v>
      </c>
      <c r="T46" s="240" t="s">
        <v>235</v>
      </c>
      <c r="U46" s="222">
        <v>0</v>
      </c>
      <c r="V46" s="222">
        <f>ROUND(E46*U46,2)</f>
        <v>0</v>
      </c>
      <c r="W46" s="222"/>
      <c r="X46" s="222" t="s">
        <v>276</v>
      </c>
      <c r="Y46" s="222" t="s">
        <v>237</v>
      </c>
      <c r="Z46" s="212"/>
      <c r="AA46" s="212"/>
      <c r="AB46" s="212"/>
      <c r="AC46" s="212"/>
      <c r="AD46" s="212"/>
      <c r="AE46" s="212"/>
      <c r="AF46" s="212"/>
      <c r="AG46" s="212" t="s">
        <v>362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5">
      <c r="A47" s="219"/>
      <c r="B47" s="220"/>
      <c r="C47" s="263" t="s">
        <v>1232</v>
      </c>
      <c r="D47" s="259"/>
      <c r="E47" s="260">
        <v>1.17</v>
      </c>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281</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5">
      <c r="A48" s="219"/>
      <c r="B48" s="220"/>
      <c r="C48" s="263" t="s">
        <v>1233</v>
      </c>
      <c r="D48" s="259"/>
      <c r="E48" s="260">
        <v>1.3</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281</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34">
        <v>18</v>
      </c>
      <c r="B49" s="235" t="s">
        <v>1234</v>
      </c>
      <c r="C49" s="252" t="s">
        <v>1235</v>
      </c>
      <c r="D49" s="236" t="s">
        <v>309</v>
      </c>
      <c r="E49" s="237">
        <v>4.8019999999999996</v>
      </c>
      <c r="F49" s="238"/>
      <c r="G49" s="239">
        <f>ROUND(E49*F49,2)</f>
        <v>0</v>
      </c>
      <c r="H49" s="238"/>
      <c r="I49" s="239">
        <f>ROUND(E49*H49,2)</f>
        <v>0</v>
      </c>
      <c r="J49" s="238"/>
      <c r="K49" s="239">
        <f>ROUND(E49*J49,2)</f>
        <v>0</v>
      </c>
      <c r="L49" s="239">
        <v>21</v>
      </c>
      <c r="M49" s="239">
        <f>G49*(1+L49/100)</f>
        <v>0</v>
      </c>
      <c r="N49" s="237">
        <v>0</v>
      </c>
      <c r="O49" s="237">
        <f>ROUND(E49*N49,2)</f>
        <v>0</v>
      </c>
      <c r="P49" s="237">
        <v>0</v>
      </c>
      <c r="Q49" s="237">
        <f>ROUND(E49*P49,2)</f>
        <v>0</v>
      </c>
      <c r="R49" s="239"/>
      <c r="S49" s="239" t="s">
        <v>254</v>
      </c>
      <c r="T49" s="240" t="s">
        <v>235</v>
      </c>
      <c r="U49" s="222">
        <v>0</v>
      </c>
      <c r="V49" s="222">
        <f>ROUND(E49*U49,2)</f>
        <v>0</v>
      </c>
      <c r="W49" s="222"/>
      <c r="X49" s="222" t="s">
        <v>276</v>
      </c>
      <c r="Y49" s="222" t="s">
        <v>237</v>
      </c>
      <c r="Z49" s="212"/>
      <c r="AA49" s="212"/>
      <c r="AB49" s="212"/>
      <c r="AC49" s="212"/>
      <c r="AD49" s="212"/>
      <c r="AE49" s="212"/>
      <c r="AF49" s="212"/>
      <c r="AG49" s="212" t="s">
        <v>362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5">
      <c r="A50" s="219"/>
      <c r="B50" s="220"/>
      <c r="C50" s="263" t="s">
        <v>1236</v>
      </c>
      <c r="D50" s="259"/>
      <c r="E50" s="260">
        <v>4.8</v>
      </c>
      <c r="F50" s="222"/>
      <c r="G50" s="22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281</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x14ac:dyDescent="0.25">
      <c r="A51" s="227" t="s">
        <v>229</v>
      </c>
      <c r="B51" s="228" t="s">
        <v>144</v>
      </c>
      <c r="C51" s="251" t="s">
        <v>145</v>
      </c>
      <c r="D51" s="229"/>
      <c r="E51" s="230"/>
      <c r="F51" s="231"/>
      <c r="G51" s="231">
        <f>SUMIF(AG52:AG62,"&lt;&gt;NOR",G52:G62)</f>
        <v>0</v>
      </c>
      <c r="H51" s="231"/>
      <c r="I51" s="231">
        <f>SUM(I52:I62)</f>
        <v>0</v>
      </c>
      <c r="J51" s="231"/>
      <c r="K51" s="231">
        <f>SUM(K52:K62)</f>
        <v>0</v>
      </c>
      <c r="L51" s="231"/>
      <c r="M51" s="231">
        <f>SUM(M52:M62)</f>
        <v>0</v>
      </c>
      <c r="N51" s="230"/>
      <c r="O51" s="230">
        <f>SUM(O52:O62)</f>
        <v>0</v>
      </c>
      <c r="P51" s="230"/>
      <c r="Q51" s="230">
        <f>SUM(Q52:Q62)</f>
        <v>0</v>
      </c>
      <c r="R51" s="231"/>
      <c r="S51" s="231"/>
      <c r="T51" s="232"/>
      <c r="U51" s="226"/>
      <c r="V51" s="226">
        <f>SUM(V52:V62)</f>
        <v>0</v>
      </c>
      <c r="W51" s="226"/>
      <c r="X51" s="226"/>
      <c r="Y51" s="226"/>
      <c r="AG51" t="s">
        <v>230</v>
      </c>
    </row>
    <row r="52" spans="1:60" outlineLevel="1" x14ac:dyDescent="0.25">
      <c r="A52" s="234">
        <v>19</v>
      </c>
      <c r="B52" s="235" t="s">
        <v>1237</v>
      </c>
      <c r="C52" s="252" t="s">
        <v>1238</v>
      </c>
      <c r="D52" s="236" t="s">
        <v>290</v>
      </c>
      <c r="E52" s="237">
        <v>4.72</v>
      </c>
      <c r="F52" s="238"/>
      <c r="G52" s="239">
        <f>ROUND(E52*F52,2)</f>
        <v>0</v>
      </c>
      <c r="H52" s="238"/>
      <c r="I52" s="239">
        <f>ROUND(E52*H52,2)</f>
        <v>0</v>
      </c>
      <c r="J52" s="238"/>
      <c r="K52" s="239">
        <f>ROUND(E52*J52,2)</f>
        <v>0</v>
      </c>
      <c r="L52" s="239">
        <v>21</v>
      </c>
      <c r="M52" s="239">
        <f>G52*(1+L52/100)</f>
        <v>0</v>
      </c>
      <c r="N52" s="237">
        <v>0</v>
      </c>
      <c r="O52" s="237">
        <f>ROUND(E52*N52,2)</f>
        <v>0</v>
      </c>
      <c r="P52" s="237">
        <v>0</v>
      </c>
      <c r="Q52" s="237">
        <f>ROUND(E52*P52,2)</f>
        <v>0</v>
      </c>
      <c r="R52" s="239"/>
      <c r="S52" s="239" t="s">
        <v>254</v>
      </c>
      <c r="T52" s="240" t="s">
        <v>235</v>
      </c>
      <c r="U52" s="222">
        <v>0</v>
      </c>
      <c r="V52" s="222">
        <f>ROUND(E52*U52,2)</f>
        <v>0</v>
      </c>
      <c r="W52" s="222"/>
      <c r="X52" s="222" t="s">
        <v>276</v>
      </c>
      <c r="Y52" s="222" t="s">
        <v>237</v>
      </c>
      <c r="Z52" s="212"/>
      <c r="AA52" s="212"/>
      <c r="AB52" s="212"/>
      <c r="AC52" s="212"/>
      <c r="AD52" s="212"/>
      <c r="AE52" s="212"/>
      <c r="AF52" s="212"/>
      <c r="AG52" s="212" t="s">
        <v>362</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5">
      <c r="A53" s="219"/>
      <c r="B53" s="220"/>
      <c r="C53" s="263" t="s">
        <v>1239</v>
      </c>
      <c r="D53" s="259"/>
      <c r="E53" s="260">
        <v>1.1599999999999999</v>
      </c>
      <c r="F53" s="222"/>
      <c r="G53" s="222"/>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281</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5">
      <c r="A54" s="219"/>
      <c r="B54" s="220"/>
      <c r="C54" s="263" t="s">
        <v>1240</v>
      </c>
      <c r="D54" s="259"/>
      <c r="E54" s="260">
        <v>3.56</v>
      </c>
      <c r="F54" s="222"/>
      <c r="G54" s="22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281</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34">
        <v>20</v>
      </c>
      <c r="B55" s="235" t="s">
        <v>1241</v>
      </c>
      <c r="C55" s="252" t="s">
        <v>1242</v>
      </c>
      <c r="D55" s="236" t="s">
        <v>290</v>
      </c>
      <c r="E55" s="237">
        <v>20.170000000000002</v>
      </c>
      <c r="F55" s="238"/>
      <c r="G55" s="239">
        <f>ROUND(E55*F55,2)</f>
        <v>0</v>
      </c>
      <c r="H55" s="238"/>
      <c r="I55" s="239">
        <f>ROUND(E55*H55,2)</f>
        <v>0</v>
      </c>
      <c r="J55" s="238"/>
      <c r="K55" s="239">
        <f>ROUND(E55*J55,2)</f>
        <v>0</v>
      </c>
      <c r="L55" s="239">
        <v>21</v>
      </c>
      <c r="M55" s="239">
        <f>G55*(1+L55/100)</f>
        <v>0</v>
      </c>
      <c r="N55" s="237">
        <v>0</v>
      </c>
      <c r="O55" s="237">
        <f>ROUND(E55*N55,2)</f>
        <v>0</v>
      </c>
      <c r="P55" s="237">
        <v>0</v>
      </c>
      <c r="Q55" s="237">
        <f>ROUND(E55*P55,2)</f>
        <v>0</v>
      </c>
      <c r="R55" s="239"/>
      <c r="S55" s="239" t="s">
        <v>254</v>
      </c>
      <c r="T55" s="240" t="s">
        <v>235</v>
      </c>
      <c r="U55" s="222">
        <v>0</v>
      </c>
      <c r="V55" s="222">
        <f>ROUND(E55*U55,2)</f>
        <v>0</v>
      </c>
      <c r="W55" s="222"/>
      <c r="X55" s="222" t="s">
        <v>276</v>
      </c>
      <c r="Y55" s="222" t="s">
        <v>237</v>
      </c>
      <c r="Z55" s="212"/>
      <c r="AA55" s="212"/>
      <c r="AB55" s="212"/>
      <c r="AC55" s="212"/>
      <c r="AD55" s="212"/>
      <c r="AE55" s="212"/>
      <c r="AF55" s="212"/>
      <c r="AG55" s="212" t="s">
        <v>362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5">
      <c r="A56" s="219"/>
      <c r="B56" s="220"/>
      <c r="C56" s="263" t="s">
        <v>1243</v>
      </c>
      <c r="D56" s="259"/>
      <c r="E56" s="260">
        <v>10.71</v>
      </c>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281</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5">
      <c r="A57" s="219"/>
      <c r="B57" s="220"/>
      <c r="C57" s="263" t="s">
        <v>1244</v>
      </c>
      <c r="D57" s="259"/>
      <c r="E57" s="260">
        <v>9.4600000000000009</v>
      </c>
      <c r="F57" s="222"/>
      <c r="G57" s="222"/>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281</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34">
        <v>21</v>
      </c>
      <c r="B58" s="235" t="s">
        <v>1245</v>
      </c>
      <c r="C58" s="252" t="s">
        <v>1246</v>
      </c>
      <c r="D58" s="236" t="s">
        <v>290</v>
      </c>
      <c r="E58" s="237">
        <v>5.1589999999999998</v>
      </c>
      <c r="F58" s="238"/>
      <c r="G58" s="239">
        <f>ROUND(E58*F58,2)</f>
        <v>0</v>
      </c>
      <c r="H58" s="238"/>
      <c r="I58" s="239">
        <f>ROUND(E58*H58,2)</f>
        <v>0</v>
      </c>
      <c r="J58" s="238"/>
      <c r="K58" s="239">
        <f>ROUND(E58*J58,2)</f>
        <v>0</v>
      </c>
      <c r="L58" s="239">
        <v>21</v>
      </c>
      <c r="M58" s="239">
        <f>G58*(1+L58/100)</f>
        <v>0</v>
      </c>
      <c r="N58" s="237">
        <v>0</v>
      </c>
      <c r="O58" s="237">
        <f>ROUND(E58*N58,2)</f>
        <v>0</v>
      </c>
      <c r="P58" s="237">
        <v>0</v>
      </c>
      <c r="Q58" s="237">
        <f>ROUND(E58*P58,2)</f>
        <v>0</v>
      </c>
      <c r="R58" s="239"/>
      <c r="S58" s="239" t="s">
        <v>254</v>
      </c>
      <c r="T58" s="240" t="s">
        <v>235</v>
      </c>
      <c r="U58" s="222">
        <v>0</v>
      </c>
      <c r="V58" s="222">
        <f>ROUND(E58*U58,2)</f>
        <v>0</v>
      </c>
      <c r="W58" s="222"/>
      <c r="X58" s="222" t="s">
        <v>520</v>
      </c>
      <c r="Y58" s="222" t="s">
        <v>237</v>
      </c>
      <c r="Z58" s="212"/>
      <c r="AA58" s="212"/>
      <c r="AB58" s="212"/>
      <c r="AC58" s="212"/>
      <c r="AD58" s="212"/>
      <c r="AE58" s="212"/>
      <c r="AF58" s="212"/>
      <c r="AG58" s="212" t="s">
        <v>718</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5">
      <c r="A59" s="219"/>
      <c r="B59" s="220"/>
      <c r="C59" s="263" t="s">
        <v>1247</v>
      </c>
      <c r="D59" s="259"/>
      <c r="E59" s="260">
        <v>5.16</v>
      </c>
      <c r="F59" s="222"/>
      <c r="G59" s="222"/>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281</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34">
        <v>22</v>
      </c>
      <c r="B60" s="235" t="s">
        <v>1248</v>
      </c>
      <c r="C60" s="252" t="s">
        <v>1249</v>
      </c>
      <c r="D60" s="236" t="s">
        <v>290</v>
      </c>
      <c r="E60" s="237">
        <v>22.0458</v>
      </c>
      <c r="F60" s="238"/>
      <c r="G60" s="239">
        <f>ROUND(E60*F60,2)</f>
        <v>0</v>
      </c>
      <c r="H60" s="238"/>
      <c r="I60" s="239">
        <f>ROUND(E60*H60,2)</f>
        <v>0</v>
      </c>
      <c r="J60" s="238"/>
      <c r="K60" s="239">
        <f>ROUND(E60*J60,2)</f>
        <v>0</v>
      </c>
      <c r="L60" s="239">
        <v>21</v>
      </c>
      <c r="M60" s="239">
        <f>G60*(1+L60/100)</f>
        <v>0</v>
      </c>
      <c r="N60" s="237">
        <v>0</v>
      </c>
      <c r="O60" s="237">
        <f>ROUND(E60*N60,2)</f>
        <v>0</v>
      </c>
      <c r="P60" s="237">
        <v>0</v>
      </c>
      <c r="Q60" s="237">
        <f>ROUND(E60*P60,2)</f>
        <v>0</v>
      </c>
      <c r="R60" s="239"/>
      <c r="S60" s="239" t="s">
        <v>254</v>
      </c>
      <c r="T60" s="240" t="s">
        <v>235</v>
      </c>
      <c r="U60" s="222">
        <v>0</v>
      </c>
      <c r="V60" s="222">
        <f>ROUND(E60*U60,2)</f>
        <v>0</v>
      </c>
      <c r="W60" s="222"/>
      <c r="X60" s="222" t="s">
        <v>520</v>
      </c>
      <c r="Y60" s="222" t="s">
        <v>237</v>
      </c>
      <c r="Z60" s="212"/>
      <c r="AA60" s="212"/>
      <c r="AB60" s="212"/>
      <c r="AC60" s="212"/>
      <c r="AD60" s="212"/>
      <c r="AE60" s="212"/>
      <c r="AF60" s="212"/>
      <c r="AG60" s="212" t="s">
        <v>718</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5">
      <c r="A61" s="219"/>
      <c r="B61" s="220"/>
      <c r="C61" s="263" t="s">
        <v>1250</v>
      </c>
      <c r="D61" s="259"/>
      <c r="E61" s="260">
        <v>22.05</v>
      </c>
      <c r="F61" s="222"/>
      <c r="G61" s="222"/>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281</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43">
        <v>23</v>
      </c>
      <c r="B62" s="244" t="s">
        <v>1194</v>
      </c>
      <c r="C62" s="255" t="s">
        <v>1195</v>
      </c>
      <c r="D62" s="245" t="s">
        <v>348</v>
      </c>
      <c r="E62" s="246">
        <v>41.317100000000003</v>
      </c>
      <c r="F62" s="247"/>
      <c r="G62" s="248">
        <f>ROUND(E62*F62,2)</f>
        <v>0</v>
      </c>
      <c r="H62" s="247"/>
      <c r="I62" s="248">
        <f>ROUND(E62*H62,2)</f>
        <v>0</v>
      </c>
      <c r="J62" s="247"/>
      <c r="K62" s="248">
        <f>ROUND(E62*J62,2)</f>
        <v>0</v>
      </c>
      <c r="L62" s="248">
        <v>21</v>
      </c>
      <c r="M62" s="248">
        <f>G62*(1+L62/100)</f>
        <v>0</v>
      </c>
      <c r="N62" s="246">
        <v>0</v>
      </c>
      <c r="O62" s="246">
        <f>ROUND(E62*N62,2)</f>
        <v>0</v>
      </c>
      <c r="P62" s="246">
        <v>0</v>
      </c>
      <c r="Q62" s="246">
        <f>ROUND(E62*P62,2)</f>
        <v>0</v>
      </c>
      <c r="R62" s="248"/>
      <c r="S62" s="248" t="s">
        <v>254</v>
      </c>
      <c r="T62" s="249" t="s">
        <v>235</v>
      </c>
      <c r="U62" s="222">
        <v>0</v>
      </c>
      <c r="V62" s="222">
        <f>ROUND(E62*U62,2)</f>
        <v>0</v>
      </c>
      <c r="W62" s="222"/>
      <c r="X62" s="222" t="s">
        <v>276</v>
      </c>
      <c r="Y62" s="222" t="s">
        <v>237</v>
      </c>
      <c r="Z62" s="212"/>
      <c r="AA62" s="212"/>
      <c r="AB62" s="212"/>
      <c r="AC62" s="212"/>
      <c r="AD62" s="212"/>
      <c r="AE62" s="212"/>
      <c r="AF62" s="212"/>
      <c r="AG62" s="212" t="s">
        <v>362</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x14ac:dyDescent="0.25">
      <c r="A63" s="227" t="s">
        <v>229</v>
      </c>
      <c r="B63" s="228" t="s">
        <v>146</v>
      </c>
      <c r="C63" s="251" t="s">
        <v>147</v>
      </c>
      <c r="D63" s="229"/>
      <c r="E63" s="230"/>
      <c r="F63" s="231"/>
      <c r="G63" s="231">
        <f>SUMIF(AG64:AG69,"&lt;&gt;NOR",G64:G69)</f>
        <v>0</v>
      </c>
      <c r="H63" s="231"/>
      <c r="I63" s="231">
        <f>SUM(I64:I69)</f>
        <v>0</v>
      </c>
      <c r="J63" s="231"/>
      <c r="K63" s="231">
        <f>SUM(K64:K69)</f>
        <v>0</v>
      </c>
      <c r="L63" s="231"/>
      <c r="M63" s="231">
        <f>SUM(M64:M69)</f>
        <v>0</v>
      </c>
      <c r="N63" s="230"/>
      <c r="O63" s="230">
        <f>SUM(O64:O69)</f>
        <v>0</v>
      </c>
      <c r="P63" s="230"/>
      <c r="Q63" s="230">
        <f>SUM(Q64:Q69)</f>
        <v>0</v>
      </c>
      <c r="R63" s="231"/>
      <c r="S63" s="231"/>
      <c r="T63" s="232"/>
      <c r="U63" s="226"/>
      <c r="V63" s="226">
        <f>SUM(V64:V69)</f>
        <v>0</v>
      </c>
      <c r="W63" s="226"/>
      <c r="X63" s="226"/>
      <c r="Y63" s="226"/>
      <c r="AG63" t="s">
        <v>230</v>
      </c>
    </row>
    <row r="64" spans="1:60" outlineLevel="1" x14ac:dyDescent="0.25">
      <c r="A64" s="243">
        <v>24</v>
      </c>
      <c r="B64" s="244" t="s">
        <v>1251</v>
      </c>
      <c r="C64" s="255" t="s">
        <v>1252</v>
      </c>
      <c r="D64" s="245" t="s">
        <v>290</v>
      </c>
      <c r="E64" s="246">
        <v>27.2</v>
      </c>
      <c r="F64" s="247"/>
      <c r="G64" s="248">
        <f>ROUND(E64*F64,2)</f>
        <v>0</v>
      </c>
      <c r="H64" s="247"/>
      <c r="I64" s="248">
        <f>ROUND(E64*H64,2)</f>
        <v>0</v>
      </c>
      <c r="J64" s="247"/>
      <c r="K64" s="248">
        <f>ROUND(E64*J64,2)</f>
        <v>0</v>
      </c>
      <c r="L64" s="248">
        <v>21</v>
      </c>
      <c r="M64" s="248">
        <f>G64*(1+L64/100)</f>
        <v>0</v>
      </c>
      <c r="N64" s="246">
        <v>0</v>
      </c>
      <c r="O64" s="246">
        <f>ROUND(E64*N64,2)</f>
        <v>0</v>
      </c>
      <c r="P64" s="246">
        <v>0</v>
      </c>
      <c r="Q64" s="246">
        <f>ROUND(E64*P64,2)</f>
        <v>0</v>
      </c>
      <c r="R64" s="248"/>
      <c r="S64" s="248" t="s">
        <v>254</v>
      </c>
      <c r="T64" s="249" t="s">
        <v>235</v>
      </c>
      <c r="U64" s="222">
        <v>0</v>
      </c>
      <c r="V64" s="222">
        <f>ROUND(E64*U64,2)</f>
        <v>0</v>
      </c>
      <c r="W64" s="222"/>
      <c r="X64" s="222" t="s">
        <v>276</v>
      </c>
      <c r="Y64" s="222" t="s">
        <v>237</v>
      </c>
      <c r="Z64" s="212"/>
      <c r="AA64" s="212"/>
      <c r="AB64" s="212"/>
      <c r="AC64" s="212"/>
      <c r="AD64" s="212"/>
      <c r="AE64" s="212"/>
      <c r="AF64" s="212"/>
      <c r="AG64" s="212" t="s">
        <v>362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43">
        <v>25</v>
      </c>
      <c r="B65" s="244" t="s">
        <v>1253</v>
      </c>
      <c r="C65" s="255" t="s">
        <v>1254</v>
      </c>
      <c r="D65" s="245" t="s">
        <v>305</v>
      </c>
      <c r="E65" s="246">
        <v>2</v>
      </c>
      <c r="F65" s="247"/>
      <c r="G65" s="248">
        <f>ROUND(E65*F65,2)</f>
        <v>0</v>
      </c>
      <c r="H65" s="247"/>
      <c r="I65" s="248">
        <f>ROUND(E65*H65,2)</f>
        <v>0</v>
      </c>
      <c r="J65" s="247"/>
      <c r="K65" s="248">
        <f>ROUND(E65*J65,2)</f>
        <v>0</v>
      </c>
      <c r="L65" s="248">
        <v>21</v>
      </c>
      <c r="M65" s="248">
        <f>G65*(1+L65/100)</f>
        <v>0</v>
      </c>
      <c r="N65" s="246">
        <v>0</v>
      </c>
      <c r="O65" s="246">
        <f>ROUND(E65*N65,2)</f>
        <v>0</v>
      </c>
      <c r="P65" s="246">
        <v>0</v>
      </c>
      <c r="Q65" s="246">
        <f>ROUND(E65*P65,2)</f>
        <v>0</v>
      </c>
      <c r="R65" s="248"/>
      <c r="S65" s="248" t="s">
        <v>254</v>
      </c>
      <c r="T65" s="249" t="s">
        <v>235</v>
      </c>
      <c r="U65" s="222">
        <v>0</v>
      </c>
      <c r="V65" s="222">
        <f>ROUND(E65*U65,2)</f>
        <v>0</v>
      </c>
      <c r="W65" s="222"/>
      <c r="X65" s="222" t="s">
        <v>276</v>
      </c>
      <c r="Y65" s="222" t="s">
        <v>237</v>
      </c>
      <c r="Z65" s="212"/>
      <c r="AA65" s="212"/>
      <c r="AB65" s="212"/>
      <c r="AC65" s="212"/>
      <c r="AD65" s="212"/>
      <c r="AE65" s="212"/>
      <c r="AF65" s="212"/>
      <c r="AG65" s="212" t="s">
        <v>362</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43">
        <v>26</v>
      </c>
      <c r="B66" s="244" t="s">
        <v>1255</v>
      </c>
      <c r="C66" s="255" t="s">
        <v>1256</v>
      </c>
      <c r="D66" s="245" t="s">
        <v>305</v>
      </c>
      <c r="E66" s="246">
        <v>2</v>
      </c>
      <c r="F66" s="247"/>
      <c r="G66" s="248">
        <f>ROUND(E66*F66,2)</f>
        <v>0</v>
      </c>
      <c r="H66" s="247"/>
      <c r="I66" s="248">
        <f>ROUND(E66*H66,2)</f>
        <v>0</v>
      </c>
      <c r="J66" s="247"/>
      <c r="K66" s="248">
        <f>ROUND(E66*J66,2)</f>
        <v>0</v>
      </c>
      <c r="L66" s="248">
        <v>21</v>
      </c>
      <c r="M66" s="248">
        <f>G66*(1+L66/100)</f>
        <v>0</v>
      </c>
      <c r="N66" s="246">
        <v>0</v>
      </c>
      <c r="O66" s="246">
        <f>ROUND(E66*N66,2)</f>
        <v>0</v>
      </c>
      <c r="P66" s="246">
        <v>0</v>
      </c>
      <c r="Q66" s="246">
        <f>ROUND(E66*P66,2)</f>
        <v>0</v>
      </c>
      <c r="R66" s="248"/>
      <c r="S66" s="248" t="s">
        <v>254</v>
      </c>
      <c r="T66" s="249" t="s">
        <v>235</v>
      </c>
      <c r="U66" s="222">
        <v>0</v>
      </c>
      <c r="V66" s="222">
        <f>ROUND(E66*U66,2)</f>
        <v>0</v>
      </c>
      <c r="W66" s="222"/>
      <c r="X66" s="222" t="s">
        <v>276</v>
      </c>
      <c r="Y66" s="222" t="s">
        <v>237</v>
      </c>
      <c r="Z66" s="212"/>
      <c r="AA66" s="212"/>
      <c r="AB66" s="212"/>
      <c r="AC66" s="212"/>
      <c r="AD66" s="212"/>
      <c r="AE66" s="212"/>
      <c r="AF66" s="212"/>
      <c r="AG66" s="212" t="s">
        <v>362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43">
        <v>27</v>
      </c>
      <c r="B67" s="244" t="s">
        <v>1257</v>
      </c>
      <c r="C67" s="255" t="s">
        <v>1258</v>
      </c>
      <c r="D67" s="245" t="s">
        <v>1190</v>
      </c>
      <c r="E67" s="246">
        <v>2</v>
      </c>
      <c r="F67" s="247"/>
      <c r="G67" s="248">
        <f>ROUND(E67*F67,2)</f>
        <v>0</v>
      </c>
      <c r="H67" s="247"/>
      <c r="I67" s="248">
        <f>ROUND(E67*H67,2)</f>
        <v>0</v>
      </c>
      <c r="J67" s="247"/>
      <c r="K67" s="248">
        <f>ROUND(E67*J67,2)</f>
        <v>0</v>
      </c>
      <c r="L67" s="248">
        <v>21</v>
      </c>
      <c r="M67" s="248">
        <f>G67*(1+L67/100)</f>
        <v>0</v>
      </c>
      <c r="N67" s="246">
        <v>0</v>
      </c>
      <c r="O67" s="246">
        <f>ROUND(E67*N67,2)</f>
        <v>0</v>
      </c>
      <c r="P67" s="246">
        <v>0</v>
      </c>
      <c r="Q67" s="246">
        <f>ROUND(E67*P67,2)</f>
        <v>0</v>
      </c>
      <c r="R67" s="248"/>
      <c r="S67" s="248" t="s">
        <v>254</v>
      </c>
      <c r="T67" s="249" t="s">
        <v>235</v>
      </c>
      <c r="U67" s="222">
        <v>0</v>
      </c>
      <c r="V67" s="222">
        <f>ROUND(E67*U67,2)</f>
        <v>0</v>
      </c>
      <c r="W67" s="222"/>
      <c r="X67" s="222" t="s">
        <v>520</v>
      </c>
      <c r="Y67" s="222" t="s">
        <v>237</v>
      </c>
      <c r="Z67" s="212"/>
      <c r="AA67" s="212"/>
      <c r="AB67" s="212"/>
      <c r="AC67" s="212"/>
      <c r="AD67" s="212"/>
      <c r="AE67" s="212"/>
      <c r="AF67" s="212"/>
      <c r="AG67" s="212" t="s">
        <v>718</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43">
        <v>28</v>
      </c>
      <c r="B68" s="244" t="s">
        <v>1259</v>
      </c>
      <c r="C68" s="255" t="s">
        <v>1260</v>
      </c>
      <c r="D68" s="245" t="s">
        <v>1181</v>
      </c>
      <c r="E68" s="246">
        <v>2</v>
      </c>
      <c r="F68" s="247"/>
      <c r="G68" s="248">
        <f>ROUND(E68*F68,2)</f>
        <v>0</v>
      </c>
      <c r="H68" s="247"/>
      <c r="I68" s="248">
        <f>ROUND(E68*H68,2)</f>
        <v>0</v>
      </c>
      <c r="J68" s="247"/>
      <c r="K68" s="248">
        <f>ROUND(E68*J68,2)</f>
        <v>0</v>
      </c>
      <c r="L68" s="248">
        <v>21</v>
      </c>
      <c r="M68" s="248">
        <f>G68*(1+L68/100)</f>
        <v>0</v>
      </c>
      <c r="N68" s="246">
        <v>0</v>
      </c>
      <c r="O68" s="246">
        <f>ROUND(E68*N68,2)</f>
        <v>0</v>
      </c>
      <c r="P68" s="246">
        <v>0</v>
      </c>
      <c r="Q68" s="246">
        <f>ROUND(E68*P68,2)</f>
        <v>0</v>
      </c>
      <c r="R68" s="248"/>
      <c r="S68" s="248" t="s">
        <v>254</v>
      </c>
      <c r="T68" s="249" t="s">
        <v>235</v>
      </c>
      <c r="U68" s="222">
        <v>0</v>
      </c>
      <c r="V68" s="222">
        <f>ROUND(E68*U68,2)</f>
        <v>0</v>
      </c>
      <c r="W68" s="222"/>
      <c r="X68" s="222" t="s">
        <v>520</v>
      </c>
      <c r="Y68" s="222" t="s">
        <v>237</v>
      </c>
      <c r="Z68" s="212"/>
      <c r="AA68" s="212"/>
      <c r="AB68" s="212"/>
      <c r="AC68" s="212"/>
      <c r="AD68" s="212"/>
      <c r="AE68" s="212"/>
      <c r="AF68" s="212"/>
      <c r="AG68" s="212" t="s">
        <v>718</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34">
        <v>29</v>
      </c>
      <c r="B69" s="235" t="s">
        <v>1261</v>
      </c>
      <c r="C69" s="252" t="s">
        <v>1262</v>
      </c>
      <c r="D69" s="236" t="s">
        <v>305</v>
      </c>
      <c r="E69" s="237">
        <v>2</v>
      </c>
      <c r="F69" s="238"/>
      <c r="G69" s="239">
        <f>ROUND(E69*F69,2)</f>
        <v>0</v>
      </c>
      <c r="H69" s="238"/>
      <c r="I69" s="239">
        <f>ROUND(E69*H69,2)</f>
        <v>0</v>
      </c>
      <c r="J69" s="238"/>
      <c r="K69" s="239">
        <f>ROUND(E69*J69,2)</f>
        <v>0</v>
      </c>
      <c r="L69" s="239">
        <v>21</v>
      </c>
      <c r="M69" s="239">
        <f>G69*(1+L69/100)</f>
        <v>0</v>
      </c>
      <c r="N69" s="237">
        <v>0</v>
      </c>
      <c r="O69" s="237">
        <f>ROUND(E69*N69,2)</f>
        <v>0</v>
      </c>
      <c r="P69" s="237">
        <v>0</v>
      </c>
      <c r="Q69" s="237">
        <f>ROUND(E69*P69,2)</f>
        <v>0</v>
      </c>
      <c r="R69" s="239"/>
      <c r="S69" s="239" t="s">
        <v>254</v>
      </c>
      <c r="T69" s="240" t="s">
        <v>235</v>
      </c>
      <c r="U69" s="222">
        <v>0</v>
      </c>
      <c r="V69" s="222">
        <f>ROUND(E69*U69,2)</f>
        <v>0</v>
      </c>
      <c r="W69" s="222"/>
      <c r="X69" s="222" t="s">
        <v>520</v>
      </c>
      <c r="Y69" s="222" t="s">
        <v>237</v>
      </c>
      <c r="Z69" s="212"/>
      <c r="AA69" s="212"/>
      <c r="AB69" s="212"/>
      <c r="AC69" s="212"/>
      <c r="AD69" s="212"/>
      <c r="AE69" s="212"/>
      <c r="AF69" s="212"/>
      <c r="AG69" s="212" t="s">
        <v>718</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x14ac:dyDescent="0.25">
      <c r="A70" s="3"/>
      <c r="B70" s="4"/>
      <c r="C70" s="256"/>
      <c r="D70" s="6"/>
      <c r="E70" s="3"/>
      <c r="F70" s="3"/>
      <c r="G70" s="3"/>
      <c r="H70" s="3"/>
      <c r="I70" s="3"/>
      <c r="J70" s="3"/>
      <c r="K70" s="3"/>
      <c r="L70" s="3"/>
      <c r="M70" s="3"/>
      <c r="N70" s="3"/>
      <c r="O70" s="3"/>
      <c r="P70" s="3"/>
      <c r="Q70" s="3"/>
      <c r="R70" s="3"/>
      <c r="S70" s="3"/>
      <c r="T70" s="3"/>
      <c r="U70" s="3"/>
      <c r="V70" s="3"/>
      <c r="W70" s="3"/>
      <c r="X70" s="3"/>
      <c r="Y70" s="3"/>
      <c r="AE70">
        <v>15</v>
      </c>
      <c r="AF70">
        <v>21</v>
      </c>
      <c r="AG70" t="s">
        <v>215</v>
      </c>
    </row>
    <row r="71" spans="1:60" x14ac:dyDescent="0.25">
      <c r="A71" s="215"/>
      <c r="B71" s="216" t="s">
        <v>29</v>
      </c>
      <c r="C71" s="257"/>
      <c r="D71" s="217"/>
      <c r="E71" s="218"/>
      <c r="F71" s="218"/>
      <c r="G71" s="233">
        <f>G8+G41+G51+G63</f>
        <v>0</v>
      </c>
      <c r="H71" s="3"/>
      <c r="I71" s="3"/>
      <c r="J71" s="3"/>
      <c r="K71" s="3"/>
      <c r="L71" s="3"/>
      <c r="M71" s="3"/>
      <c r="N71" s="3"/>
      <c r="O71" s="3"/>
      <c r="P71" s="3"/>
      <c r="Q71" s="3"/>
      <c r="R71" s="3"/>
      <c r="S71" s="3"/>
      <c r="T71" s="3"/>
      <c r="U71" s="3"/>
      <c r="V71" s="3"/>
      <c r="W71" s="3"/>
      <c r="X71" s="3"/>
      <c r="Y71" s="3"/>
      <c r="AE71">
        <f>SUMIF(L7:L69,AE70,G7:G69)</f>
        <v>0</v>
      </c>
      <c r="AF71">
        <f>SUMIF(L7:L69,AF70,G7:G69)</f>
        <v>0</v>
      </c>
      <c r="AG71" t="s">
        <v>268</v>
      </c>
    </row>
    <row r="72" spans="1:60" x14ac:dyDescent="0.25">
      <c r="C72" s="258"/>
      <c r="D72" s="10"/>
      <c r="AG72" t="s">
        <v>269</v>
      </c>
    </row>
    <row r="73" spans="1:60" x14ac:dyDescent="0.25">
      <c r="D73" s="10"/>
    </row>
    <row r="74" spans="1:60" x14ac:dyDescent="0.25">
      <c r="D74" s="10"/>
    </row>
    <row r="75" spans="1:60" x14ac:dyDescent="0.25">
      <c r="D75" s="10"/>
    </row>
    <row r="76" spans="1:60" x14ac:dyDescent="0.25">
      <c r="D76" s="10"/>
    </row>
    <row r="77" spans="1:60" x14ac:dyDescent="0.25">
      <c r="D77" s="10"/>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MUxSHedLQP4XoNxYY0IrundBzwrybbXVzb1qXOigoI5xoMd5LSw/nDGgInKxmTVW0u1ElWlKqNoKcYLbGT2//Q==" saltValue="+sxMG+gUoj7jsrkZX9LNy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E2CB9-A23A-4255-9B5E-6CB44C739D22}">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53</v>
      </c>
      <c r="C3" s="201" t="s">
        <v>56</v>
      </c>
      <c r="D3" s="199"/>
      <c r="E3" s="199"/>
      <c r="F3" s="199"/>
      <c r="G3" s="200"/>
      <c r="AC3" s="176" t="s">
        <v>202</v>
      </c>
      <c r="AG3" t="s">
        <v>205</v>
      </c>
    </row>
    <row r="4" spans="1:60" ht="25.05" customHeight="1" x14ac:dyDescent="0.25">
      <c r="A4" s="202" t="s">
        <v>9</v>
      </c>
      <c r="B4" s="203" t="s">
        <v>71</v>
      </c>
      <c r="C4" s="204" t="s">
        <v>72</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119</v>
      </c>
      <c r="C8" s="251" t="s">
        <v>120</v>
      </c>
      <c r="D8" s="229"/>
      <c r="E8" s="230"/>
      <c r="F8" s="231"/>
      <c r="G8" s="231">
        <f>SUMIF(AG9:AG16,"&lt;&gt;NOR",G9:G16)</f>
        <v>0</v>
      </c>
      <c r="H8" s="231"/>
      <c r="I8" s="231">
        <f>SUM(I9:I16)</f>
        <v>0</v>
      </c>
      <c r="J8" s="231"/>
      <c r="K8" s="231">
        <f>SUM(K9:K16)</f>
        <v>0</v>
      </c>
      <c r="L8" s="231"/>
      <c r="M8" s="231">
        <f>SUM(M9:M16)</f>
        <v>0</v>
      </c>
      <c r="N8" s="230"/>
      <c r="O8" s="230">
        <f>SUM(O9:O16)</f>
        <v>0</v>
      </c>
      <c r="P8" s="230"/>
      <c r="Q8" s="230">
        <f>SUM(Q9:Q16)</f>
        <v>0</v>
      </c>
      <c r="R8" s="231"/>
      <c r="S8" s="231"/>
      <c r="T8" s="232"/>
      <c r="U8" s="226"/>
      <c r="V8" s="226">
        <f>SUM(V9:V16)</f>
        <v>0</v>
      </c>
      <c r="W8" s="226"/>
      <c r="X8" s="226"/>
      <c r="Y8" s="226"/>
      <c r="AG8" t="s">
        <v>230</v>
      </c>
    </row>
    <row r="9" spans="1:60" outlineLevel="1" x14ac:dyDescent="0.25">
      <c r="A9" s="243">
        <v>1</v>
      </c>
      <c r="B9" s="244" t="s">
        <v>1263</v>
      </c>
      <c r="C9" s="255" t="s">
        <v>1264</v>
      </c>
      <c r="D9" s="245" t="s">
        <v>290</v>
      </c>
      <c r="E9" s="246">
        <v>1035</v>
      </c>
      <c r="F9" s="247"/>
      <c r="G9" s="248">
        <f>ROUND(E9*F9,2)</f>
        <v>0</v>
      </c>
      <c r="H9" s="247"/>
      <c r="I9" s="248">
        <f>ROUND(E9*H9,2)</f>
        <v>0</v>
      </c>
      <c r="J9" s="247"/>
      <c r="K9" s="248">
        <f>ROUND(E9*J9,2)</f>
        <v>0</v>
      </c>
      <c r="L9" s="248">
        <v>21</v>
      </c>
      <c r="M9" s="248">
        <f>G9*(1+L9/100)</f>
        <v>0</v>
      </c>
      <c r="N9" s="246">
        <v>0</v>
      </c>
      <c r="O9" s="246">
        <f>ROUND(E9*N9,2)</f>
        <v>0</v>
      </c>
      <c r="P9" s="246">
        <v>0</v>
      </c>
      <c r="Q9" s="246">
        <f>ROUND(E9*P9,2)</f>
        <v>0</v>
      </c>
      <c r="R9" s="248"/>
      <c r="S9" s="248" t="s">
        <v>254</v>
      </c>
      <c r="T9" s="249" t="s">
        <v>235</v>
      </c>
      <c r="U9" s="222">
        <v>0</v>
      </c>
      <c r="V9" s="222">
        <f>ROUND(E9*U9,2)</f>
        <v>0</v>
      </c>
      <c r="W9" s="222"/>
      <c r="X9" s="222" t="s">
        <v>276</v>
      </c>
      <c r="Y9" s="222" t="s">
        <v>237</v>
      </c>
      <c r="Z9" s="212"/>
      <c r="AA9" s="212"/>
      <c r="AB9" s="212"/>
      <c r="AC9" s="212"/>
      <c r="AD9" s="212"/>
      <c r="AE9" s="212"/>
      <c r="AF9" s="212"/>
      <c r="AG9" s="212" t="s">
        <v>362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34">
        <v>2</v>
      </c>
      <c r="B10" s="235" t="s">
        <v>1265</v>
      </c>
      <c r="C10" s="252" t="s">
        <v>1266</v>
      </c>
      <c r="D10" s="236" t="s">
        <v>309</v>
      </c>
      <c r="E10" s="237">
        <v>24.84</v>
      </c>
      <c r="F10" s="238"/>
      <c r="G10" s="239">
        <f>ROUND(E10*F10,2)</f>
        <v>0</v>
      </c>
      <c r="H10" s="238"/>
      <c r="I10" s="239">
        <f>ROUND(E10*H10,2)</f>
        <v>0</v>
      </c>
      <c r="J10" s="238"/>
      <c r="K10" s="239">
        <f>ROUND(E10*J10,2)</f>
        <v>0</v>
      </c>
      <c r="L10" s="239">
        <v>21</v>
      </c>
      <c r="M10" s="239">
        <f>G10*(1+L10/100)</f>
        <v>0</v>
      </c>
      <c r="N10" s="237">
        <v>0</v>
      </c>
      <c r="O10" s="237">
        <f>ROUND(E10*N10,2)</f>
        <v>0</v>
      </c>
      <c r="P10" s="237">
        <v>0</v>
      </c>
      <c r="Q10" s="237">
        <f>ROUND(E10*P10,2)</f>
        <v>0</v>
      </c>
      <c r="R10" s="239"/>
      <c r="S10" s="239" t="s">
        <v>254</v>
      </c>
      <c r="T10" s="240" t="s">
        <v>235</v>
      </c>
      <c r="U10" s="222">
        <v>0</v>
      </c>
      <c r="V10" s="222">
        <f>ROUND(E10*U10,2)</f>
        <v>0</v>
      </c>
      <c r="W10" s="222"/>
      <c r="X10" s="222" t="s">
        <v>276</v>
      </c>
      <c r="Y10" s="222" t="s">
        <v>237</v>
      </c>
      <c r="Z10" s="212"/>
      <c r="AA10" s="212"/>
      <c r="AB10" s="212"/>
      <c r="AC10" s="212"/>
      <c r="AD10" s="212"/>
      <c r="AE10" s="212"/>
      <c r="AF10" s="212"/>
      <c r="AG10" s="212" t="s">
        <v>362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5">
      <c r="A11" s="219"/>
      <c r="B11" s="220"/>
      <c r="C11" s="263" t="s">
        <v>1267</v>
      </c>
      <c r="D11" s="259"/>
      <c r="E11" s="260"/>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281</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5">
      <c r="A12" s="219"/>
      <c r="B12" s="220"/>
      <c r="C12" s="263" t="s">
        <v>1268</v>
      </c>
      <c r="D12" s="259"/>
      <c r="E12" s="260">
        <v>24.84</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281</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4">
        <v>3</v>
      </c>
      <c r="B13" s="235" t="s">
        <v>1269</v>
      </c>
      <c r="C13" s="252" t="s">
        <v>1270</v>
      </c>
      <c r="D13" s="236" t="s">
        <v>309</v>
      </c>
      <c r="E13" s="237">
        <v>33.119999999999997</v>
      </c>
      <c r="F13" s="238"/>
      <c r="G13" s="239">
        <f>ROUND(E13*F13,2)</f>
        <v>0</v>
      </c>
      <c r="H13" s="238"/>
      <c r="I13" s="239">
        <f>ROUND(E13*H13,2)</f>
        <v>0</v>
      </c>
      <c r="J13" s="238"/>
      <c r="K13" s="239">
        <f>ROUND(E13*J13,2)</f>
        <v>0</v>
      </c>
      <c r="L13" s="239">
        <v>21</v>
      </c>
      <c r="M13" s="239">
        <f>G13*(1+L13/100)</f>
        <v>0</v>
      </c>
      <c r="N13" s="237">
        <v>0</v>
      </c>
      <c r="O13" s="237">
        <f>ROUND(E13*N13,2)</f>
        <v>0</v>
      </c>
      <c r="P13" s="237">
        <v>0</v>
      </c>
      <c r="Q13" s="237">
        <f>ROUND(E13*P13,2)</f>
        <v>0</v>
      </c>
      <c r="R13" s="239"/>
      <c r="S13" s="239" t="s">
        <v>254</v>
      </c>
      <c r="T13" s="240" t="s">
        <v>235</v>
      </c>
      <c r="U13" s="222">
        <v>0</v>
      </c>
      <c r="V13" s="222">
        <f>ROUND(E13*U13,2)</f>
        <v>0</v>
      </c>
      <c r="W13" s="222"/>
      <c r="X13" s="222" t="s">
        <v>276</v>
      </c>
      <c r="Y13" s="222" t="s">
        <v>237</v>
      </c>
      <c r="Z13" s="212"/>
      <c r="AA13" s="212"/>
      <c r="AB13" s="212"/>
      <c r="AC13" s="212"/>
      <c r="AD13" s="212"/>
      <c r="AE13" s="212"/>
      <c r="AF13" s="212"/>
      <c r="AG13" s="212" t="s">
        <v>362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5">
      <c r="A14" s="219"/>
      <c r="B14" s="220"/>
      <c r="C14" s="263" t="s">
        <v>1271</v>
      </c>
      <c r="D14" s="259"/>
      <c r="E14" s="260"/>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281</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5">
      <c r="A15" s="219"/>
      <c r="B15" s="220"/>
      <c r="C15" s="263" t="s">
        <v>1272</v>
      </c>
      <c r="D15" s="259"/>
      <c r="E15" s="260">
        <v>33.119999999999997</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281</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3">
        <v>4</v>
      </c>
      <c r="B16" s="244" t="s">
        <v>1273</v>
      </c>
      <c r="C16" s="255" t="s">
        <v>1274</v>
      </c>
      <c r="D16" s="245" t="s">
        <v>1181</v>
      </c>
      <c r="E16" s="246">
        <v>1</v>
      </c>
      <c r="F16" s="247"/>
      <c r="G16" s="248">
        <f>ROUND(E16*F16,2)</f>
        <v>0</v>
      </c>
      <c r="H16" s="247"/>
      <c r="I16" s="248">
        <f>ROUND(E16*H16,2)</f>
        <v>0</v>
      </c>
      <c r="J16" s="247"/>
      <c r="K16" s="248">
        <f>ROUND(E16*J16,2)</f>
        <v>0</v>
      </c>
      <c r="L16" s="248">
        <v>21</v>
      </c>
      <c r="M16" s="248">
        <f>G16*(1+L16/100)</f>
        <v>0</v>
      </c>
      <c r="N16" s="246">
        <v>0</v>
      </c>
      <c r="O16" s="246">
        <f>ROUND(E16*N16,2)</f>
        <v>0</v>
      </c>
      <c r="P16" s="246">
        <v>0</v>
      </c>
      <c r="Q16" s="246">
        <f>ROUND(E16*P16,2)</f>
        <v>0</v>
      </c>
      <c r="R16" s="248"/>
      <c r="S16" s="248" t="s">
        <v>254</v>
      </c>
      <c r="T16" s="249" t="s">
        <v>235</v>
      </c>
      <c r="U16" s="222">
        <v>0</v>
      </c>
      <c r="V16" s="222">
        <f>ROUND(E16*U16,2)</f>
        <v>0</v>
      </c>
      <c r="W16" s="222"/>
      <c r="X16" s="222" t="s">
        <v>276</v>
      </c>
      <c r="Y16" s="222" t="s">
        <v>237</v>
      </c>
      <c r="Z16" s="212"/>
      <c r="AA16" s="212"/>
      <c r="AB16" s="212"/>
      <c r="AC16" s="212"/>
      <c r="AD16" s="212"/>
      <c r="AE16" s="212"/>
      <c r="AF16" s="212"/>
      <c r="AG16" s="212" t="s">
        <v>362</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x14ac:dyDescent="0.25">
      <c r="A17" s="227" t="s">
        <v>229</v>
      </c>
      <c r="B17" s="228" t="s">
        <v>162</v>
      </c>
      <c r="C17" s="251" t="s">
        <v>163</v>
      </c>
      <c r="D17" s="229"/>
      <c r="E17" s="230"/>
      <c r="F17" s="231"/>
      <c r="G17" s="231">
        <f>SUMIF(AG18:AG30,"&lt;&gt;NOR",G18:G30)</f>
        <v>0</v>
      </c>
      <c r="H17" s="231"/>
      <c r="I17" s="231">
        <f>SUM(I18:I30)</f>
        <v>0</v>
      </c>
      <c r="J17" s="231"/>
      <c r="K17" s="231">
        <f>SUM(K18:K30)</f>
        <v>0</v>
      </c>
      <c r="L17" s="231"/>
      <c r="M17" s="231">
        <f>SUM(M18:M30)</f>
        <v>0</v>
      </c>
      <c r="N17" s="230"/>
      <c r="O17" s="230">
        <f>SUM(O18:O30)</f>
        <v>0</v>
      </c>
      <c r="P17" s="230"/>
      <c r="Q17" s="230">
        <f>SUM(Q18:Q30)</f>
        <v>0</v>
      </c>
      <c r="R17" s="231"/>
      <c r="S17" s="231"/>
      <c r="T17" s="232"/>
      <c r="U17" s="226"/>
      <c r="V17" s="226">
        <f>SUM(V18:V30)</f>
        <v>0</v>
      </c>
      <c r="W17" s="226"/>
      <c r="X17" s="226"/>
      <c r="Y17" s="226"/>
      <c r="AG17" t="s">
        <v>230</v>
      </c>
    </row>
    <row r="18" spans="1:60" outlineLevel="1" x14ac:dyDescent="0.25">
      <c r="A18" s="234">
        <v>5</v>
      </c>
      <c r="B18" s="235" t="s">
        <v>1275</v>
      </c>
      <c r="C18" s="252" t="s">
        <v>1276</v>
      </c>
      <c r="D18" s="236" t="s">
        <v>1277</v>
      </c>
      <c r="E18" s="237">
        <v>300</v>
      </c>
      <c r="F18" s="238"/>
      <c r="G18" s="239">
        <f>ROUND(E18*F18,2)</f>
        <v>0</v>
      </c>
      <c r="H18" s="238"/>
      <c r="I18" s="239">
        <f>ROUND(E18*H18,2)</f>
        <v>0</v>
      </c>
      <c r="J18" s="238"/>
      <c r="K18" s="239">
        <f>ROUND(E18*J18,2)</f>
        <v>0</v>
      </c>
      <c r="L18" s="239">
        <v>21</v>
      </c>
      <c r="M18" s="239">
        <f>G18*(1+L18/100)</f>
        <v>0</v>
      </c>
      <c r="N18" s="237">
        <v>0</v>
      </c>
      <c r="O18" s="237">
        <f>ROUND(E18*N18,2)</f>
        <v>0</v>
      </c>
      <c r="P18" s="237">
        <v>0</v>
      </c>
      <c r="Q18" s="237">
        <f>ROUND(E18*P18,2)</f>
        <v>0</v>
      </c>
      <c r="R18" s="239"/>
      <c r="S18" s="239" t="s">
        <v>254</v>
      </c>
      <c r="T18" s="240" t="s">
        <v>235</v>
      </c>
      <c r="U18" s="222">
        <v>0</v>
      </c>
      <c r="V18" s="222">
        <f>ROUND(E18*U18,2)</f>
        <v>0</v>
      </c>
      <c r="W18" s="222"/>
      <c r="X18" s="222" t="s">
        <v>276</v>
      </c>
      <c r="Y18" s="222" t="s">
        <v>237</v>
      </c>
      <c r="Z18" s="212"/>
      <c r="AA18" s="212"/>
      <c r="AB18" s="212"/>
      <c r="AC18" s="212"/>
      <c r="AD18" s="212"/>
      <c r="AE18" s="212"/>
      <c r="AF18" s="212"/>
      <c r="AG18" s="212" t="s">
        <v>362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5">
      <c r="A19" s="219"/>
      <c r="B19" s="220"/>
      <c r="C19" s="253" t="s">
        <v>1278</v>
      </c>
      <c r="D19" s="241"/>
      <c r="E19" s="241"/>
      <c r="F19" s="241"/>
      <c r="G19" s="241"/>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240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34">
        <v>6</v>
      </c>
      <c r="B20" s="235" t="s">
        <v>1279</v>
      </c>
      <c r="C20" s="252" t="s">
        <v>1280</v>
      </c>
      <c r="D20" s="236" t="s">
        <v>1277</v>
      </c>
      <c r="E20" s="237">
        <v>200</v>
      </c>
      <c r="F20" s="238"/>
      <c r="G20" s="239">
        <f>ROUND(E20*F20,2)</f>
        <v>0</v>
      </c>
      <c r="H20" s="238"/>
      <c r="I20" s="239">
        <f>ROUND(E20*H20,2)</f>
        <v>0</v>
      </c>
      <c r="J20" s="238"/>
      <c r="K20" s="239">
        <f>ROUND(E20*J20,2)</f>
        <v>0</v>
      </c>
      <c r="L20" s="239">
        <v>21</v>
      </c>
      <c r="M20" s="239">
        <f>G20*(1+L20/100)</f>
        <v>0</v>
      </c>
      <c r="N20" s="237">
        <v>0</v>
      </c>
      <c r="O20" s="237">
        <f>ROUND(E20*N20,2)</f>
        <v>0</v>
      </c>
      <c r="P20" s="237">
        <v>0</v>
      </c>
      <c r="Q20" s="237">
        <f>ROUND(E20*P20,2)</f>
        <v>0</v>
      </c>
      <c r="R20" s="239"/>
      <c r="S20" s="239" t="s">
        <v>254</v>
      </c>
      <c r="T20" s="240" t="s">
        <v>235</v>
      </c>
      <c r="U20" s="222">
        <v>0</v>
      </c>
      <c r="V20" s="222">
        <f>ROUND(E20*U20,2)</f>
        <v>0</v>
      </c>
      <c r="W20" s="222"/>
      <c r="X20" s="222" t="s">
        <v>276</v>
      </c>
      <c r="Y20" s="222" t="s">
        <v>237</v>
      </c>
      <c r="Z20" s="212"/>
      <c r="AA20" s="212"/>
      <c r="AB20" s="212"/>
      <c r="AC20" s="212"/>
      <c r="AD20" s="212"/>
      <c r="AE20" s="212"/>
      <c r="AF20" s="212"/>
      <c r="AG20" s="212" t="s">
        <v>362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5">
      <c r="A21" s="219"/>
      <c r="B21" s="220"/>
      <c r="C21" s="253" t="s">
        <v>1278</v>
      </c>
      <c r="D21" s="241"/>
      <c r="E21" s="241"/>
      <c r="F21" s="241"/>
      <c r="G21" s="241"/>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240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34">
        <v>7</v>
      </c>
      <c r="B22" s="235" t="s">
        <v>1281</v>
      </c>
      <c r="C22" s="252" t="s">
        <v>1282</v>
      </c>
      <c r="D22" s="236" t="s">
        <v>1277</v>
      </c>
      <c r="E22" s="237">
        <v>1200</v>
      </c>
      <c r="F22" s="238"/>
      <c r="G22" s="239">
        <f>ROUND(E22*F22,2)</f>
        <v>0</v>
      </c>
      <c r="H22" s="238"/>
      <c r="I22" s="239">
        <f>ROUND(E22*H22,2)</f>
        <v>0</v>
      </c>
      <c r="J22" s="238"/>
      <c r="K22" s="239">
        <f>ROUND(E22*J22,2)</f>
        <v>0</v>
      </c>
      <c r="L22" s="239">
        <v>21</v>
      </c>
      <c r="M22" s="239">
        <f>G22*(1+L22/100)</f>
        <v>0</v>
      </c>
      <c r="N22" s="237">
        <v>0</v>
      </c>
      <c r="O22" s="237">
        <f>ROUND(E22*N22,2)</f>
        <v>0</v>
      </c>
      <c r="P22" s="237">
        <v>0</v>
      </c>
      <c r="Q22" s="237">
        <f>ROUND(E22*P22,2)</f>
        <v>0</v>
      </c>
      <c r="R22" s="239"/>
      <c r="S22" s="239" t="s">
        <v>254</v>
      </c>
      <c r="T22" s="240" t="s">
        <v>235</v>
      </c>
      <c r="U22" s="222">
        <v>0</v>
      </c>
      <c r="V22" s="222">
        <f>ROUND(E22*U22,2)</f>
        <v>0</v>
      </c>
      <c r="W22" s="222"/>
      <c r="X22" s="222" t="s">
        <v>276</v>
      </c>
      <c r="Y22" s="222" t="s">
        <v>237</v>
      </c>
      <c r="Z22" s="212"/>
      <c r="AA22" s="212"/>
      <c r="AB22" s="212"/>
      <c r="AC22" s="212"/>
      <c r="AD22" s="212"/>
      <c r="AE22" s="212"/>
      <c r="AF22" s="212"/>
      <c r="AG22" s="212" t="s">
        <v>362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5">
      <c r="A23" s="219"/>
      <c r="B23" s="220"/>
      <c r="C23" s="253" t="s">
        <v>1278</v>
      </c>
      <c r="D23" s="241"/>
      <c r="E23" s="241"/>
      <c r="F23" s="241"/>
      <c r="G23" s="241"/>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240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34">
        <v>8</v>
      </c>
      <c r="B24" s="235" t="s">
        <v>1283</v>
      </c>
      <c r="C24" s="252" t="s">
        <v>1284</v>
      </c>
      <c r="D24" s="236" t="s">
        <v>1181</v>
      </c>
      <c r="E24" s="237">
        <v>1</v>
      </c>
      <c r="F24" s="238"/>
      <c r="G24" s="239">
        <f>ROUND(E24*F24,2)</f>
        <v>0</v>
      </c>
      <c r="H24" s="238"/>
      <c r="I24" s="239">
        <f>ROUND(E24*H24,2)</f>
        <v>0</v>
      </c>
      <c r="J24" s="238"/>
      <c r="K24" s="239">
        <f>ROUND(E24*J24,2)</f>
        <v>0</v>
      </c>
      <c r="L24" s="239">
        <v>21</v>
      </c>
      <c r="M24" s="239">
        <f>G24*(1+L24/100)</f>
        <v>0</v>
      </c>
      <c r="N24" s="237">
        <v>0</v>
      </c>
      <c r="O24" s="237">
        <f>ROUND(E24*N24,2)</f>
        <v>0</v>
      </c>
      <c r="P24" s="237">
        <v>0</v>
      </c>
      <c r="Q24" s="237">
        <f>ROUND(E24*P24,2)</f>
        <v>0</v>
      </c>
      <c r="R24" s="239"/>
      <c r="S24" s="239" t="s">
        <v>254</v>
      </c>
      <c r="T24" s="240" t="s">
        <v>235</v>
      </c>
      <c r="U24" s="222">
        <v>0</v>
      </c>
      <c r="V24" s="222">
        <f>ROUND(E24*U24,2)</f>
        <v>0</v>
      </c>
      <c r="W24" s="222"/>
      <c r="X24" s="222" t="s">
        <v>276</v>
      </c>
      <c r="Y24" s="222" t="s">
        <v>237</v>
      </c>
      <c r="Z24" s="212"/>
      <c r="AA24" s="212"/>
      <c r="AB24" s="212"/>
      <c r="AC24" s="212"/>
      <c r="AD24" s="212"/>
      <c r="AE24" s="212"/>
      <c r="AF24" s="212"/>
      <c r="AG24" s="212" t="s">
        <v>362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5">
      <c r="A25" s="219"/>
      <c r="B25" s="220"/>
      <c r="C25" s="253" t="s">
        <v>1285</v>
      </c>
      <c r="D25" s="241"/>
      <c r="E25" s="241"/>
      <c r="F25" s="241"/>
      <c r="G25" s="241"/>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240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3">
        <v>9</v>
      </c>
      <c r="B26" s="244" t="s">
        <v>1286</v>
      </c>
      <c r="C26" s="255" t="s">
        <v>1287</v>
      </c>
      <c r="D26" s="245" t="s">
        <v>1173</v>
      </c>
      <c r="E26" s="246">
        <v>7</v>
      </c>
      <c r="F26" s="247"/>
      <c r="G26" s="248">
        <f>ROUND(E26*F26,2)</f>
        <v>0</v>
      </c>
      <c r="H26" s="247"/>
      <c r="I26" s="248">
        <f>ROUND(E26*H26,2)</f>
        <v>0</v>
      </c>
      <c r="J26" s="247"/>
      <c r="K26" s="248">
        <f>ROUND(E26*J26,2)</f>
        <v>0</v>
      </c>
      <c r="L26" s="248">
        <v>21</v>
      </c>
      <c r="M26" s="248">
        <f>G26*(1+L26/100)</f>
        <v>0</v>
      </c>
      <c r="N26" s="246">
        <v>0</v>
      </c>
      <c r="O26" s="246">
        <f>ROUND(E26*N26,2)</f>
        <v>0</v>
      </c>
      <c r="P26" s="246">
        <v>0</v>
      </c>
      <c r="Q26" s="246">
        <f>ROUND(E26*P26,2)</f>
        <v>0</v>
      </c>
      <c r="R26" s="248"/>
      <c r="S26" s="248" t="s">
        <v>254</v>
      </c>
      <c r="T26" s="249" t="s">
        <v>235</v>
      </c>
      <c r="U26" s="222">
        <v>0</v>
      </c>
      <c r="V26" s="222">
        <f>ROUND(E26*U26,2)</f>
        <v>0</v>
      </c>
      <c r="W26" s="222"/>
      <c r="X26" s="222" t="s">
        <v>276</v>
      </c>
      <c r="Y26" s="222" t="s">
        <v>237</v>
      </c>
      <c r="Z26" s="212"/>
      <c r="AA26" s="212"/>
      <c r="AB26" s="212"/>
      <c r="AC26" s="212"/>
      <c r="AD26" s="212"/>
      <c r="AE26" s="212"/>
      <c r="AF26" s="212"/>
      <c r="AG26" s="212" t="s">
        <v>362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3">
        <v>10</v>
      </c>
      <c r="B27" s="244" t="s">
        <v>1288</v>
      </c>
      <c r="C27" s="255" t="s">
        <v>1289</v>
      </c>
      <c r="D27" s="245" t="s">
        <v>1173</v>
      </c>
      <c r="E27" s="246">
        <v>7</v>
      </c>
      <c r="F27" s="247"/>
      <c r="G27" s="248">
        <f>ROUND(E27*F27,2)</f>
        <v>0</v>
      </c>
      <c r="H27" s="247"/>
      <c r="I27" s="248">
        <f>ROUND(E27*H27,2)</f>
        <v>0</v>
      </c>
      <c r="J27" s="247"/>
      <c r="K27" s="248">
        <f>ROUND(E27*J27,2)</f>
        <v>0</v>
      </c>
      <c r="L27" s="248">
        <v>21</v>
      </c>
      <c r="M27" s="248">
        <f>G27*(1+L27/100)</f>
        <v>0</v>
      </c>
      <c r="N27" s="246">
        <v>0</v>
      </c>
      <c r="O27" s="246">
        <f>ROUND(E27*N27,2)</f>
        <v>0</v>
      </c>
      <c r="P27" s="246">
        <v>0</v>
      </c>
      <c r="Q27" s="246">
        <f>ROUND(E27*P27,2)</f>
        <v>0</v>
      </c>
      <c r="R27" s="248"/>
      <c r="S27" s="248" t="s">
        <v>254</v>
      </c>
      <c r="T27" s="249" t="s">
        <v>235</v>
      </c>
      <c r="U27" s="222">
        <v>0</v>
      </c>
      <c r="V27" s="222">
        <f>ROUND(E27*U27,2)</f>
        <v>0</v>
      </c>
      <c r="W27" s="222"/>
      <c r="X27" s="222" t="s">
        <v>276</v>
      </c>
      <c r="Y27" s="222" t="s">
        <v>237</v>
      </c>
      <c r="Z27" s="212"/>
      <c r="AA27" s="212"/>
      <c r="AB27" s="212"/>
      <c r="AC27" s="212"/>
      <c r="AD27" s="212"/>
      <c r="AE27" s="212"/>
      <c r="AF27" s="212"/>
      <c r="AG27" s="212" t="s">
        <v>362</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34">
        <v>11</v>
      </c>
      <c r="B28" s="235" t="s">
        <v>1290</v>
      </c>
      <c r="C28" s="252" t="s">
        <v>1291</v>
      </c>
      <c r="D28" s="236" t="s">
        <v>1173</v>
      </c>
      <c r="E28" s="237">
        <v>21</v>
      </c>
      <c r="F28" s="238"/>
      <c r="G28" s="239">
        <f>ROUND(E28*F28,2)</f>
        <v>0</v>
      </c>
      <c r="H28" s="238"/>
      <c r="I28" s="239">
        <f>ROUND(E28*H28,2)</f>
        <v>0</v>
      </c>
      <c r="J28" s="238"/>
      <c r="K28" s="239">
        <f>ROUND(E28*J28,2)</f>
        <v>0</v>
      </c>
      <c r="L28" s="239">
        <v>21</v>
      </c>
      <c r="M28" s="239">
        <f>G28*(1+L28/100)</f>
        <v>0</v>
      </c>
      <c r="N28" s="237">
        <v>0</v>
      </c>
      <c r="O28" s="237">
        <f>ROUND(E28*N28,2)</f>
        <v>0</v>
      </c>
      <c r="P28" s="237">
        <v>0</v>
      </c>
      <c r="Q28" s="237">
        <f>ROUND(E28*P28,2)</f>
        <v>0</v>
      </c>
      <c r="R28" s="239"/>
      <c r="S28" s="239" t="s">
        <v>254</v>
      </c>
      <c r="T28" s="240" t="s">
        <v>235</v>
      </c>
      <c r="U28" s="222">
        <v>0</v>
      </c>
      <c r="V28" s="222">
        <f>ROUND(E28*U28,2)</f>
        <v>0</v>
      </c>
      <c r="W28" s="222"/>
      <c r="X28" s="222" t="s">
        <v>276</v>
      </c>
      <c r="Y28" s="222" t="s">
        <v>237</v>
      </c>
      <c r="Z28" s="212"/>
      <c r="AA28" s="212"/>
      <c r="AB28" s="212"/>
      <c r="AC28" s="212"/>
      <c r="AD28" s="212"/>
      <c r="AE28" s="212"/>
      <c r="AF28" s="212"/>
      <c r="AG28" s="212" t="s">
        <v>362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5">
      <c r="A29" s="219"/>
      <c r="B29" s="220"/>
      <c r="C29" s="253" t="s">
        <v>1292</v>
      </c>
      <c r="D29" s="241"/>
      <c r="E29" s="241"/>
      <c r="F29" s="241"/>
      <c r="G29" s="241"/>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240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3">
        <v>12</v>
      </c>
      <c r="B30" s="244" t="s">
        <v>1293</v>
      </c>
      <c r="C30" s="255" t="s">
        <v>1294</v>
      </c>
      <c r="D30" s="245" t="s">
        <v>1173</v>
      </c>
      <c r="E30" s="246">
        <v>1</v>
      </c>
      <c r="F30" s="247"/>
      <c r="G30" s="248">
        <f>ROUND(E30*F30,2)</f>
        <v>0</v>
      </c>
      <c r="H30" s="247"/>
      <c r="I30" s="248">
        <f>ROUND(E30*H30,2)</f>
        <v>0</v>
      </c>
      <c r="J30" s="247"/>
      <c r="K30" s="248">
        <f>ROUND(E30*J30,2)</f>
        <v>0</v>
      </c>
      <c r="L30" s="248">
        <v>21</v>
      </c>
      <c r="M30" s="248">
        <f>G30*(1+L30/100)</f>
        <v>0</v>
      </c>
      <c r="N30" s="246">
        <v>0</v>
      </c>
      <c r="O30" s="246">
        <f>ROUND(E30*N30,2)</f>
        <v>0</v>
      </c>
      <c r="P30" s="246">
        <v>0</v>
      </c>
      <c r="Q30" s="246">
        <f>ROUND(E30*P30,2)</f>
        <v>0</v>
      </c>
      <c r="R30" s="248"/>
      <c r="S30" s="248" t="s">
        <v>254</v>
      </c>
      <c r="T30" s="249" t="s">
        <v>235</v>
      </c>
      <c r="U30" s="222">
        <v>0</v>
      </c>
      <c r="V30" s="222">
        <f>ROUND(E30*U30,2)</f>
        <v>0</v>
      </c>
      <c r="W30" s="222"/>
      <c r="X30" s="222" t="s">
        <v>276</v>
      </c>
      <c r="Y30" s="222" t="s">
        <v>237</v>
      </c>
      <c r="Z30" s="212"/>
      <c r="AA30" s="212"/>
      <c r="AB30" s="212"/>
      <c r="AC30" s="212"/>
      <c r="AD30" s="212"/>
      <c r="AE30" s="212"/>
      <c r="AF30" s="212"/>
      <c r="AG30" s="212" t="s">
        <v>362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x14ac:dyDescent="0.25">
      <c r="A31" s="227" t="s">
        <v>229</v>
      </c>
      <c r="B31" s="228" t="s">
        <v>164</v>
      </c>
      <c r="C31" s="251" t="s">
        <v>165</v>
      </c>
      <c r="D31" s="229"/>
      <c r="E31" s="230"/>
      <c r="F31" s="231"/>
      <c r="G31" s="231">
        <f>SUMIF(AG32:AG41,"&lt;&gt;NOR",G32:G41)</f>
        <v>0</v>
      </c>
      <c r="H31" s="231"/>
      <c r="I31" s="231">
        <f>SUM(I32:I41)</f>
        <v>0</v>
      </c>
      <c r="J31" s="231"/>
      <c r="K31" s="231">
        <f>SUM(K32:K41)</f>
        <v>0</v>
      </c>
      <c r="L31" s="231"/>
      <c r="M31" s="231">
        <f>SUM(M32:M41)</f>
        <v>0</v>
      </c>
      <c r="N31" s="230"/>
      <c r="O31" s="230">
        <f>SUM(O32:O41)</f>
        <v>0</v>
      </c>
      <c r="P31" s="230"/>
      <c r="Q31" s="230">
        <f>SUM(Q32:Q41)</f>
        <v>0</v>
      </c>
      <c r="R31" s="231"/>
      <c r="S31" s="231"/>
      <c r="T31" s="232"/>
      <c r="U31" s="226"/>
      <c r="V31" s="226">
        <f>SUM(V32:V41)</f>
        <v>0</v>
      </c>
      <c r="W31" s="226"/>
      <c r="X31" s="226"/>
      <c r="Y31" s="226"/>
      <c r="AG31" t="s">
        <v>230</v>
      </c>
    </row>
    <row r="32" spans="1:60" outlineLevel="1" x14ac:dyDescent="0.25">
      <c r="A32" s="243">
        <v>13</v>
      </c>
      <c r="B32" s="244" t="s">
        <v>1295</v>
      </c>
      <c r="C32" s="255" t="s">
        <v>1296</v>
      </c>
      <c r="D32" s="245" t="s">
        <v>1173</v>
      </c>
      <c r="E32" s="246">
        <v>1</v>
      </c>
      <c r="F32" s="247"/>
      <c r="G32" s="248">
        <f>ROUND(E32*F32,2)</f>
        <v>0</v>
      </c>
      <c r="H32" s="247"/>
      <c r="I32" s="248">
        <f>ROUND(E32*H32,2)</f>
        <v>0</v>
      </c>
      <c r="J32" s="247"/>
      <c r="K32" s="248">
        <f>ROUND(E32*J32,2)</f>
        <v>0</v>
      </c>
      <c r="L32" s="248">
        <v>21</v>
      </c>
      <c r="M32" s="248">
        <f>G32*(1+L32/100)</f>
        <v>0</v>
      </c>
      <c r="N32" s="246">
        <v>0</v>
      </c>
      <c r="O32" s="246">
        <f>ROUND(E32*N32,2)</f>
        <v>0</v>
      </c>
      <c r="P32" s="246">
        <v>0</v>
      </c>
      <c r="Q32" s="246">
        <f>ROUND(E32*P32,2)</f>
        <v>0</v>
      </c>
      <c r="R32" s="248"/>
      <c r="S32" s="248" t="s">
        <v>254</v>
      </c>
      <c r="T32" s="249" t="s">
        <v>235</v>
      </c>
      <c r="U32" s="222">
        <v>0</v>
      </c>
      <c r="V32" s="222">
        <f>ROUND(E32*U32,2)</f>
        <v>0</v>
      </c>
      <c r="W32" s="222"/>
      <c r="X32" s="222" t="s">
        <v>276</v>
      </c>
      <c r="Y32" s="222" t="s">
        <v>237</v>
      </c>
      <c r="Z32" s="212"/>
      <c r="AA32" s="212"/>
      <c r="AB32" s="212"/>
      <c r="AC32" s="212"/>
      <c r="AD32" s="212"/>
      <c r="AE32" s="212"/>
      <c r="AF32" s="212"/>
      <c r="AG32" s="212" t="s">
        <v>362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43">
        <v>14</v>
      </c>
      <c r="B33" s="244" t="s">
        <v>1297</v>
      </c>
      <c r="C33" s="255" t="s">
        <v>1298</v>
      </c>
      <c r="D33" s="245" t="s">
        <v>1173</v>
      </c>
      <c r="E33" s="246">
        <v>7</v>
      </c>
      <c r="F33" s="247"/>
      <c r="G33" s="248">
        <f>ROUND(E33*F33,2)</f>
        <v>0</v>
      </c>
      <c r="H33" s="247"/>
      <c r="I33" s="248">
        <f>ROUND(E33*H33,2)</f>
        <v>0</v>
      </c>
      <c r="J33" s="247"/>
      <c r="K33" s="248">
        <f>ROUND(E33*J33,2)</f>
        <v>0</v>
      </c>
      <c r="L33" s="248">
        <v>21</v>
      </c>
      <c r="M33" s="248">
        <f>G33*(1+L33/100)</f>
        <v>0</v>
      </c>
      <c r="N33" s="246">
        <v>0</v>
      </c>
      <c r="O33" s="246">
        <f>ROUND(E33*N33,2)</f>
        <v>0</v>
      </c>
      <c r="P33" s="246">
        <v>0</v>
      </c>
      <c r="Q33" s="246">
        <f>ROUND(E33*P33,2)</f>
        <v>0</v>
      </c>
      <c r="R33" s="248"/>
      <c r="S33" s="248" t="s">
        <v>254</v>
      </c>
      <c r="T33" s="249" t="s">
        <v>235</v>
      </c>
      <c r="U33" s="222">
        <v>0</v>
      </c>
      <c r="V33" s="222">
        <f>ROUND(E33*U33,2)</f>
        <v>0</v>
      </c>
      <c r="W33" s="222"/>
      <c r="X33" s="222" t="s">
        <v>276</v>
      </c>
      <c r="Y33" s="222" t="s">
        <v>237</v>
      </c>
      <c r="Z33" s="212"/>
      <c r="AA33" s="212"/>
      <c r="AB33" s="212"/>
      <c r="AC33" s="212"/>
      <c r="AD33" s="212"/>
      <c r="AE33" s="212"/>
      <c r="AF33" s="212"/>
      <c r="AG33" s="212" t="s">
        <v>362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3">
        <v>15</v>
      </c>
      <c r="B34" s="244" t="s">
        <v>1299</v>
      </c>
      <c r="C34" s="255" t="s">
        <v>1300</v>
      </c>
      <c r="D34" s="245" t="s">
        <v>1173</v>
      </c>
      <c r="E34" s="246">
        <v>4</v>
      </c>
      <c r="F34" s="247"/>
      <c r="G34" s="248">
        <f>ROUND(E34*F34,2)</f>
        <v>0</v>
      </c>
      <c r="H34" s="247"/>
      <c r="I34" s="248">
        <f>ROUND(E34*H34,2)</f>
        <v>0</v>
      </c>
      <c r="J34" s="247"/>
      <c r="K34" s="248">
        <f>ROUND(E34*J34,2)</f>
        <v>0</v>
      </c>
      <c r="L34" s="248">
        <v>21</v>
      </c>
      <c r="M34" s="248">
        <f>G34*(1+L34/100)</f>
        <v>0</v>
      </c>
      <c r="N34" s="246">
        <v>0</v>
      </c>
      <c r="O34" s="246">
        <f>ROUND(E34*N34,2)</f>
        <v>0</v>
      </c>
      <c r="P34" s="246">
        <v>0</v>
      </c>
      <c r="Q34" s="246">
        <f>ROUND(E34*P34,2)</f>
        <v>0</v>
      </c>
      <c r="R34" s="248"/>
      <c r="S34" s="248" t="s">
        <v>254</v>
      </c>
      <c r="T34" s="249" t="s">
        <v>235</v>
      </c>
      <c r="U34" s="222">
        <v>0</v>
      </c>
      <c r="V34" s="222">
        <f>ROUND(E34*U34,2)</f>
        <v>0</v>
      </c>
      <c r="W34" s="222"/>
      <c r="X34" s="222" t="s">
        <v>276</v>
      </c>
      <c r="Y34" s="222" t="s">
        <v>237</v>
      </c>
      <c r="Z34" s="212"/>
      <c r="AA34" s="212"/>
      <c r="AB34" s="212"/>
      <c r="AC34" s="212"/>
      <c r="AD34" s="212"/>
      <c r="AE34" s="212"/>
      <c r="AF34" s="212"/>
      <c r="AG34" s="212" t="s">
        <v>362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3">
        <v>16</v>
      </c>
      <c r="B35" s="244" t="s">
        <v>1301</v>
      </c>
      <c r="C35" s="255" t="s">
        <v>1302</v>
      </c>
      <c r="D35" s="245" t="s">
        <v>1173</v>
      </c>
      <c r="E35" s="246">
        <v>2</v>
      </c>
      <c r="F35" s="247"/>
      <c r="G35" s="248">
        <f>ROUND(E35*F35,2)</f>
        <v>0</v>
      </c>
      <c r="H35" s="247"/>
      <c r="I35" s="248">
        <f>ROUND(E35*H35,2)</f>
        <v>0</v>
      </c>
      <c r="J35" s="247"/>
      <c r="K35" s="248">
        <f>ROUND(E35*J35,2)</f>
        <v>0</v>
      </c>
      <c r="L35" s="248">
        <v>21</v>
      </c>
      <c r="M35" s="248">
        <f>G35*(1+L35/100)</f>
        <v>0</v>
      </c>
      <c r="N35" s="246">
        <v>0</v>
      </c>
      <c r="O35" s="246">
        <f>ROUND(E35*N35,2)</f>
        <v>0</v>
      </c>
      <c r="P35" s="246">
        <v>0</v>
      </c>
      <c r="Q35" s="246">
        <f>ROUND(E35*P35,2)</f>
        <v>0</v>
      </c>
      <c r="R35" s="248"/>
      <c r="S35" s="248" t="s">
        <v>254</v>
      </c>
      <c r="T35" s="249" t="s">
        <v>235</v>
      </c>
      <c r="U35" s="222">
        <v>0</v>
      </c>
      <c r="V35" s="222">
        <f>ROUND(E35*U35,2)</f>
        <v>0</v>
      </c>
      <c r="W35" s="222"/>
      <c r="X35" s="222" t="s">
        <v>276</v>
      </c>
      <c r="Y35" s="222" t="s">
        <v>237</v>
      </c>
      <c r="Z35" s="212"/>
      <c r="AA35" s="212"/>
      <c r="AB35" s="212"/>
      <c r="AC35" s="212"/>
      <c r="AD35" s="212"/>
      <c r="AE35" s="212"/>
      <c r="AF35" s="212"/>
      <c r="AG35" s="212" t="s">
        <v>362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43">
        <v>17</v>
      </c>
      <c r="B36" s="244" t="s">
        <v>1303</v>
      </c>
      <c r="C36" s="255" t="s">
        <v>1304</v>
      </c>
      <c r="D36" s="245" t="s">
        <v>1173</v>
      </c>
      <c r="E36" s="246">
        <v>4</v>
      </c>
      <c r="F36" s="247"/>
      <c r="G36" s="248">
        <f>ROUND(E36*F36,2)</f>
        <v>0</v>
      </c>
      <c r="H36" s="247"/>
      <c r="I36" s="248">
        <f>ROUND(E36*H36,2)</f>
        <v>0</v>
      </c>
      <c r="J36" s="247"/>
      <c r="K36" s="248">
        <f>ROUND(E36*J36,2)</f>
        <v>0</v>
      </c>
      <c r="L36" s="248">
        <v>21</v>
      </c>
      <c r="M36" s="248">
        <f>G36*(1+L36/100)</f>
        <v>0</v>
      </c>
      <c r="N36" s="246">
        <v>0</v>
      </c>
      <c r="O36" s="246">
        <f>ROUND(E36*N36,2)</f>
        <v>0</v>
      </c>
      <c r="P36" s="246">
        <v>0</v>
      </c>
      <c r="Q36" s="246">
        <f>ROUND(E36*P36,2)</f>
        <v>0</v>
      </c>
      <c r="R36" s="248"/>
      <c r="S36" s="248" t="s">
        <v>254</v>
      </c>
      <c r="T36" s="249" t="s">
        <v>235</v>
      </c>
      <c r="U36" s="222">
        <v>0</v>
      </c>
      <c r="V36" s="222">
        <f>ROUND(E36*U36,2)</f>
        <v>0</v>
      </c>
      <c r="W36" s="222"/>
      <c r="X36" s="222" t="s">
        <v>276</v>
      </c>
      <c r="Y36" s="222" t="s">
        <v>237</v>
      </c>
      <c r="Z36" s="212"/>
      <c r="AA36" s="212"/>
      <c r="AB36" s="212"/>
      <c r="AC36" s="212"/>
      <c r="AD36" s="212"/>
      <c r="AE36" s="212"/>
      <c r="AF36" s="212"/>
      <c r="AG36" s="212" t="s">
        <v>362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43">
        <v>18</v>
      </c>
      <c r="B37" s="244" t="s">
        <v>1305</v>
      </c>
      <c r="C37" s="255" t="s">
        <v>1306</v>
      </c>
      <c r="D37" s="245" t="s">
        <v>1173</v>
      </c>
      <c r="E37" s="246">
        <v>3</v>
      </c>
      <c r="F37" s="247"/>
      <c r="G37" s="248">
        <f>ROUND(E37*F37,2)</f>
        <v>0</v>
      </c>
      <c r="H37" s="247"/>
      <c r="I37" s="248">
        <f>ROUND(E37*H37,2)</f>
        <v>0</v>
      </c>
      <c r="J37" s="247"/>
      <c r="K37" s="248">
        <f>ROUND(E37*J37,2)</f>
        <v>0</v>
      </c>
      <c r="L37" s="248">
        <v>21</v>
      </c>
      <c r="M37" s="248">
        <f>G37*(1+L37/100)</f>
        <v>0</v>
      </c>
      <c r="N37" s="246">
        <v>0</v>
      </c>
      <c r="O37" s="246">
        <f>ROUND(E37*N37,2)</f>
        <v>0</v>
      </c>
      <c r="P37" s="246">
        <v>0</v>
      </c>
      <c r="Q37" s="246">
        <f>ROUND(E37*P37,2)</f>
        <v>0</v>
      </c>
      <c r="R37" s="248"/>
      <c r="S37" s="248" t="s">
        <v>254</v>
      </c>
      <c r="T37" s="249" t="s">
        <v>235</v>
      </c>
      <c r="U37" s="222">
        <v>0</v>
      </c>
      <c r="V37" s="222">
        <f>ROUND(E37*U37,2)</f>
        <v>0</v>
      </c>
      <c r="W37" s="222"/>
      <c r="X37" s="222" t="s">
        <v>276</v>
      </c>
      <c r="Y37" s="222" t="s">
        <v>237</v>
      </c>
      <c r="Z37" s="212"/>
      <c r="AA37" s="212"/>
      <c r="AB37" s="212"/>
      <c r="AC37" s="212"/>
      <c r="AD37" s="212"/>
      <c r="AE37" s="212"/>
      <c r="AF37" s="212"/>
      <c r="AG37" s="212" t="s">
        <v>362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43">
        <v>19</v>
      </c>
      <c r="B38" s="244" t="s">
        <v>1307</v>
      </c>
      <c r="C38" s="255" t="s">
        <v>1308</v>
      </c>
      <c r="D38" s="245" t="s">
        <v>1173</v>
      </c>
      <c r="E38" s="246">
        <v>4</v>
      </c>
      <c r="F38" s="247"/>
      <c r="G38" s="248">
        <f>ROUND(E38*F38,2)</f>
        <v>0</v>
      </c>
      <c r="H38" s="247"/>
      <c r="I38" s="248">
        <f>ROUND(E38*H38,2)</f>
        <v>0</v>
      </c>
      <c r="J38" s="247"/>
      <c r="K38" s="248">
        <f>ROUND(E38*J38,2)</f>
        <v>0</v>
      </c>
      <c r="L38" s="248">
        <v>21</v>
      </c>
      <c r="M38" s="248">
        <f>G38*(1+L38/100)</f>
        <v>0</v>
      </c>
      <c r="N38" s="246">
        <v>0</v>
      </c>
      <c r="O38" s="246">
        <f>ROUND(E38*N38,2)</f>
        <v>0</v>
      </c>
      <c r="P38" s="246">
        <v>0</v>
      </c>
      <c r="Q38" s="246">
        <f>ROUND(E38*P38,2)</f>
        <v>0</v>
      </c>
      <c r="R38" s="248"/>
      <c r="S38" s="248" t="s">
        <v>254</v>
      </c>
      <c r="T38" s="249" t="s">
        <v>235</v>
      </c>
      <c r="U38" s="222">
        <v>0</v>
      </c>
      <c r="V38" s="222">
        <f>ROUND(E38*U38,2)</f>
        <v>0</v>
      </c>
      <c r="W38" s="222"/>
      <c r="X38" s="222" t="s">
        <v>276</v>
      </c>
      <c r="Y38" s="222" t="s">
        <v>237</v>
      </c>
      <c r="Z38" s="212"/>
      <c r="AA38" s="212"/>
      <c r="AB38" s="212"/>
      <c r="AC38" s="212"/>
      <c r="AD38" s="212"/>
      <c r="AE38" s="212"/>
      <c r="AF38" s="212"/>
      <c r="AG38" s="212" t="s">
        <v>362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3">
        <v>20</v>
      </c>
      <c r="B39" s="244" t="s">
        <v>1309</v>
      </c>
      <c r="C39" s="255" t="s">
        <v>1310</v>
      </c>
      <c r="D39" s="245" t="s">
        <v>1173</v>
      </c>
      <c r="E39" s="246">
        <v>3</v>
      </c>
      <c r="F39" s="247"/>
      <c r="G39" s="248">
        <f>ROUND(E39*F39,2)</f>
        <v>0</v>
      </c>
      <c r="H39" s="247"/>
      <c r="I39" s="248">
        <f>ROUND(E39*H39,2)</f>
        <v>0</v>
      </c>
      <c r="J39" s="247"/>
      <c r="K39" s="248">
        <f>ROUND(E39*J39,2)</f>
        <v>0</v>
      </c>
      <c r="L39" s="248">
        <v>21</v>
      </c>
      <c r="M39" s="248">
        <f>G39*(1+L39/100)</f>
        <v>0</v>
      </c>
      <c r="N39" s="246">
        <v>0</v>
      </c>
      <c r="O39" s="246">
        <f>ROUND(E39*N39,2)</f>
        <v>0</v>
      </c>
      <c r="P39" s="246">
        <v>0</v>
      </c>
      <c r="Q39" s="246">
        <f>ROUND(E39*P39,2)</f>
        <v>0</v>
      </c>
      <c r="R39" s="248"/>
      <c r="S39" s="248" t="s">
        <v>254</v>
      </c>
      <c r="T39" s="249" t="s">
        <v>235</v>
      </c>
      <c r="U39" s="222">
        <v>0</v>
      </c>
      <c r="V39" s="222">
        <f>ROUND(E39*U39,2)</f>
        <v>0</v>
      </c>
      <c r="W39" s="222"/>
      <c r="X39" s="222" t="s">
        <v>276</v>
      </c>
      <c r="Y39" s="222" t="s">
        <v>237</v>
      </c>
      <c r="Z39" s="212"/>
      <c r="AA39" s="212"/>
      <c r="AB39" s="212"/>
      <c r="AC39" s="212"/>
      <c r="AD39" s="212"/>
      <c r="AE39" s="212"/>
      <c r="AF39" s="212"/>
      <c r="AG39" s="212" t="s">
        <v>362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3">
        <v>21</v>
      </c>
      <c r="B40" s="244" t="s">
        <v>1311</v>
      </c>
      <c r="C40" s="255" t="s">
        <v>1312</v>
      </c>
      <c r="D40" s="245" t="s">
        <v>1173</v>
      </c>
      <c r="E40" s="246">
        <v>1</v>
      </c>
      <c r="F40" s="247"/>
      <c r="G40" s="248">
        <f>ROUND(E40*F40,2)</f>
        <v>0</v>
      </c>
      <c r="H40" s="247"/>
      <c r="I40" s="248">
        <f>ROUND(E40*H40,2)</f>
        <v>0</v>
      </c>
      <c r="J40" s="247"/>
      <c r="K40" s="248">
        <f>ROUND(E40*J40,2)</f>
        <v>0</v>
      </c>
      <c r="L40" s="248">
        <v>21</v>
      </c>
      <c r="M40" s="248">
        <f>G40*(1+L40/100)</f>
        <v>0</v>
      </c>
      <c r="N40" s="246">
        <v>0</v>
      </c>
      <c r="O40" s="246">
        <f>ROUND(E40*N40,2)</f>
        <v>0</v>
      </c>
      <c r="P40" s="246">
        <v>0</v>
      </c>
      <c r="Q40" s="246">
        <f>ROUND(E40*P40,2)</f>
        <v>0</v>
      </c>
      <c r="R40" s="248"/>
      <c r="S40" s="248" t="s">
        <v>254</v>
      </c>
      <c r="T40" s="249" t="s">
        <v>235</v>
      </c>
      <c r="U40" s="222">
        <v>0</v>
      </c>
      <c r="V40" s="222">
        <f>ROUND(E40*U40,2)</f>
        <v>0</v>
      </c>
      <c r="W40" s="222"/>
      <c r="X40" s="222" t="s">
        <v>276</v>
      </c>
      <c r="Y40" s="222" t="s">
        <v>237</v>
      </c>
      <c r="Z40" s="212"/>
      <c r="AA40" s="212"/>
      <c r="AB40" s="212"/>
      <c r="AC40" s="212"/>
      <c r="AD40" s="212"/>
      <c r="AE40" s="212"/>
      <c r="AF40" s="212"/>
      <c r="AG40" s="212" t="s">
        <v>362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3">
        <v>22</v>
      </c>
      <c r="B41" s="244" t="s">
        <v>1313</v>
      </c>
      <c r="C41" s="255" t="s">
        <v>1314</v>
      </c>
      <c r="D41" s="245" t="s">
        <v>1173</v>
      </c>
      <c r="E41" s="246">
        <v>2</v>
      </c>
      <c r="F41" s="247"/>
      <c r="G41" s="248">
        <f>ROUND(E41*F41,2)</f>
        <v>0</v>
      </c>
      <c r="H41" s="247"/>
      <c r="I41" s="248">
        <f>ROUND(E41*H41,2)</f>
        <v>0</v>
      </c>
      <c r="J41" s="247"/>
      <c r="K41" s="248">
        <f>ROUND(E41*J41,2)</f>
        <v>0</v>
      </c>
      <c r="L41" s="248">
        <v>21</v>
      </c>
      <c r="M41" s="248">
        <f>G41*(1+L41/100)</f>
        <v>0</v>
      </c>
      <c r="N41" s="246">
        <v>0</v>
      </c>
      <c r="O41" s="246">
        <f>ROUND(E41*N41,2)</f>
        <v>0</v>
      </c>
      <c r="P41" s="246">
        <v>0</v>
      </c>
      <c r="Q41" s="246">
        <f>ROUND(E41*P41,2)</f>
        <v>0</v>
      </c>
      <c r="R41" s="248"/>
      <c r="S41" s="248" t="s">
        <v>254</v>
      </c>
      <c r="T41" s="249" t="s">
        <v>235</v>
      </c>
      <c r="U41" s="222">
        <v>0</v>
      </c>
      <c r="V41" s="222">
        <f>ROUND(E41*U41,2)</f>
        <v>0</v>
      </c>
      <c r="W41" s="222"/>
      <c r="X41" s="222" t="s">
        <v>276</v>
      </c>
      <c r="Y41" s="222" t="s">
        <v>237</v>
      </c>
      <c r="Z41" s="212"/>
      <c r="AA41" s="212"/>
      <c r="AB41" s="212"/>
      <c r="AC41" s="212"/>
      <c r="AD41" s="212"/>
      <c r="AE41" s="212"/>
      <c r="AF41" s="212"/>
      <c r="AG41" s="212" t="s">
        <v>362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x14ac:dyDescent="0.25">
      <c r="A42" s="227" t="s">
        <v>229</v>
      </c>
      <c r="B42" s="228" t="s">
        <v>166</v>
      </c>
      <c r="C42" s="251" t="s">
        <v>167</v>
      </c>
      <c r="D42" s="229"/>
      <c r="E42" s="230"/>
      <c r="F42" s="231"/>
      <c r="G42" s="231">
        <f>SUMIF(AG43:AG50,"&lt;&gt;NOR",G43:G50)</f>
        <v>0</v>
      </c>
      <c r="H42" s="231"/>
      <c r="I42" s="231">
        <f>SUM(I43:I50)</f>
        <v>0</v>
      </c>
      <c r="J42" s="231"/>
      <c r="K42" s="231">
        <f>SUM(K43:K50)</f>
        <v>0</v>
      </c>
      <c r="L42" s="231"/>
      <c r="M42" s="231">
        <f>SUM(M43:M50)</f>
        <v>0</v>
      </c>
      <c r="N42" s="230"/>
      <c r="O42" s="230">
        <f>SUM(O43:O50)</f>
        <v>0</v>
      </c>
      <c r="P42" s="230"/>
      <c r="Q42" s="230">
        <f>SUM(Q43:Q50)</f>
        <v>0</v>
      </c>
      <c r="R42" s="231"/>
      <c r="S42" s="231"/>
      <c r="T42" s="232"/>
      <c r="U42" s="226"/>
      <c r="V42" s="226">
        <f>SUM(V43:V50)</f>
        <v>0</v>
      </c>
      <c r="W42" s="226"/>
      <c r="X42" s="226"/>
      <c r="Y42" s="226"/>
      <c r="AG42" t="s">
        <v>230</v>
      </c>
    </row>
    <row r="43" spans="1:60" ht="20.399999999999999" outlineLevel="1" x14ac:dyDescent="0.25">
      <c r="A43" s="243">
        <v>23</v>
      </c>
      <c r="B43" s="244" t="s">
        <v>1315</v>
      </c>
      <c r="C43" s="255" t="s">
        <v>1316</v>
      </c>
      <c r="D43" s="245" t="s">
        <v>1173</v>
      </c>
      <c r="E43" s="246">
        <v>29</v>
      </c>
      <c r="F43" s="247"/>
      <c r="G43" s="248">
        <f>ROUND(E43*F43,2)</f>
        <v>0</v>
      </c>
      <c r="H43" s="247"/>
      <c r="I43" s="248">
        <f>ROUND(E43*H43,2)</f>
        <v>0</v>
      </c>
      <c r="J43" s="247"/>
      <c r="K43" s="248">
        <f>ROUND(E43*J43,2)</f>
        <v>0</v>
      </c>
      <c r="L43" s="248">
        <v>21</v>
      </c>
      <c r="M43" s="248">
        <f>G43*(1+L43/100)</f>
        <v>0</v>
      </c>
      <c r="N43" s="246">
        <v>0</v>
      </c>
      <c r="O43" s="246">
        <f>ROUND(E43*N43,2)</f>
        <v>0</v>
      </c>
      <c r="P43" s="246">
        <v>0</v>
      </c>
      <c r="Q43" s="246">
        <f>ROUND(E43*P43,2)</f>
        <v>0</v>
      </c>
      <c r="R43" s="248"/>
      <c r="S43" s="248" t="s">
        <v>254</v>
      </c>
      <c r="T43" s="249" t="s">
        <v>235</v>
      </c>
      <c r="U43" s="222">
        <v>0</v>
      </c>
      <c r="V43" s="222">
        <f>ROUND(E43*U43,2)</f>
        <v>0</v>
      </c>
      <c r="W43" s="222"/>
      <c r="X43" s="222" t="s">
        <v>276</v>
      </c>
      <c r="Y43" s="222" t="s">
        <v>237</v>
      </c>
      <c r="Z43" s="212"/>
      <c r="AA43" s="212"/>
      <c r="AB43" s="212"/>
      <c r="AC43" s="212"/>
      <c r="AD43" s="212"/>
      <c r="AE43" s="212"/>
      <c r="AF43" s="212"/>
      <c r="AG43" s="212" t="s">
        <v>362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43">
        <v>24</v>
      </c>
      <c r="B44" s="244" t="s">
        <v>1317</v>
      </c>
      <c r="C44" s="255" t="s">
        <v>1318</v>
      </c>
      <c r="D44" s="245" t="s">
        <v>1173</v>
      </c>
      <c r="E44" s="246">
        <v>2</v>
      </c>
      <c r="F44" s="247"/>
      <c r="G44" s="248">
        <f>ROUND(E44*F44,2)</f>
        <v>0</v>
      </c>
      <c r="H44" s="247"/>
      <c r="I44" s="248">
        <f>ROUND(E44*H44,2)</f>
        <v>0</v>
      </c>
      <c r="J44" s="247"/>
      <c r="K44" s="248">
        <f>ROUND(E44*J44,2)</f>
        <v>0</v>
      </c>
      <c r="L44" s="248">
        <v>21</v>
      </c>
      <c r="M44" s="248">
        <f>G44*(1+L44/100)</f>
        <v>0</v>
      </c>
      <c r="N44" s="246">
        <v>0</v>
      </c>
      <c r="O44" s="246">
        <f>ROUND(E44*N44,2)</f>
        <v>0</v>
      </c>
      <c r="P44" s="246">
        <v>0</v>
      </c>
      <c r="Q44" s="246">
        <f>ROUND(E44*P44,2)</f>
        <v>0</v>
      </c>
      <c r="R44" s="248"/>
      <c r="S44" s="248" t="s">
        <v>254</v>
      </c>
      <c r="T44" s="249" t="s">
        <v>235</v>
      </c>
      <c r="U44" s="222">
        <v>0</v>
      </c>
      <c r="V44" s="222">
        <f>ROUND(E44*U44,2)</f>
        <v>0</v>
      </c>
      <c r="W44" s="222"/>
      <c r="X44" s="222" t="s">
        <v>276</v>
      </c>
      <c r="Y44" s="222" t="s">
        <v>237</v>
      </c>
      <c r="Z44" s="212"/>
      <c r="AA44" s="212"/>
      <c r="AB44" s="212"/>
      <c r="AC44" s="212"/>
      <c r="AD44" s="212"/>
      <c r="AE44" s="212"/>
      <c r="AF44" s="212"/>
      <c r="AG44" s="212" t="s">
        <v>362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43">
        <v>25</v>
      </c>
      <c r="B45" s="244" t="s">
        <v>1319</v>
      </c>
      <c r="C45" s="255" t="s">
        <v>1320</v>
      </c>
      <c r="D45" s="245" t="s">
        <v>1173</v>
      </c>
      <c r="E45" s="246">
        <v>1</v>
      </c>
      <c r="F45" s="247"/>
      <c r="G45" s="248">
        <f>ROUND(E45*F45,2)</f>
        <v>0</v>
      </c>
      <c r="H45" s="247"/>
      <c r="I45" s="248">
        <f>ROUND(E45*H45,2)</f>
        <v>0</v>
      </c>
      <c r="J45" s="247"/>
      <c r="K45" s="248">
        <f>ROUND(E45*J45,2)</f>
        <v>0</v>
      </c>
      <c r="L45" s="248">
        <v>21</v>
      </c>
      <c r="M45" s="248">
        <f>G45*(1+L45/100)</f>
        <v>0</v>
      </c>
      <c r="N45" s="246">
        <v>0</v>
      </c>
      <c r="O45" s="246">
        <f>ROUND(E45*N45,2)</f>
        <v>0</v>
      </c>
      <c r="P45" s="246">
        <v>0</v>
      </c>
      <c r="Q45" s="246">
        <f>ROUND(E45*P45,2)</f>
        <v>0</v>
      </c>
      <c r="R45" s="248"/>
      <c r="S45" s="248" t="s">
        <v>254</v>
      </c>
      <c r="T45" s="249" t="s">
        <v>235</v>
      </c>
      <c r="U45" s="222">
        <v>0</v>
      </c>
      <c r="V45" s="222">
        <f>ROUND(E45*U45,2)</f>
        <v>0</v>
      </c>
      <c r="W45" s="222"/>
      <c r="X45" s="222" t="s">
        <v>276</v>
      </c>
      <c r="Y45" s="222" t="s">
        <v>237</v>
      </c>
      <c r="Z45" s="212"/>
      <c r="AA45" s="212"/>
      <c r="AB45" s="212"/>
      <c r="AC45" s="212"/>
      <c r="AD45" s="212"/>
      <c r="AE45" s="212"/>
      <c r="AF45" s="212"/>
      <c r="AG45" s="212" t="s">
        <v>362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43">
        <v>26</v>
      </c>
      <c r="B46" s="244" t="s">
        <v>1321</v>
      </c>
      <c r="C46" s="255" t="s">
        <v>1322</v>
      </c>
      <c r="D46" s="245" t="s">
        <v>1173</v>
      </c>
      <c r="E46" s="246">
        <v>3</v>
      </c>
      <c r="F46" s="247"/>
      <c r="G46" s="248">
        <f>ROUND(E46*F46,2)</f>
        <v>0</v>
      </c>
      <c r="H46" s="247"/>
      <c r="I46" s="248">
        <f>ROUND(E46*H46,2)</f>
        <v>0</v>
      </c>
      <c r="J46" s="247"/>
      <c r="K46" s="248">
        <f>ROUND(E46*J46,2)</f>
        <v>0</v>
      </c>
      <c r="L46" s="248">
        <v>21</v>
      </c>
      <c r="M46" s="248">
        <f>G46*(1+L46/100)</f>
        <v>0</v>
      </c>
      <c r="N46" s="246">
        <v>0</v>
      </c>
      <c r="O46" s="246">
        <f>ROUND(E46*N46,2)</f>
        <v>0</v>
      </c>
      <c r="P46" s="246">
        <v>0</v>
      </c>
      <c r="Q46" s="246">
        <f>ROUND(E46*P46,2)</f>
        <v>0</v>
      </c>
      <c r="R46" s="248"/>
      <c r="S46" s="248" t="s">
        <v>254</v>
      </c>
      <c r="T46" s="249" t="s">
        <v>235</v>
      </c>
      <c r="U46" s="222">
        <v>0</v>
      </c>
      <c r="V46" s="222">
        <f>ROUND(E46*U46,2)</f>
        <v>0</v>
      </c>
      <c r="W46" s="222"/>
      <c r="X46" s="222" t="s">
        <v>276</v>
      </c>
      <c r="Y46" s="222" t="s">
        <v>237</v>
      </c>
      <c r="Z46" s="212"/>
      <c r="AA46" s="212"/>
      <c r="AB46" s="212"/>
      <c r="AC46" s="212"/>
      <c r="AD46" s="212"/>
      <c r="AE46" s="212"/>
      <c r="AF46" s="212"/>
      <c r="AG46" s="212" t="s">
        <v>362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43">
        <v>27</v>
      </c>
      <c r="B47" s="244" t="s">
        <v>1323</v>
      </c>
      <c r="C47" s="255" t="s">
        <v>1324</v>
      </c>
      <c r="D47" s="245" t="s">
        <v>1173</v>
      </c>
      <c r="E47" s="246">
        <v>6</v>
      </c>
      <c r="F47" s="247"/>
      <c r="G47" s="248">
        <f>ROUND(E47*F47,2)</f>
        <v>0</v>
      </c>
      <c r="H47" s="247"/>
      <c r="I47" s="248">
        <f>ROUND(E47*H47,2)</f>
        <v>0</v>
      </c>
      <c r="J47" s="247"/>
      <c r="K47" s="248">
        <f>ROUND(E47*J47,2)</f>
        <v>0</v>
      </c>
      <c r="L47" s="248">
        <v>21</v>
      </c>
      <c r="M47" s="248">
        <f>G47*(1+L47/100)</f>
        <v>0</v>
      </c>
      <c r="N47" s="246">
        <v>0</v>
      </c>
      <c r="O47" s="246">
        <f>ROUND(E47*N47,2)</f>
        <v>0</v>
      </c>
      <c r="P47" s="246">
        <v>0</v>
      </c>
      <c r="Q47" s="246">
        <f>ROUND(E47*P47,2)</f>
        <v>0</v>
      </c>
      <c r="R47" s="248"/>
      <c r="S47" s="248" t="s">
        <v>254</v>
      </c>
      <c r="T47" s="249" t="s">
        <v>235</v>
      </c>
      <c r="U47" s="222">
        <v>0</v>
      </c>
      <c r="V47" s="222">
        <f>ROUND(E47*U47,2)</f>
        <v>0</v>
      </c>
      <c r="W47" s="222"/>
      <c r="X47" s="222" t="s">
        <v>276</v>
      </c>
      <c r="Y47" s="222" t="s">
        <v>237</v>
      </c>
      <c r="Z47" s="212"/>
      <c r="AA47" s="212"/>
      <c r="AB47" s="212"/>
      <c r="AC47" s="212"/>
      <c r="AD47" s="212"/>
      <c r="AE47" s="212"/>
      <c r="AF47" s="212"/>
      <c r="AG47" s="212" t="s">
        <v>362</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34">
        <v>28</v>
      </c>
      <c r="B48" s="235" t="s">
        <v>1325</v>
      </c>
      <c r="C48" s="252" t="s">
        <v>1326</v>
      </c>
      <c r="D48" s="236" t="s">
        <v>1173</v>
      </c>
      <c r="E48" s="237">
        <v>7</v>
      </c>
      <c r="F48" s="238"/>
      <c r="G48" s="239">
        <f>ROUND(E48*F48,2)</f>
        <v>0</v>
      </c>
      <c r="H48" s="238"/>
      <c r="I48" s="239">
        <f>ROUND(E48*H48,2)</f>
        <v>0</v>
      </c>
      <c r="J48" s="238"/>
      <c r="K48" s="239">
        <f>ROUND(E48*J48,2)</f>
        <v>0</v>
      </c>
      <c r="L48" s="239">
        <v>21</v>
      </c>
      <c r="M48" s="239">
        <f>G48*(1+L48/100)</f>
        <v>0</v>
      </c>
      <c r="N48" s="237">
        <v>0</v>
      </c>
      <c r="O48" s="237">
        <f>ROUND(E48*N48,2)</f>
        <v>0</v>
      </c>
      <c r="P48" s="237">
        <v>0</v>
      </c>
      <c r="Q48" s="237">
        <f>ROUND(E48*P48,2)</f>
        <v>0</v>
      </c>
      <c r="R48" s="239"/>
      <c r="S48" s="239" t="s">
        <v>254</v>
      </c>
      <c r="T48" s="240" t="s">
        <v>235</v>
      </c>
      <c r="U48" s="222">
        <v>0</v>
      </c>
      <c r="V48" s="222">
        <f>ROUND(E48*U48,2)</f>
        <v>0</v>
      </c>
      <c r="W48" s="222"/>
      <c r="X48" s="222" t="s">
        <v>276</v>
      </c>
      <c r="Y48" s="222" t="s">
        <v>237</v>
      </c>
      <c r="Z48" s="212"/>
      <c r="AA48" s="212"/>
      <c r="AB48" s="212"/>
      <c r="AC48" s="212"/>
      <c r="AD48" s="212"/>
      <c r="AE48" s="212"/>
      <c r="AF48" s="212"/>
      <c r="AG48" s="212" t="s">
        <v>362</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5">
      <c r="A49" s="219"/>
      <c r="B49" s="220"/>
      <c r="C49" s="253" t="s">
        <v>1327</v>
      </c>
      <c r="D49" s="241"/>
      <c r="E49" s="241"/>
      <c r="F49" s="241"/>
      <c r="G49" s="241"/>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240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43">
        <v>29</v>
      </c>
      <c r="B50" s="244" t="s">
        <v>1328</v>
      </c>
      <c r="C50" s="255" t="s">
        <v>1329</v>
      </c>
      <c r="D50" s="245" t="s">
        <v>1173</v>
      </c>
      <c r="E50" s="246">
        <v>6</v>
      </c>
      <c r="F50" s="247"/>
      <c r="G50" s="248">
        <f>ROUND(E50*F50,2)</f>
        <v>0</v>
      </c>
      <c r="H50" s="247"/>
      <c r="I50" s="248">
        <f>ROUND(E50*H50,2)</f>
        <v>0</v>
      </c>
      <c r="J50" s="247"/>
      <c r="K50" s="248">
        <f>ROUND(E50*J50,2)</f>
        <v>0</v>
      </c>
      <c r="L50" s="248">
        <v>21</v>
      </c>
      <c r="M50" s="248">
        <f>G50*(1+L50/100)</f>
        <v>0</v>
      </c>
      <c r="N50" s="246">
        <v>0</v>
      </c>
      <c r="O50" s="246">
        <f>ROUND(E50*N50,2)</f>
        <v>0</v>
      </c>
      <c r="P50" s="246">
        <v>0</v>
      </c>
      <c r="Q50" s="246">
        <f>ROUND(E50*P50,2)</f>
        <v>0</v>
      </c>
      <c r="R50" s="248"/>
      <c r="S50" s="248" t="s">
        <v>254</v>
      </c>
      <c r="T50" s="249" t="s">
        <v>235</v>
      </c>
      <c r="U50" s="222">
        <v>0</v>
      </c>
      <c r="V50" s="222">
        <f>ROUND(E50*U50,2)</f>
        <v>0</v>
      </c>
      <c r="W50" s="222"/>
      <c r="X50" s="222" t="s">
        <v>276</v>
      </c>
      <c r="Y50" s="222" t="s">
        <v>237</v>
      </c>
      <c r="Z50" s="212"/>
      <c r="AA50" s="212"/>
      <c r="AB50" s="212"/>
      <c r="AC50" s="212"/>
      <c r="AD50" s="212"/>
      <c r="AE50" s="212"/>
      <c r="AF50" s="212"/>
      <c r="AG50" s="212" t="s">
        <v>362</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x14ac:dyDescent="0.25">
      <c r="A51" s="227" t="s">
        <v>229</v>
      </c>
      <c r="B51" s="228" t="s">
        <v>168</v>
      </c>
      <c r="C51" s="251" t="s">
        <v>169</v>
      </c>
      <c r="D51" s="229"/>
      <c r="E51" s="230"/>
      <c r="F51" s="231"/>
      <c r="G51" s="231">
        <f>SUMIF(AG52:AG78,"&lt;&gt;NOR",G52:G78)</f>
        <v>0</v>
      </c>
      <c r="H51" s="231"/>
      <c r="I51" s="231">
        <f>SUM(I52:I78)</f>
        <v>0</v>
      </c>
      <c r="J51" s="231"/>
      <c r="K51" s="231">
        <f>SUM(K52:K78)</f>
        <v>0</v>
      </c>
      <c r="L51" s="231"/>
      <c r="M51" s="231">
        <f>SUM(M52:M78)</f>
        <v>0</v>
      </c>
      <c r="N51" s="230"/>
      <c r="O51" s="230">
        <f>SUM(O52:O78)</f>
        <v>0</v>
      </c>
      <c r="P51" s="230"/>
      <c r="Q51" s="230">
        <f>SUM(Q52:Q78)</f>
        <v>0</v>
      </c>
      <c r="R51" s="231"/>
      <c r="S51" s="231"/>
      <c r="T51" s="232"/>
      <c r="U51" s="226"/>
      <c r="V51" s="226">
        <f>SUM(V52:V78)</f>
        <v>0</v>
      </c>
      <c r="W51" s="226"/>
      <c r="X51" s="226"/>
      <c r="Y51" s="226"/>
      <c r="AG51" t="s">
        <v>230</v>
      </c>
    </row>
    <row r="52" spans="1:60" outlineLevel="1" x14ac:dyDescent="0.25">
      <c r="A52" s="234">
        <v>30</v>
      </c>
      <c r="B52" s="235" t="s">
        <v>1330</v>
      </c>
      <c r="C52" s="252" t="s">
        <v>1331</v>
      </c>
      <c r="D52" s="236" t="s">
        <v>1173</v>
      </c>
      <c r="E52" s="237">
        <v>139</v>
      </c>
      <c r="F52" s="238"/>
      <c r="G52" s="239">
        <f>ROUND(E52*F52,2)</f>
        <v>0</v>
      </c>
      <c r="H52" s="238"/>
      <c r="I52" s="239">
        <f>ROUND(E52*H52,2)</f>
        <v>0</v>
      </c>
      <c r="J52" s="238"/>
      <c r="K52" s="239">
        <f>ROUND(E52*J52,2)</f>
        <v>0</v>
      </c>
      <c r="L52" s="239">
        <v>21</v>
      </c>
      <c r="M52" s="239">
        <f>G52*(1+L52/100)</f>
        <v>0</v>
      </c>
      <c r="N52" s="237">
        <v>0</v>
      </c>
      <c r="O52" s="237">
        <f>ROUND(E52*N52,2)</f>
        <v>0</v>
      </c>
      <c r="P52" s="237">
        <v>0</v>
      </c>
      <c r="Q52" s="237">
        <f>ROUND(E52*P52,2)</f>
        <v>0</v>
      </c>
      <c r="R52" s="239"/>
      <c r="S52" s="239" t="s">
        <v>254</v>
      </c>
      <c r="T52" s="240" t="s">
        <v>235</v>
      </c>
      <c r="U52" s="222">
        <v>0</v>
      </c>
      <c r="V52" s="222">
        <f>ROUND(E52*U52,2)</f>
        <v>0</v>
      </c>
      <c r="W52" s="222"/>
      <c r="X52" s="222" t="s">
        <v>276</v>
      </c>
      <c r="Y52" s="222" t="s">
        <v>237</v>
      </c>
      <c r="Z52" s="212"/>
      <c r="AA52" s="212"/>
      <c r="AB52" s="212"/>
      <c r="AC52" s="212"/>
      <c r="AD52" s="212"/>
      <c r="AE52" s="212"/>
      <c r="AF52" s="212"/>
      <c r="AG52" s="212" t="s">
        <v>362</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5">
      <c r="A53" s="219"/>
      <c r="B53" s="220"/>
      <c r="C53" s="253" t="s">
        <v>1332</v>
      </c>
      <c r="D53" s="241"/>
      <c r="E53" s="241"/>
      <c r="F53" s="241"/>
      <c r="G53" s="241"/>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240</v>
      </c>
      <c r="AH53" s="212"/>
      <c r="AI53" s="212"/>
      <c r="AJ53" s="212"/>
      <c r="AK53" s="212"/>
      <c r="AL53" s="212"/>
      <c r="AM53" s="212"/>
      <c r="AN53" s="212"/>
      <c r="AO53" s="212"/>
      <c r="AP53" s="212"/>
      <c r="AQ53" s="212"/>
      <c r="AR53" s="212"/>
      <c r="AS53" s="212"/>
      <c r="AT53" s="212"/>
      <c r="AU53" s="212"/>
      <c r="AV53" s="212"/>
      <c r="AW53" s="212"/>
      <c r="AX53" s="212"/>
      <c r="AY53" s="212"/>
      <c r="AZ53" s="212"/>
      <c r="BA53" s="250" t="str">
        <f>C53</f>
        <v>Včetně montáže, napojení pomocí třmenu na PE32, napojení na pružnou hadici a nastavení postřikovače 1/2"</v>
      </c>
      <c r="BB53" s="212"/>
      <c r="BC53" s="212"/>
      <c r="BD53" s="212"/>
      <c r="BE53" s="212"/>
      <c r="BF53" s="212"/>
      <c r="BG53" s="212"/>
      <c r="BH53" s="212"/>
    </row>
    <row r="54" spans="1:60" outlineLevel="1" x14ac:dyDescent="0.25">
      <c r="A54" s="243">
        <v>31</v>
      </c>
      <c r="B54" s="244" t="s">
        <v>1333</v>
      </c>
      <c r="C54" s="255" t="s">
        <v>1334</v>
      </c>
      <c r="D54" s="245" t="s">
        <v>1173</v>
      </c>
      <c r="E54" s="246">
        <v>17</v>
      </c>
      <c r="F54" s="247"/>
      <c r="G54" s="248">
        <f>ROUND(E54*F54,2)</f>
        <v>0</v>
      </c>
      <c r="H54" s="247"/>
      <c r="I54" s="248">
        <f>ROUND(E54*H54,2)</f>
        <v>0</v>
      </c>
      <c r="J54" s="247"/>
      <c r="K54" s="248">
        <f>ROUND(E54*J54,2)</f>
        <v>0</v>
      </c>
      <c r="L54" s="248">
        <v>21</v>
      </c>
      <c r="M54" s="248">
        <f>G54*(1+L54/100)</f>
        <v>0</v>
      </c>
      <c r="N54" s="246">
        <v>0</v>
      </c>
      <c r="O54" s="246">
        <f>ROUND(E54*N54,2)</f>
        <v>0</v>
      </c>
      <c r="P54" s="246">
        <v>0</v>
      </c>
      <c r="Q54" s="246">
        <f>ROUND(E54*P54,2)</f>
        <v>0</v>
      </c>
      <c r="R54" s="248"/>
      <c r="S54" s="248" t="s">
        <v>254</v>
      </c>
      <c r="T54" s="249" t="s">
        <v>235</v>
      </c>
      <c r="U54" s="222">
        <v>0</v>
      </c>
      <c r="V54" s="222">
        <f>ROUND(E54*U54,2)</f>
        <v>0</v>
      </c>
      <c r="W54" s="222"/>
      <c r="X54" s="222" t="s">
        <v>276</v>
      </c>
      <c r="Y54" s="222" t="s">
        <v>237</v>
      </c>
      <c r="Z54" s="212"/>
      <c r="AA54" s="212"/>
      <c r="AB54" s="212"/>
      <c r="AC54" s="212"/>
      <c r="AD54" s="212"/>
      <c r="AE54" s="212"/>
      <c r="AF54" s="212"/>
      <c r="AG54" s="212" t="s">
        <v>362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43">
        <v>32</v>
      </c>
      <c r="B55" s="244" t="s">
        <v>1335</v>
      </c>
      <c r="C55" s="255" t="s">
        <v>1336</v>
      </c>
      <c r="D55" s="245" t="s">
        <v>1173</v>
      </c>
      <c r="E55" s="246">
        <v>1</v>
      </c>
      <c r="F55" s="247"/>
      <c r="G55" s="248">
        <f>ROUND(E55*F55,2)</f>
        <v>0</v>
      </c>
      <c r="H55" s="247"/>
      <c r="I55" s="248">
        <f>ROUND(E55*H55,2)</f>
        <v>0</v>
      </c>
      <c r="J55" s="247"/>
      <c r="K55" s="248">
        <f>ROUND(E55*J55,2)</f>
        <v>0</v>
      </c>
      <c r="L55" s="248">
        <v>21</v>
      </c>
      <c r="M55" s="248">
        <f>G55*(1+L55/100)</f>
        <v>0</v>
      </c>
      <c r="N55" s="246">
        <v>0</v>
      </c>
      <c r="O55" s="246">
        <f>ROUND(E55*N55,2)</f>
        <v>0</v>
      </c>
      <c r="P55" s="246">
        <v>0</v>
      </c>
      <c r="Q55" s="246">
        <f>ROUND(E55*P55,2)</f>
        <v>0</v>
      </c>
      <c r="R55" s="248"/>
      <c r="S55" s="248" t="s">
        <v>254</v>
      </c>
      <c r="T55" s="249" t="s">
        <v>235</v>
      </c>
      <c r="U55" s="222">
        <v>0</v>
      </c>
      <c r="V55" s="222">
        <f>ROUND(E55*U55,2)</f>
        <v>0</v>
      </c>
      <c r="W55" s="222"/>
      <c r="X55" s="222" t="s">
        <v>276</v>
      </c>
      <c r="Y55" s="222" t="s">
        <v>237</v>
      </c>
      <c r="Z55" s="212"/>
      <c r="AA55" s="212"/>
      <c r="AB55" s="212"/>
      <c r="AC55" s="212"/>
      <c r="AD55" s="212"/>
      <c r="AE55" s="212"/>
      <c r="AF55" s="212"/>
      <c r="AG55" s="212" t="s">
        <v>362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43">
        <v>33</v>
      </c>
      <c r="B56" s="244" t="s">
        <v>1337</v>
      </c>
      <c r="C56" s="255" t="s">
        <v>1338</v>
      </c>
      <c r="D56" s="245" t="s">
        <v>1173</v>
      </c>
      <c r="E56" s="246">
        <v>25</v>
      </c>
      <c r="F56" s="247"/>
      <c r="G56" s="248">
        <f>ROUND(E56*F56,2)</f>
        <v>0</v>
      </c>
      <c r="H56" s="247"/>
      <c r="I56" s="248">
        <f>ROUND(E56*H56,2)</f>
        <v>0</v>
      </c>
      <c r="J56" s="247"/>
      <c r="K56" s="248">
        <f>ROUND(E56*J56,2)</f>
        <v>0</v>
      </c>
      <c r="L56" s="248">
        <v>21</v>
      </c>
      <c r="M56" s="248">
        <f>G56*(1+L56/100)</f>
        <v>0</v>
      </c>
      <c r="N56" s="246">
        <v>0</v>
      </c>
      <c r="O56" s="246">
        <f>ROUND(E56*N56,2)</f>
        <v>0</v>
      </c>
      <c r="P56" s="246">
        <v>0</v>
      </c>
      <c r="Q56" s="246">
        <f>ROUND(E56*P56,2)</f>
        <v>0</v>
      </c>
      <c r="R56" s="248"/>
      <c r="S56" s="248" t="s">
        <v>254</v>
      </c>
      <c r="T56" s="249" t="s">
        <v>235</v>
      </c>
      <c r="U56" s="222">
        <v>0</v>
      </c>
      <c r="V56" s="222">
        <f>ROUND(E56*U56,2)</f>
        <v>0</v>
      </c>
      <c r="W56" s="222"/>
      <c r="X56" s="222" t="s">
        <v>276</v>
      </c>
      <c r="Y56" s="222" t="s">
        <v>237</v>
      </c>
      <c r="Z56" s="212"/>
      <c r="AA56" s="212"/>
      <c r="AB56" s="212"/>
      <c r="AC56" s="212"/>
      <c r="AD56" s="212"/>
      <c r="AE56" s="212"/>
      <c r="AF56" s="212"/>
      <c r="AG56" s="212" t="s">
        <v>362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43">
        <v>34</v>
      </c>
      <c r="B57" s="244" t="s">
        <v>1339</v>
      </c>
      <c r="C57" s="255" t="s">
        <v>1340</v>
      </c>
      <c r="D57" s="245" t="s">
        <v>1173</v>
      </c>
      <c r="E57" s="246">
        <v>1</v>
      </c>
      <c r="F57" s="247"/>
      <c r="G57" s="248">
        <f>ROUND(E57*F57,2)</f>
        <v>0</v>
      </c>
      <c r="H57" s="247"/>
      <c r="I57" s="248">
        <f>ROUND(E57*H57,2)</f>
        <v>0</v>
      </c>
      <c r="J57" s="247"/>
      <c r="K57" s="248">
        <f>ROUND(E57*J57,2)</f>
        <v>0</v>
      </c>
      <c r="L57" s="248">
        <v>21</v>
      </c>
      <c r="M57" s="248">
        <f>G57*(1+L57/100)</f>
        <v>0</v>
      </c>
      <c r="N57" s="246">
        <v>0</v>
      </c>
      <c r="O57" s="246">
        <f>ROUND(E57*N57,2)</f>
        <v>0</v>
      </c>
      <c r="P57" s="246">
        <v>0</v>
      </c>
      <c r="Q57" s="246">
        <f>ROUND(E57*P57,2)</f>
        <v>0</v>
      </c>
      <c r="R57" s="248"/>
      <c r="S57" s="248" t="s">
        <v>254</v>
      </c>
      <c r="T57" s="249" t="s">
        <v>235</v>
      </c>
      <c r="U57" s="222">
        <v>0</v>
      </c>
      <c r="V57" s="222">
        <f>ROUND(E57*U57,2)</f>
        <v>0</v>
      </c>
      <c r="W57" s="222"/>
      <c r="X57" s="222" t="s">
        <v>276</v>
      </c>
      <c r="Y57" s="222" t="s">
        <v>237</v>
      </c>
      <c r="Z57" s="212"/>
      <c r="AA57" s="212"/>
      <c r="AB57" s="212"/>
      <c r="AC57" s="212"/>
      <c r="AD57" s="212"/>
      <c r="AE57" s="212"/>
      <c r="AF57" s="212"/>
      <c r="AG57" s="212" t="s">
        <v>362</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43">
        <v>35</v>
      </c>
      <c r="B58" s="244" t="s">
        <v>1341</v>
      </c>
      <c r="C58" s="255" t="s">
        <v>1342</v>
      </c>
      <c r="D58" s="245" t="s">
        <v>1173</v>
      </c>
      <c r="E58" s="246">
        <v>11</v>
      </c>
      <c r="F58" s="247"/>
      <c r="G58" s="248">
        <f>ROUND(E58*F58,2)</f>
        <v>0</v>
      </c>
      <c r="H58" s="247"/>
      <c r="I58" s="248">
        <f>ROUND(E58*H58,2)</f>
        <v>0</v>
      </c>
      <c r="J58" s="247"/>
      <c r="K58" s="248">
        <f>ROUND(E58*J58,2)</f>
        <v>0</v>
      </c>
      <c r="L58" s="248">
        <v>21</v>
      </c>
      <c r="M58" s="248">
        <f>G58*(1+L58/100)</f>
        <v>0</v>
      </c>
      <c r="N58" s="246">
        <v>0</v>
      </c>
      <c r="O58" s="246">
        <f>ROUND(E58*N58,2)</f>
        <v>0</v>
      </c>
      <c r="P58" s="246">
        <v>0</v>
      </c>
      <c r="Q58" s="246">
        <f>ROUND(E58*P58,2)</f>
        <v>0</v>
      </c>
      <c r="R58" s="248"/>
      <c r="S58" s="248" t="s">
        <v>254</v>
      </c>
      <c r="T58" s="249" t="s">
        <v>235</v>
      </c>
      <c r="U58" s="222">
        <v>0</v>
      </c>
      <c r="V58" s="222">
        <f>ROUND(E58*U58,2)</f>
        <v>0</v>
      </c>
      <c r="W58" s="222"/>
      <c r="X58" s="222" t="s">
        <v>276</v>
      </c>
      <c r="Y58" s="222" t="s">
        <v>237</v>
      </c>
      <c r="Z58" s="212"/>
      <c r="AA58" s="212"/>
      <c r="AB58" s="212"/>
      <c r="AC58" s="212"/>
      <c r="AD58" s="212"/>
      <c r="AE58" s="212"/>
      <c r="AF58" s="212"/>
      <c r="AG58" s="212" t="s">
        <v>362</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43">
        <v>36</v>
      </c>
      <c r="B59" s="244" t="s">
        <v>1343</v>
      </c>
      <c r="C59" s="255" t="s">
        <v>1344</v>
      </c>
      <c r="D59" s="245" t="s">
        <v>1173</v>
      </c>
      <c r="E59" s="246">
        <v>43</v>
      </c>
      <c r="F59" s="247"/>
      <c r="G59" s="248">
        <f>ROUND(E59*F59,2)</f>
        <v>0</v>
      </c>
      <c r="H59" s="247"/>
      <c r="I59" s="248">
        <f>ROUND(E59*H59,2)</f>
        <v>0</v>
      </c>
      <c r="J59" s="247"/>
      <c r="K59" s="248">
        <f>ROUND(E59*J59,2)</f>
        <v>0</v>
      </c>
      <c r="L59" s="248">
        <v>21</v>
      </c>
      <c r="M59" s="248">
        <f>G59*(1+L59/100)</f>
        <v>0</v>
      </c>
      <c r="N59" s="246">
        <v>0</v>
      </c>
      <c r="O59" s="246">
        <f>ROUND(E59*N59,2)</f>
        <v>0</v>
      </c>
      <c r="P59" s="246">
        <v>0</v>
      </c>
      <c r="Q59" s="246">
        <f>ROUND(E59*P59,2)</f>
        <v>0</v>
      </c>
      <c r="R59" s="248"/>
      <c r="S59" s="248" t="s">
        <v>254</v>
      </c>
      <c r="T59" s="249" t="s">
        <v>235</v>
      </c>
      <c r="U59" s="222">
        <v>0</v>
      </c>
      <c r="V59" s="222">
        <f>ROUND(E59*U59,2)</f>
        <v>0</v>
      </c>
      <c r="W59" s="222"/>
      <c r="X59" s="222" t="s">
        <v>276</v>
      </c>
      <c r="Y59" s="222" t="s">
        <v>237</v>
      </c>
      <c r="Z59" s="212"/>
      <c r="AA59" s="212"/>
      <c r="AB59" s="212"/>
      <c r="AC59" s="212"/>
      <c r="AD59" s="212"/>
      <c r="AE59" s="212"/>
      <c r="AF59" s="212"/>
      <c r="AG59" s="212" t="s">
        <v>362</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43">
        <v>37</v>
      </c>
      <c r="B60" s="244" t="s">
        <v>1345</v>
      </c>
      <c r="C60" s="255" t="s">
        <v>1346</v>
      </c>
      <c r="D60" s="245" t="s">
        <v>1173</v>
      </c>
      <c r="E60" s="246">
        <v>3</v>
      </c>
      <c r="F60" s="247"/>
      <c r="G60" s="248">
        <f>ROUND(E60*F60,2)</f>
        <v>0</v>
      </c>
      <c r="H60" s="247"/>
      <c r="I60" s="248">
        <f>ROUND(E60*H60,2)</f>
        <v>0</v>
      </c>
      <c r="J60" s="247"/>
      <c r="K60" s="248">
        <f>ROUND(E60*J60,2)</f>
        <v>0</v>
      </c>
      <c r="L60" s="248">
        <v>21</v>
      </c>
      <c r="M60" s="248">
        <f>G60*(1+L60/100)</f>
        <v>0</v>
      </c>
      <c r="N60" s="246">
        <v>0</v>
      </c>
      <c r="O60" s="246">
        <f>ROUND(E60*N60,2)</f>
        <v>0</v>
      </c>
      <c r="P60" s="246">
        <v>0</v>
      </c>
      <c r="Q60" s="246">
        <f>ROUND(E60*P60,2)</f>
        <v>0</v>
      </c>
      <c r="R60" s="248"/>
      <c r="S60" s="248" t="s">
        <v>254</v>
      </c>
      <c r="T60" s="249" t="s">
        <v>235</v>
      </c>
      <c r="U60" s="222">
        <v>0</v>
      </c>
      <c r="V60" s="222">
        <f>ROUND(E60*U60,2)</f>
        <v>0</v>
      </c>
      <c r="W60" s="222"/>
      <c r="X60" s="222" t="s">
        <v>276</v>
      </c>
      <c r="Y60" s="222" t="s">
        <v>237</v>
      </c>
      <c r="Z60" s="212"/>
      <c r="AA60" s="212"/>
      <c r="AB60" s="212"/>
      <c r="AC60" s="212"/>
      <c r="AD60" s="212"/>
      <c r="AE60" s="212"/>
      <c r="AF60" s="212"/>
      <c r="AG60" s="212" t="s">
        <v>362</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43">
        <v>38</v>
      </c>
      <c r="B61" s="244" t="s">
        <v>1347</v>
      </c>
      <c r="C61" s="255" t="s">
        <v>1348</v>
      </c>
      <c r="D61" s="245" t="s">
        <v>1173</v>
      </c>
      <c r="E61" s="246">
        <v>14</v>
      </c>
      <c r="F61" s="247"/>
      <c r="G61" s="248">
        <f>ROUND(E61*F61,2)</f>
        <v>0</v>
      </c>
      <c r="H61" s="247"/>
      <c r="I61" s="248">
        <f>ROUND(E61*H61,2)</f>
        <v>0</v>
      </c>
      <c r="J61" s="247"/>
      <c r="K61" s="248">
        <f>ROUND(E61*J61,2)</f>
        <v>0</v>
      </c>
      <c r="L61" s="248">
        <v>21</v>
      </c>
      <c r="M61" s="248">
        <f>G61*(1+L61/100)</f>
        <v>0</v>
      </c>
      <c r="N61" s="246">
        <v>0</v>
      </c>
      <c r="O61" s="246">
        <f>ROUND(E61*N61,2)</f>
        <v>0</v>
      </c>
      <c r="P61" s="246">
        <v>0</v>
      </c>
      <c r="Q61" s="246">
        <f>ROUND(E61*P61,2)</f>
        <v>0</v>
      </c>
      <c r="R61" s="248"/>
      <c r="S61" s="248" t="s">
        <v>254</v>
      </c>
      <c r="T61" s="249" t="s">
        <v>235</v>
      </c>
      <c r="U61" s="222">
        <v>0</v>
      </c>
      <c r="V61" s="222">
        <f>ROUND(E61*U61,2)</f>
        <v>0</v>
      </c>
      <c r="W61" s="222"/>
      <c r="X61" s="222" t="s">
        <v>276</v>
      </c>
      <c r="Y61" s="222" t="s">
        <v>237</v>
      </c>
      <c r="Z61" s="212"/>
      <c r="AA61" s="212"/>
      <c r="AB61" s="212"/>
      <c r="AC61" s="212"/>
      <c r="AD61" s="212"/>
      <c r="AE61" s="212"/>
      <c r="AF61" s="212"/>
      <c r="AG61" s="212" t="s">
        <v>362</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43">
        <v>39</v>
      </c>
      <c r="B62" s="244" t="s">
        <v>1349</v>
      </c>
      <c r="C62" s="255" t="s">
        <v>1350</v>
      </c>
      <c r="D62" s="245" t="s">
        <v>1173</v>
      </c>
      <c r="E62" s="246">
        <v>6</v>
      </c>
      <c r="F62" s="247"/>
      <c r="G62" s="248">
        <f>ROUND(E62*F62,2)</f>
        <v>0</v>
      </c>
      <c r="H62" s="247"/>
      <c r="I62" s="248">
        <f>ROUND(E62*H62,2)</f>
        <v>0</v>
      </c>
      <c r="J62" s="247"/>
      <c r="K62" s="248">
        <f>ROUND(E62*J62,2)</f>
        <v>0</v>
      </c>
      <c r="L62" s="248">
        <v>21</v>
      </c>
      <c r="M62" s="248">
        <f>G62*(1+L62/100)</f>
        <v>0</v>
      </c>
      <c r="N62" s="246">
        <v>0</v>
      </c>
      <c r="O62" s="246">
        <f>ROUND(E62*N62,2)</f>
        <v>0</v>
      </c>
      <c r="P62" s="246">
        <v>0</v>
      </c>
      <c r="Q62" s="246">
        <f>ROUND(E62*P62,2)</f>
        <v>0</v>
      </c>
      <c r="R62" s="248"/>
      <c r="S62" s="248" t="s">
        <v>254</v>
      </c>
      <c r="T62" s="249" t="s">
        <v>235</v>
      </c>
      <c r="U62" s="222">
        <v>0</v>
      </c>
      <c r="V62" s="222">
        <f>ROUND(E62*U62,2)</f>
        <v>0</v>
      </c>
      <c r="W62" s="222"/>
      <c r="X62" s="222" t="s">
        <v>276</v>
      </c>
      <c r="Y62" s="222" t="s">
        <v>237</v>
      </c>
      <c r="Z62" s="212"/>
      <c r="AA62" s="212"/>
      <c r="AB62" s="212"/>
      <c r="AC62" s="212"/>
      <c r="AD62" s="212"/>
      <c r="AE62" s="212"/>
      <c r="AF62" s="212"/>
      <c r="AG62" s="212" t="s">
        <v>362</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43">
        <v>40</v>
      </c>
      <c r="B63" s="244" t="s">
        <v>1351</v>
      </c>
      <c r="C63" s="255" t="s">
        <v>1352</v>
      </c>
      <c r="D63" s="245" t="s">
        <v>1173</v>
      </c>
      <c r="E63" s="246">
        <v>7</v>
      </c>
      <c r="F63" s="247"/>
      <c r="G63" s="248">
        <f>ROUND(E63*F63,2)</f>
        <v>0</v>
      </c>
      <c r="H63" s="247"/>
      <c r="I63" s="248">
        <f>ROUND(E63*H63,2)</f>
        <v>0</v>
      </c>
      <c r="J63" s="247"/>
      <c r="K63" s="248">
        <f>ROUND(E63*J63,2)</f>
        <v>0</v>
      </c>
      <c r="L63" s="248">
        <v>21</v>
      </c>
      <c r="M63" s="248">
        <f>G63*(1+L63/100)</f>
        <v>0</v>
      </c>
      <c r="N63" s="246">
        <v>0</v>
      </c>
      <c r="O63" s="246">
        <f>ROUND(E63*N63,2)</f>
        <v>0</v>
      </c>
      <c r="P63" s="246">
        <v>0</v>
      </c>
      <c r="Q63" s="246">
        <f>ROUND(E63*P63,2)</f>
        <v>0</v>
      </c>
      <c r="R63" s="248"/>
      <c r="S63" s="248" t="s">
        <v>254</v>
      </c>
      <c r="T63" s="249" t="s">
        <v>235</v>
      </c>
      <c r="U63" s="222">
        <v>0</v>
      </c>
      <c r="V63" s="222">
        <f>ROUND(E63*U63,2)</f>
        <v>0</v>
      </c>
      <c r="W63" s="222"/>
      <c r="X63" s="222" t="s">
        <v>276</v>
      </c>
      <c r="Y63" s="222" t="s">
        <v>237</v>
      </c>
      <c r="Z63" s="212"/>
      <c r="AA63" s="212"/>
      <c r="AB63" s="212"/>
      <c r="AC63" s="212"/>
      <c r="AD63" s="212"/>
      <c r="AE63" s="212"/>
      <c r="AF63" s="212"/>
      <c r="AG63" s="212" t="s">
        <v>362</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43">
        <v>41</v>
      </c>
      <c r="B64" s="244" t="s">
        <v>1353</v>
      </c>
      <c r="C64" s="255" t="s">
        <v>1354</v>
      </c>
      <c r="D64" s="245" t="s">
        <v>1173</v>
      </c>
      <c r="E64" s="246">
        <v>6</v>
      </c>
      <c r="F64" s="247"/>
      <c r="G64" s="248">
        <f>ROUND(E64*F64,2)</f>
        <v>0</v>
      </c>
      <c r="H64" s="247"/>
      <c r="I64" s="248">
        <f>ROUND(E64*H64,2)</f>
        <v>0</v>
      </c>
      <c r="J64" s="247"/>
      <c r="K64" s="248">
        <f>ROUND(E64*J64,2)</f>
        <v>0</v>
      </c>
      <c r="L64" s="248">
        <v>21</v>
      </c>
      <c r="M64" s="248">
        <f>G64*(1+L64/100)</f>
        <v>0</v>
      </c>
      <c r="N64" s="246">
        <v>0</v>
      </c>
      <c r="O64" s="246">
        <f>ROUND(E64*N64,2)</f>
        <v>0</v>
      </c>
      <c r="P64" s="246">
        <v>0</v>
      </c>
      <c r="Q64" s="246">
        <f>ROUND(E64*P64,2)</f>
        <v>0</v>
      </c>
      <c r="R64" s="248"/>
      <c r="S64" s="248" t="s">
        <v>254</v>
      </c>
      <c r="T64" s="249" t="s">
        <v>235</v>
      </c>
      <c r="U64" s="222">
        <v>0</v>
      </c>
      <c r="V64" s="222">
        <f>ROUND(E64*U64,2)</f>
        <v>0</v>
      </c>
      <c r="W64" s="222"/>
      <c r="X64" s="222" t="s">
        <v>276</v>
      </c>
      <c r="Y64" s="222" t="s">
        <v>237</v>
      </c>
      <c r="Z64" s="212"/>
      <c r="AA64" s="212"/>
      <c r="AB64" s="212"/>
      <c r="AC64" s="212"/>
      <c r="AD64" s="212"/>
      <c r="AE64" s="212"/>
      <c r="AF64" s="212"/>
      <c r="AG64" s="212" t="s">
        <v>362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43">
        <v>42</v>
      </c>
      <c r="B65" s="244" t="s">
        <v>1355</v>
      </c>
      <c r="C65" s="255" t="s">
        <v>1356</v>
      </c>
      <c r="D65" s="245" t="s">
        <v>1173</v>
      </c>
      <c r="E65" s="246">
        <v>5</v>
      </c>
      <c r="F65" s="247"/>
      <c r="G65" s="248">
        <f>ROUND(E65*F65,2)</f>
        <v>0</v>
      </c>
      <c r="H65" s="247"/>
      <c r="I65" s="248">
        <f>ROUND(E65*H65,2)</f>
        <v>0</v>
      </c>
      <c r="J65" s="247"/>
      <c r="K65" s="248">
        <f>ROUND(E65*J65,2)</f>
        <v>0</v>
      </c>
      <c r="L65" s="248">
        <v>21</v>
      </c>
      <c r="M65" s="248">
        <f>G65*(1+L65/100)</f>
        <v>0</v>
      </c>
      <c r="N65" s="246">
        <v>0</v>
      </c>
      <c r="O65" s="246">
        <f>ROUND(E65*N65,2)</f>
        <v>0</v>
      </c>
      <c r="P65" s="246">
        <v>0</v>
      </c>
      <c r="Q65" s="246">
        <f>ROUND(E65*P65,2)</f>
        <v>0</v>
      </c>
      <c r="R65" s="248"/>
      <c r="S65" s="248" t="s">
        <v>254</v>
      </c>
      <c r="T65" s="249" t="s">
        <v>235</v>
      </c>
      <c r="U65" s="222">
        <v>0</v>
      </c>
      <c r="V65" s="222">
        <f>ROUND(E65*U65,2)</f>
        <v>0</v>
      </c>
      <c r="W65" s="222"/>
      <c r="X65" s="222" t="s">
        <v>276</v>
      </c>
      <c r="Y65" s="222" t="s">
        <v>237</v>
      </c>
      <c r="Z65" s="212"/>
      <c r="AA65" s="212"/>
      <c r="AB65" s="212"/>
      <c r="AC65" s="212"/>
      <c r="AD65" s="212"/>
      <c r="AE65" s="212"/>
      <c r="AF65" s="212"/>
      <c r="AG65" s="212" t="s">
        <v>362</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43">
        <v>43</v>
      </c>
      <c r="B66" s="244" t="s">
        <v>1357</v>
      </c>
      <c r="C66" s="255" t="s">
        <v>1358</v>
      </c>
      <c r="D66" s="245" t="s">
        <v>1173</v>
      </c>
      <c r="E66" s="246">
        <v>139</v>
      </c>
      <c r="F66" s="247"/>
      <c r="G66" s="248">
        <f>ROUND(E66*F66,2)</f>
        <v>0</v>
      </c>
      <c r="H66" s="247"/>
      <c r="I66" s="248">
        <f>ROUND(E66*H66,2)</f>
        <v>0</v>
      </c>
      <c r="J66" s="247"/>
      <c r="K66" s="248">
        <f>ROUND(E66*J66,2)</f>
        <v>0</v>
      </c>
      <c r="L66" s="248">
        <v>21</v>
      </c>
      <c r="M66" s="248">
        <f>G66*(1+L66/100)</f>
        <v>0</v>
      </c>
      <c r="N66" s="246">
        <v>0</v>
      </c>
      <c r="O66" s="246">
        <f>ROUND(E66*N66,2)</f>
        <v>0</v>
      </c>
      <c r="P66" s="246">
        <v>0</v>
      </c>
      <c r="Q66" s="246">
        <f>ROUND(E66*P66,2)</f>
        <v>0</v>
      </c>
      <c r="R66" s="248"/>
      <c r="S66" s="248" t="s">
        <v>254</v>
      </c>
      <c r="T66" s="249" t="s">
        <v>235</v>
      </c>
      <c r="U66" s="222">
        <v>0</v>
      </c>
      <c r="V66" s="222">
        <f>ROUND(E66*U66,2)</f>
        <v>0</v>
      </c>
      <c r="W66" s="222"/>
      <c r="X66" s="222" t="s">
        <v>276</v>
      </c>
      <c r="Y66" s="222" t="s">
        <v>237</v>
      </c>
      <c r="Z66" s="212"/>
      <c r="AA66" s="212"/>
      <c r="AB66" s="212"/>
      <c r="AC66" s="212"/>
      <c r="AD66" s="212"/>
      <c r="AE66" s="212"/>
      <c r="AF66" s="212"/>
      <c r="AG66" s="212" t="s">
        <v>362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43">
        <v>44</v>
      </c>
      <c r="B67" s="244" t="s">
        <v>1359</v>
      </c>
      <c r="C67" s="255" t="s">
        <v>1360</v>
      </c>
      <c r="D67" s="245" t="s">
        <v>1173</v>
      </c>
      <c r="E67" s="246">
        <v>3</v>
      </c>
      <c r="F67" s="247"/>
      <c r="G67" s="248">
        <f>ROUND(E67*F67,2)</f>
        <v>0</v>
      </c>
      <c r="H67" s="247"/>
      <c r="I67" s="248">
        <f>ROUND(E67*H67,2)</f>
        <v>0</v>
      </c>
      <c r="J67" s="247"/>
      <c r="K67" s="248">
        <f>ROUND(E67*J67,2)</f>
        <v>0</v>
      </c>
      <c r="L67" s="248">
        <v>21</v>
      </c>
      <c r="M67" s="248">
        <f>G67*(1+L67/100)</f>
        <v>0</v>
      </c>
      <c r="N67" s="246">
        <v>0</v>
      </c>
      <c r="O67" s="246">
        <f>ROUND(E67*N67,2)</f>
        <v>0</v>
      </c>
      <c r="P67" s="246">
        <v>0</v>
      </c>
      <c r="Q67" s="246">
        <f>ROUND(E67*P67,2)</f>
        <v>0</v>
      </c>
      <c r="R67" s="248"/>
      <c r="S67" s="248" t="s">
        <v>254</v>
      </c>
      <c r="T67" s="249" t="s">
        <v>235</v>
      </c>
      <c r="U67" s="222">
        <v>0</v>
      </c>
      <c r="V67" s="222">
        <f>ROUND(E67*U67,2)</f>
        <v>0</v>
      </c>
      <c r="W67" s="222"/>
      <c r="X67" s="222" t="s">
        <v>276</v>
      </c>
      <c r="Y67" s="222" t="s">
        <v>237</v>
      </c>
      <c r="Z67" s="212"/>
      <c r="AA67" s="212"/>
      <c r="AB67" s="212"/>
      <c r="AC67" s="212"/>
      <c r="AD67" s="212"/>
      <c r="AE67" s="212"/>
      <c r="AF67" s="212"/>
      <c r="AG67" s="212" t="s">
        <v>362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0.399999999999999" outlineLevel="1" x14ac:dyDescent="0.25">
      <c r="A68" s="234">
        <v>45</v>
      </c>
      <c r="B68" s="235" t="s">
        <v>1361</v>
      </c>
      <c r="C68" s="252" t="s">
        <v>1362</v>
      </c>
      <c r="D68" s="236" t="s">
        <v>1173</v>
      </c>
      <c r="E68" s="237">
        <v>21</v>
      </c>
      <c r="F68" s="238"/>
      <c r="G68" s="239">
        <f>ROUND(E68*F68,2)</f>
        <v>0</v>
      </c>
      <c r="H68" s="238"/>
      <c r="I68" s="239">
        <f>ROUND(E68*H68,2)</f>
        <v>0</v>
      </c>
      <c r="J68" s="238"/>
      <c r="K68" s="239">
        <f>ROUND(E68*J68,2)</f>
        <v>0</v>
      </c>
      <c r="L68" s="239">
        <v>21</v>
      </c>
      <c r="M68" s="239">
        <f>G68*(1+L68/100)</f>
        <v>0</v>
      </c>
      <c r="N68" s="237">
        <v>0</v>
      </c>
      <c r="O68" s="237">
        <f>ROUND(E68*N68,2)</f>
        <v>0</v>
      </c>
      <c r="P68" s="237">
        <v>0</v>
      </c>
      <c r="Q68" s="237">
        <f>ROUND(E68*P68,2)</f>
        <v>0</v>
      </c>
      <c r="R68" s="239"/>
      <c r="S68" s="239" t="s">
        <v>254</v>
      </c>
      <c r="T68" s="240" t="s">
        <v>235</v>
      </c>
      <c r="U68" s="222">
        <v>0</v>
      </c>
      <c r="V68" s="222">
        <f>ROUND(E68*U68,2)</f>
        <v>0</v>
      </c>
      <c r="W68" s="222"/>
      <c r="X68" s="222" t="s">
        <v>276</v>
      </c>
      <c r="Y68" s="222" t="s">
        <v>237</v>
      </c>
      <c r="Z68" s="212"/>
      <c r="AA68" s="212"/>
      <c r="AB68" s="212"/>
      <c r="AC68" s="212"/>
      <c r="AD68" s="212"/>
      <c r="AE68" s="212"/>
      <c r="AF68" s="212"/>
      <c r="AG68" s="212" t="s">
        <v>362</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2" x14ac:dyDescent="0.25">
      <c r="A69" s="219"/>
      <c r="B69" s="220"/>
      <c r="C69" s="253" t="s">
        <v>1363</v>
      </c>
      <c r="D69" s="241"/>
      <c r="E69" s="241"/>
      <c r="F69" s="241"/>
      <c r="G69" s="241"/>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240</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5">
      <c r="A70" s="234">
        <v>46</v>
      </c>
      <c r="B70" s="235" t="s">
        <v>1364</v>
      </c>
      <c r="C70" s="252" t="s">
        <v>1365</v>
      </c>
      <c r="D70" s="236" t="s">
        <v>1181</v>
      </c>
      <c r="E70" s="237">
        <v>42</v>
      </c>
      <c r="F70" s="238"/>
      <c r="G70" s="239">
        <f>ROUND(E70*F70,2)</f>
        <v>0</v>
      </c>
      <c r="H70" s="238"/>
      <c r="I70" s="239">
        <f>ROUND(E70*H70,2)</f>
        <v>0</v>
      </c>
      <c r="J70" s="238"/>
      <c r="K70" s="239">
        <f>ROUND(E70*J70,2)</f>
        <v>0</v>
      </c>
      <c r="L70" s="239">
        <v>21</v>
      </c>
      <c r="M70" s="239">
        <f>G70*(1+L70/100)</f>
        <v>0</v>
      </c>
      <c r="N70" s="237">
        <v>0</v>
      </c>
      <c r="O70" s="237">
        <f>ROUND(E70*N70,2)</f>
        <v>0</v>
      </c>
      <c r="P70" s="237">
        <v>0</v>
      </c>
      <c r="Q70" s="237">
        <f>ROUND(E70*P70,2)</f>
        <v>0</v>
      </c>
      <c r="R70" s="239"/>
      <c r="S70" s="239" t="s">
        <v>254</v>
      </c>
      <c r="T70" s="240" t="s">
        <v>235</v>
      </c>
      <c r="U70" s="222">
        <v>0</v>
      </c>
      <c r="V70" s="222">
        <f>ROUND(E70*U70,2)</f>
        <v>0</v>
      </c>
      <c r="W70" s="222"/>
      <c r="X70" s="222" t="s">
        <v>276</v>
      </c>
      <c r="Y70" s="222" t="s">
        <v>237</v>
      </c>
      <c r="Z70" s="212"/>
      <c r="AA70" s="212"/>
      <c r="AB70" s="212"/>
      <c r="AC70" s="212"/>
      <c r="AD70" s="212"/>
      <c r="AE70" s="212"/>
      <c r="AF70" s="212"/>
      <c r="AG70" s="212" t="s">
        <v>362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5">
      <c r="A71" s="219"/>
      <c r="B71" s="220"/>
      <c r="C71" s="253" t="s">
        <v>1366</v>
      </c>
      <c r="D71" s="241"/>
      <c r="E71" s="241"/>
      <c r="F71" s="241"/>
      <c r="G71" s="241"/>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240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5">
      <c r="A72" s="234">
        <v>47</v>
      </c>
      <c r="B72" s="235" t="s">
        <v>1367</v>
      </c>
      <c r="C72" s="252" t="s">
        <v>1368</v>
      </c>
      <c r="D72" s="236" t="s">
        <v>1173</v>
      </c>
      <c r="E72" s="237">
        <v>550</v>
      </c>
      <c r="F72" s="238"/>
      <c r="G72" s="239">
        <f>ROUND(E72*F72,2)</f>
        <v>0</v>
      </c>
      <c r="H72" s="238"/>
      <c r="I72" s="239">
        <f>ROUND(E72*H72,2)</f>
        <v>0</v>
      </c>
      <c r="J72" s="238"/>
      <c r="K72" s="239">
        <f>ROUND(E72*J72,2)</f>
        <v>0</v>
      </c>
      <c r="L72" s="239">
        <v>21</v>
      </c>
      <c r="M72" s="239">
        <f>G72*(1+L72/100)</f>
        <v>0</v>
      </c>
      <c r="N72" s="237">
        <v>0</v>
      </c>
      <c r="O72" s="237">
        <f>ROUND(E72*N72,2)</f>
        <v>0</v>
      </c>
      <c r="P72" s="237">
        <v>0</v>
      </c>
      <c r="Q72" s="237">
        <f>ROUND(E72*P72,2)</f>
        <v>0</v>
      </c>
      <c r="R72" s="239"/>
      <c r="S72" s="239" t="s">
        <v>254</v>
      </c>
      <c r="T72" s="240" t="s">
        <v>235</v>
      </c>
      <c r="U72" s="222">
        <v>0</v>
      </c>
      <c r="V72" s="222">
        <f>ROUND(E72*U72,2)</f>
        <v>0</v>
      </c>
      <c r="W72" s="222"/>
      <c r="X72" s="222" t="s">
        <v>276</v>
      </c>
      <c r="Y72" s="222" t="s">
        <v>237</v>
      </c>
      <c r="Z72" s="212"/>
      <c r="AA72" s="212"/>
      <c r="AB72" s="212"/>
      <c r="AC72" s="212"/>
      <c r="AD72" s="212"/>
      <c r="AE72" s="212"/>
      <c r="AF72" s="212"/>
      <c r="AG72" s="212" t="s">
        <v>362</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5">
      <c r="A73" s="219"/>
      <c r="B73" s="220"/>
      <c r="C73" s="253" t="s">
        <v>1369</v>
      </c>
      <c r="D73" s="241"/>
      <c r="E73" s="241"/>
      <c r="F73" s="241"/>
      <c r="G73" s="241"/>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240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5">
      <c r="A74" s="243">
        <v>48</v>
      </c>
      <c r="B74" s="244" t="s">
        <v>1370</v>
      </c>
      <c r="C74" s="255" t="s">
        <v>1371</v>
      </c>
      <c r="D74" s="245" t="s">
        <v>1173</v>
      </c>
      <c r="E74" s="246">
        <v>20</v>
      </c>
      <c r="F74" s="247"/>
      <c r="G74" s="248">
        <f>ROUND(E74*F74,2)</f>
        <v>0</v>
      </c>
      <c r="H74" s="247"/>
      <c r="I74" s="248">
        <f>ROUND(E74*H74,2)</f>
        <v>0</v>
      </c>
      <c r="J74" s="247"/>
      <c r="K74" s="248">
        <f>ROUND(E74*J74,2)</f>
        <v>0</v>
      </c>
      <c r="L74" s="248">
        <v>21</v>
      </c>
      <c r="M74" s="248">
        <f>G74*(1+L74/100)</f>
        <v>0</v>
      </c>
      <c r="N74" s="246">
        <v>0</v>
      </c>
      <c r="O74" s="246">
        <f>ROUND(E74*N74,2)</f>
        <v>0</v>
      </c>
      <c r="P74" s="246">
        <v>0</v>
      </c>
      <c r="Q74" s="246">
        <f>ROUND(E74*P74,2)</f>
        <v>0</v>
      </c>
      <c r="R74" s="248"/>
      <c r="S74" s="248" t="s">
        <v>254</v>
      </c>
      <c r="T74" s="249" t="s">
        <v>235</v>
      </c>
      <c r="U74" s="222">
        <v>0</v>
      </c>
      <c r="V74" s="222">
        <f>ROUND(E74*U74,2)</f>
        <v>0</v>
      </c>
      <c r="W74" s="222"/>
      <c r="X74" s="222" t="s">
        <v>276</v>
      </c>
      <c r="Y74" s="222" t="s">
        <v>237</v>
      </c>
      <c r="Z74" s="212"/>
      <c r="AA74" s="212"/>
      <c r="AB74" s="212"/>
      <c r="AC74" s="212"/>
      <c r="AD74" s="212"/>
      <c r="AE74" s="212"/>
      <c r="AF74" s="212"/>
      <c r="AG74" s="212" t="s">
        <v>362</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5">
      <c r="A75" s="234">
        <v>49</v>
      </c>
      <c r="B75" s="235" t="s">
        <v>1372</v>
      </c>
      <c r="C75" s="252" t="s">
        <v>1373</v>
      </c>
      <c r="D75" s="236" t="s">
        <v>1173</v>
      </c>
      <c r="E75" s="237">
        <v>8</v>
      </c>
      <c r="F75" s="238"/>
      <c r="G75" s="239">
        <f>ROUND(E75*F75,2)</f>
        <v>0</v>
      </c>
      <c r="H75" s="238"/>
      <c r="I75" s="239">
        <f>ROUND(E75*H75,2)</f>
        <v>0</v>
      </c>
      <c r="J75" s="238"/>
      <c r="K75" s="239">
        <f>ROUND(E75*J75,2)</f>
        <v>0</v>
      </c>
      <c r="L75" s="239">
        <v>21</v>
      </c>
      <c r="M75" s="239">
        <f>G75*(1+L75/100)</f>
        <v>0</v>
      </c>
      <c r="N75" s="237">
        <v>0</v>
      </c>
      <c r="O75" s="237">
        <f>ROUND(E75*N75,2)</f>
        <v>0</v>
      </c>
      <c r="P75" s="237">
        <v>0</v>
      </c>
      <c r="Q75" s="237">
        <f>ROUND(E75*P75,2)</f>
        <v>0</v>
      </c>
      <c r="R75" s="239"/>
      <c r="S75" s="239" t="s">
        <v>254</v>
      </c>
      <c r="T75" s="240" t="s">
        <v>235</v>
      </c>
      <c r="U75" s="222">
        <v>0</v>
      </c>
      <c r="V75" s="222">
        <f>ROUND(E75*U75,2)</f>
        <v>0</v>
      </c>
      <c r="W75" s="222"/>
      <c r="X75" s="222" t="s">
        <v>276</v>
      </c>
      <c r="Y75" s="222" t="s">
        <v>237</v>
      </c>
      <c r="Z75" s="212"/>
      <c r="AA75" s="212"/>
      <c r="AB75" s="212"/>
      <c r="AC75" s="212"/>
      <c r="AD75" s="212"/>
      <c r="AE75" s="212"/>
      <c r="AF75" s="212"/>
      <c r="AG75" s="212" t="s">
        <v>362</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5">
      <c r="A76" s="219"/>
      <c r="B76" s="220"/>
      <c r="C76" s="253" t="s">
        <v>1374</v>
      </c>
      <c r="D76" s="241"/>
      <c r="E76" s="241"/>
      <c r="F76" s="241"/>
      <c r="G76" s="241"/>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240</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5">
      <c r="A77" s="243">
        <v>50</v>
      </c>
      <c r="B77" s="244" t="s">
        <v>1375</v>
      </c>
      <c r="C77" s="255" t="s">
        <v>1376</v>
      </c>
      <c r="D77" s="245" t="s">
        <v>1173</v>
      </c>
      <c r="E77" s="246">
        <v>1</v>
      </c>
      <c r="F77" s="247"/>
      <c r="G77" s="248">
        <f>ROUND(E77*F77,2)</f>
        <v>0</v>
      </c>
      <c r="H77" s="247"/>
      <c r="I77" s="248">
        <f>ROUND(E77*H77,2)</f>
        <v>0</v>
      </c>
      <c r="J77" s="247"/>
      <c r="K77" s="248">
        <f>ROUND(E77*J77,2)</f>
        <v>0</v>
      </c>
      <c r="L77" s="248">
        <v>21</v>
      </c>
      <c r="M77" s="248">
        <f>G77*(1+L77/100)</f>
        <v>0</v>
      </c>
      <c r="N77" s="246">
        <v>0</v>
      </c>
      <c r="O77" s="246">
        <f>ROUND(E77*N77,2)</f>
        <v>0</v>
      </c>
      <c r="P77" s="246">
        <v>0</v>
      </c>
      <c r="Q77" s="246">
        <f>ROUND(E77*P77,2)</f>
        <v>0</v>
      </c>
      <c r="R77" s="248"/>
      <c r="S77" s="248" t="s">
        <v>254</v>
      </c>
      <c r="T77" s="249" t="s">
        <v>235</v>
      </c>
      <c r="U77" s="222">
        <v>0</v>
      </c>
      <c r="V77" s="222">
        <f>ROUND(E77*U77,2)</f>
        <v>0</v>
      </c>
      <c r="W77" s="222"/>
      <c r="X77" s="222" t="s">
        <v>276</v>
      </c>
      <c r="Y77" s="222" t="s">
        <v>237</v>
      </c>
      <c r="Z77" s="212"/>
      <c r="AA77" s="212"/>
      <c r="AB77" s="212"/>
      <c r="AC77" s="212"/>
      <c r="AD77" s="212"/>
      <c r="AE77" s="212"/>
      <c r="AF77" s="212"/>
      <c r="AG77" s="212" t="s">
        <v>362</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43">
        <v>51</v>
      </c>
      <c r="B78" s="244" t="s">
        <v>1377</v>
      </c>
      <c r="C78" s="255" t="s">
        <v>1378</v>
      </c>
      <c r="D78" s="245" t="s">
        <v>1173</v>
      </c>
      <c r="E78" s="246">
        <v>1</v>
      </c>
      <c r="F78" s="247"/>
      <c r="G78" s="248">
        <f>ROUND(E78*F78,2)</f>
        <v>0</v>
      </c>
      <c r="H78" s="247"/>
      <c r="I78" s="248">
        <f>ROUND(E78*H78,2)</f>
        <v>0</v>
      </c>
      <c r="J78" s="247"/>
      <c r="K78" s="248">
        <f>ROUND(E78*J78,2)</f>
        <v>0</v>
      </c>
      <c r="L78" s="248">
        <v>21</v>
      </c>
      <c r="M78" s="248">
        <f>G78*(1+L78/100)</f>
        <v>0</v>
      </c>
      <c r="N78" s="246">
        <v>0</v>
      </c>
      <c r="O78" s="246">
        <f>ROUND(E78*N78,2)</f>
        <v>0</v>
      </c>
      <c r="P78" s="246">
        <v>0</v>
      </c>
      <c r="Q78" s="246">
        <f>ROUND(E78*P78,2)</f>
        <v>0</v>
      </c>
      <c r="R78" s="248"/>
      <c r="S78" s="248" t="s">
        <v>254</v>
      </c>
      <c r="T78" s="249" t="s">
        <v>235</v>
      </c>
      <c r="U78" s="222">
        <v>0</v>
      </c>
      <c r="V78" s="222">
        <f>ROUND(E78*U78,2)</f>
        <v>0</v>
      </c>
      <c r="W78" s="222"/>
      <c r="X78" s="222" t="s">
        <v>276</v>
      </c>
      <c r="Y78" s="222" t="s">
        <v>237</v>
      </c>
      <c r="Z78" s="212"/>
      <c r="AA78" s="212"/>
      <c r="AB78" s="212"/>
      <c r="AC78" s="212"/>
      <c r="AD78" s="212"/>
      <c r="AE78" s="212"/>
      <c r="AF78" s="212"/>
      <c r="AG78" s="212" t="s">
        <v>362</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x14ac:dyDescent="0.25">
      <c r="A79" s="227" t="s">
        <v>229</v>
      </c>
      <c r="B79" s="228" t="s">
        <v>170</v>
      </c>
      <c r="C79" s="251" t="s">
        <v>171</v>
      </c>
      <c r="D79" s="229"/>
      <c r="E79" s="230"/>
      <c r="F79" s="231"/>
      <c r="G79" s="231">
        <f>SUMIF(AG80:AG85,"&lt;&gt;NOR",G80:G85)</f>
        <v>0</v>
      </c>
      <c r="H79" s="231"/>
      <c r="I79" s="231">
        <f>SUM(I80:I85)</f>
        <v>0</v>
      </c>
      <c r="J79" s="231"/>
      <c r="K79" s="231">
        <f>SUM(K80:K85)</f>
        <v>0</v>
      </c>
      <c r="L79" s="231"/>
      <c r="M79" s="231">
        <f>SUM(M80:M85)</f>
        <v>0</v>
      </c>
      <c r="N79" s="230"/>
      <c r="O79" s="230">
        <f>SUM(O80:O85)</f>
        <v>0</v>
      </c>
      <c r="P79" s="230"/>
      <c r="Q79" s="230">
        <f>SUM(Q80:Q85)</f>
        <v>0</v>
      </c>
      <c r="R79" s="231"/>
      <c r="S79" s="231"/>
      <c r="T79" s="232"/>
      <c r="U79" s="226"/>
      <c r="V79" s="226">
        <f>SUM(V80:V85)</f>
        <v>0</v>
      </c>
      <c r="W79" s="226"/>
      <c r="X79" s="226"/>
      <c r="Y79" s="226"/>
      <c r="AG79" t="s">
        <v>230</v>
      </c>
    </row>
    <row r="80" spans="1:60" outlineLevel="1" x14ac:dyDescent="0.25">
      <c r="A80" s="234">
        <v>52</v>
      </c>
      <c r="B80" s="235" t="s">
        <v>1379</v>
      </c>
      <c r="C80" s="252" t="s">
        <v>1380</v>
      </c>
      <c r="D80" s="236" t="s">
        <v>1173</v>
      </c>
      <c r="E80" s="237">
        <v>2</v>
      </c>
      <c r="F80" s="238"/>
      <c r="G80" s="239">
        <f>ROUND(E80*F80,2)</f>
        <v>0</v>
      </c>
      <c r="H80" s="238"/>
      <c r="I80" s="239">
        <f>ROUND(E80*H80,2)</f>
        <v>0</v>
      </c>
      <c r="J80" s="238"/>
      <c r="K80" s="239">
        <f>ROUND(E80*J80,2)</f>
        <v>0</v>
      </c>
      <c r="L80" s="239">
        <v>21</v>
      </c>
      <c r="M80" s="239">
        <f>G80*(1+L80/100)</f>
        <v>0</v>
      </c>
      <c r="N80" s="237">
        <v>0</v>
      </c>
      <c r="O80" s="237">
        <f>ROUND(E80*N80,2)</f>
        <v>0</v>
      </c>
      <c r="P80" s="237">
        <v>0</v>
      </c>
      <c r="Q80" s="237">
        <f>ROUND(E80*P80,2)</f>
        <v>0</v>
      </c>
      <c r="R80" s="239"/>
      <c r="S80" s="239" t="s">
        <v>254</v>
      </c>
      <c r="T80" s="240" t="s">
        <v>235</v>
      </c>
      <c r="U80" s="222">
        <v>0</v>
      </c>
      <c r="V80" s="222">
        <f>ROUND(E80*U80,2)</f>
        <v>0</v>
      </c>
      <c r="W80" s="222"/>
      <c r="X80" s="222" t="s">
        <v>276</v>
      </c>
      <c r="Y80" s="222" t="s">
        <v>237</v>
      </c>
      <c r="Z80" s="212"/>
      <c r="AA80" s="212"/>
      <c r="AB80" s="212"/>
      <c r="AC80" s="212"/>
      <c r="AD80" s="212"/>
      <c r="AE80" s="212"/>
      <c r="AF80" s="212"/>
      <c r="AG80" s="212" t="s">
        <v>362</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5">
      <c r="A81" s="219"/>
      <c r="B81" s="220"/>
      <c r="C81" s="253" t="s">
        <v>1381</v>
      </c>
      <c r="D81" s="241"/>
      <c r="E81" s="241"/>
      <c r="F81" s="241"/>
      <c r="G81" s="241"/>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240</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5">
      <c r="A82" s="234">
        <v>53</v>
      </c>
      <c r="B82" s="235" t="s">
        <v>1382</v>
      </c>
      <c r="C82" s="252" t="s">
        <v>1383</v>
      </c>
      <c r="D82" s="236" t="s">
        <v>1173</v>
      </c>
      <c r="E82" s="237">
        <v>2</v>
      </c>
      <c r="F82" s="238"/>
      <c r="G82" s="239">
        <f>ROUND(E82*F82,2)</f>
        <v>0</v>
      </c>
      <c r="H82" s="238"/>
      <c r="I82" s="239">
        <f>ROUND(E82*H82,2)</f>
        <v>0</v>
      </c>
      <c r="J82" s="238"/>
      <c r="K82" s="239">
        <f>ROUND(E82*J82,2)</f>
        <v>0</v>
      </c>
      <c r="L82" s="239">
        <v>21</v>
      </c>
      <c r="M82" s="239">
        <f>G82*(1+L82/100)</f>
        <v>0</v>
      </c>
      <c r="N82" s="237">
        <v>0</v>
      </c>
      <c r="O82" s="237">
        <f>ROUND(E82*N82,2)</f>
        <v>0</v>
      </c>
      <c r="P82" s="237">
        <v>0</v>
      </c>
      <c r="Q82" s="237">
        <f>ROUND(E82*P82,2)</f>
        <v>0</v>
      </c>
      <c r="R82" s="239"/>
      <c r="S82" s="239" t="s">
        <v>254</v>
      </c>
      <c r="T82" s="240" t="s">
        <v>235</v>
      </c>
      <c r="U82" s="222">
        <v>0</v>
      </c>
      <c r="V82" s="222">
        <f>ROUND(E82*U82,2)</f>
        <v>0</v>
      </c>
      <c r="W82" s="222"/>
      <c r="X82" s="222" t="s">
        <v>276</v>
      </c>
      <c r="Y82" s="222" t="s">
        <v>237</v>
      </c>
      <c r="Z82" s="212"/>
      <c r="AA82" s="212"/>
      <c r="AB82" s="212"/>
      <c r="AC82" s="212"/>
      <c r="AD82" s="212"/>
      <c r="AE82" s="212"/>
      <c r="AF82" s="212"/>
      <c r="AG82" s="212" t="s">
        <v>362</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5">
      <c r="A83" s="219"/>
      <c r="B83" s="220"/>
      <c r="C83" s="253" t="s">
        <v>1384</v>
      </c>
      <c r="D83" s="241"/>
      <c r="E83" s="241"/>
      <c r="F83" s="241"/>
      <c r="G83" s="241"/>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240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5">
      <c r="A84" s="234">
        <v>54</v>
      </c>
      <c r="B84" s="235" t="s">
        <v>1385</v>
      </c>
      <c r="C84" s="252" t="s">
        <v>1386</v>
      </c>
      <c r="D84" s="236" t="s">
        <v>1173</v>
      </c>
      <c r="E84" s="237">
        <v>1</v>
      </c>
      <c r="F84" s="238"/>
      <c r="G84" s="239">
        <f>ROUND(E84*F84,2)</f>
        <v>0</v>
      </c>
      <c r="H84" s="238"/>
      <c r="I84" s="239">
        <f>ROUND(E84*H84,2)</f>
        <v>0</v>
      </c>
      <c r="J84" s="238"/>
      <c r="K84" s="239">
        <f>ROUND(E84*J84,2)</f>
        <v>0</v>
      </c>
      <c r="L84" s="239">
        <v>21</v>
      </c>
      <c r="M84" s="239">
        <f>G84*(1+L84/100)</f>
        <v>0</v>
      </c>
      <c r="N84" s="237">
        <v>0</v>
      </c>
      <c r="O84" s="237">
        <f>ROUND(E84*N84,2)</f>
        <v>0</v>
      </c>
      <c r="P84" s="237">
        <v>0</v>
      </c>
      <c r="Q84" s="237">
        <f>ROUND(E84*P84,2)</f>
        <v>0</v>
      </c>
      <c r="R84" s="239"/>
      <c r="S84" s="239" t="s">
        <v>254</v>
      </c>
      <c r="T84" s="240" t="s">
        <v>235</v>
      </c>
      <c r="U84" s="222">
        <v>0</v>
      </c>
      <c r="V84" s="222">
        <f>ROUND(E84*U84,2)</f>
        <v>0</v>
      </c>
      <c r="W84" s="222"/>
      <c r="X84" s="222" t="s">
        <v>276</v>
      </c>
      <c r="Y84" s="222" t="s">
        <v>237</v>
      </c>
      <c r="Z84" s="212"/>
      <c r="AA84" s="212"/>
      <c r="AB84" s="212"/>
      <c r="AC84" s="212"/>
      <c r="AD84" s="212"/>
      <c r="AE84" s="212"/>
      <c r="AF84" s="212"/>
      <c r="AG84" s="212" t="s">
        <v>362</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5">
      <c r="A85" s="219"/>
      <c r="B85" s="220"/>
      <c r="C85" s="253" t="s">
        <v>1387</v>
      </c>
      <c r="D85" s="241"/>
      <c r="E85" s="241"/>
      <c r="F85" s="241"/>
      <c r="G85" s="241"/>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240</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x14ac:dyDescent="0.25">
      <c r="A86" s="227" t="s">
        <v>229</v>
      </c>
      <c r="B86" s="228" t="s">
        <v>172</v>
      </c>
      <c r="C86" s="251" t="s">
        <v>173</v>
      </c>
      <c r="D86" s="229"/>
      <c r="E86" s="230"/>
      <c r="F86" s="231"/>
      <c r="G86" s="231">
        <f>SUMIF(AG87:AG93,"&lt;&gt;NOR",G87:G93)</f>
        <v>0</v>
      </c>
      <c r="H86" s="231"/>
      <c r="I86" s="231">
        <f>SUM(I87:I93)</f>
        <v>0</v>
      </c>
      <c r="J86" s="231"/>
      <c r="K86" s="231">
        <f>SUM(K87:K93)</f>
        <v>0</v>
      </c>
      <c r="L86" s="231"/>
      <c r="M86" s="231">
        <f>SUM(M87:M93)</f>
        <v>0</v>
      </c>
      <c r="N86" s="230"/>
      <c r="O86" s="230">
        <f>SUM(O87:O93)</f>
        <v>0</v>
      </c>
      <c r="P86" s="230"/>
      <c r="Q86" s="230">
        <f>SUM(Q87:Q93)</f>
        <v>0</v>
      </c>
      <c r="R86" s="231"/>
      <c r="S86" s="231"/>
      <c r="T86" s="232"/>
      <c r="U86" s="226"/>
      <c r="V86" s="226">
        <f>SUM(V87:V93)</f>
        <v>0</v>
      </c>
      <c r="W86" s="226"/>
      <c r="X86" s="226"/>
      <c r="Y86" s="226"/>
      <c r="AG86" t="s">
        <v>230</v>
      </c>
    </row>
    <row r="87" spans="1:60" outlineLevel="1" x14ac:dyDescent="0.25">
      <c r="A87" s="243">
        <v>55</v>
      </c>
      <c r="B87" s="244" t="s">
        <v>1388</v>
      </c>
      <c r="C87" s="255" t="s">
        <v>1389</v>
      </c>
      <c r="D87" s="245" t="s">
        <v>1173</v>
      </c>
      <c r="E87" s="246">
        <v>1</v>
      </c>
      <c r="F87" s="247"/>
      <c r="G87" s="248">
        <f>ROUND(E87*F87,2)</f>
        <v>0</v>
      </c>
      <c r="H87" s="247"/>
      <c r="I87" s="248">
        <f>ROUND(E87*H87,2)</f>
        <v>0</v>
      </c>
      <c r="J87" s="247"/>
      <c r="K87" s="248">
        <f>ROUND(E87*J87,2)</f>
        <v>0</v>
      </c>
      <c r="L87" s="248">
        <v>21</v>
      </c>
      <c r="M87" s="248">
        <f>G87*(1+L87/100)</f>
        <v>0</v>
      </c>
      <c r="N87" s="246">
        <v>0</v>
      </c>
      <c r="O87" s="246">
        <f>ROUND(E87*N87,2)</f>
        <v>0</v>
      </c>
      <c r="P87" s="246">
        <v>0</v>
      </c>
      <c r="Q87" s="246">
        <f>ROUND(E87*P87,2)</f>
        <v>0</v>
      </c>
      <c r="R87" s="248"/>
      <c r="S87" s="248" t="s">
        <v>254</v>
      </c>
      <c r="T87" s="249" t="s">
        <v>235</v>
      </c>
      <c r="U87" s="222">
        <v>0</v>
      </c>
      <c r="V87" s="222">
        <f>ROUND(E87*U87,2)</f>
        <v>0</v>
      </c>
      <c r="W87" s="222"/>
      <c r="X87" s="222" t="s">
        <v>276</v>
      </c>
      <c r="Y87" s="222" t="s">
        <v>237</v>
      </c>
      <c r="Z87" s="212"/>
      <c r="AA87" s="212"/>
      <c r="AB87" s="212"/>
      <c r="AC87" s="212"/>
      <c r="AD87" s="212"/>
      <c r="AE87" s="212"/>
      <c r="AF87" s="212"/>
      <c r="AG87" s="212" t="s">
        <v>362</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5">
      <c r="A88" s="243">
        <v>56</v>
      </c>
      <c r="B88" s="244" t="s">
        <v>1390</v>
      </c>
      <c r="C88" s="255" t="s">
        <v>1391</v>
      </c>
      <c r="D88" s="245" t="s">
        <v>1173</v>
      </c>
      <c r="E88" s="246">
        <v>1</v>
      </c>
      <c r="F88" s="247"/>
      <c r="G88" s="248">
        <f>ROUND(E88*F88,2)</f>
        <v>0</v>
      </c>
      <c r="H88" s="247"/>
      <c r="I88" s="248">
        <f>ROUND(E88*H88,2)</f>
        <v>0</v>
      </c>
      <c r="J88" s="247"/>
      <c r="K88" s="248">
        <f>ROUND(E88*J88,2)</f>
        <v>0</v>
      </c>
      <c r="L88" s="248">
        <v>21</v>
      </c>
      <c r="M88" s="248">
        <f>G88*(1+L88/100)</f>
        <v>0</v>
      </c>
      <c r="N88" s="246">
        <v>0</v>
      </c>
      <c r="O88" s="246">
        <f>ROUND(E88*N88,2)</f>
        <v>0</v>
      </c>
      <c r="P88" s="246">
        <v>0</v>
      </c>
      <c r="Q88" s="246">
        <f>ROUND(E88*P88,2)</f>
        <v>0</v>
      </c>
      <c r="R88" s="248"/>
      <c r="S88" s="248" t="s">
        <v>254</v>
      </c>
      <c r="T88" s="249" t="s">
        <v>235</v>
      </c>
      <c r="U88" s="222">
        <v>0</v>
      </c>
      <c r="V88" s="222">
        <f>ROUND(E88*U88,2)</f>
        <v>0</v>
      </c>
      <c r="W88" s="222"/>
      <c r="X88" s="222" t="s">
        <v>276</v>
      </c>
      <c r="Y88" s="222" t="s">
        <v>237</v>
      </c>
      <c r="Z88" s="212"/>
      <c r="AA88" s="212"/>
      <c r="AB88" s="212"/>
      <c r="AC88" s="212"/>
      <c r="AD88" s="212"/>
      <c r="AE88" s="212"/>
      <c r="AF88" s="212"/>
      <c r="AG88" s="212" t="s">
        <v>362</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43">
        <v>57</v>
      </c>
      <c r="B89" s="244" t="s">
        <v>1392</v>
      </c>
      <c r="C89" s="255" t="s">
        <v>1393</v>
      </c>
      <c r="D89" s="245" t="s">
        <v>1173</v>
      </c>
      <c r="E89" s="246">
        <v>20</v>
      </c>
      <c r="F89" s="247"/>
      <c r="G89" s="248">
        <f>ROUND(E89*F89,2)</f>
        <v>0</v>
      </c>
      <c r="H89" s="247"/>
      <c r="I89" s="248">
        <f>ROUND(E89*H89,2)</f>
        <v>0</v>
      </c>
      <c r="J89" s="247"/>
      <c r="K89" s="248">
        <f>ROUND(E89*J89,2)</f>
        <v>0</v>
      </c>
      <c r="L89" s="248">
        <v>21</v>
      </c>
      <c r="M89" s="248">
        <f>G89*(1+L89/100)</f>
        <v>0</v>
      </c>
      <c r="N89" s="246">
        <v>0</v>
      </c>
      <c r="O89" s="246">
        <f>ROUND(E89*N89,2)</f>
        <v>0</v>
      </c>
      <c r="P89" s="246">
        <v>0</v>
      </c>
      <c r="Q89" s="246">
        <f>ROUND(E89*P89,2)</f>
        <v>0</v>
      </c>
      <c r="R89" s="248"/>
      <c r="S89" s="248" t="s">
        <v>254</v>
      </c>
      <c r="T89" s="249" t="s">
        <v>235</v>
      </c>
      <c r="U89" s="222">
        <v>0</v>
      </c>
      <c r="V89" s="222">
        <f>ROUND(E89*U89,2)</f>
        <v>0</v>
      </c>
      <c r="W89" s="222"/>
      <c r="X89" s="222" t="s">
        <v>276</v>
      </c>
      <c r="Y89" s="222" t="s">
        <v>237</v>
      </c>
      <c r="Z89" s="212"/>
      <c r="AA89" s="212"/>
      <c r="AB89" s="212"/>
      <c r="AC89" s="212"/>
      <c r="AD89" s="212"/>
      <c r="AE89" s="212"/>
      <c r="AF89" s="212"/>
      <c r="AG89" s="212" t="s">
        <v>362</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5">
      <c r="A90" s="243">
        <v>58</v>
      </c>
      <c r="B90" s="244" t="s">
        <v>1394</v>
      </c>
      <c r="C90" s="255" t="s">
        <v>1395</v>
      </c>
      <c r="D90" s="245" t="s">
        <v>1173</v>
      </c>
      <c r="E90" s="246">
        <v>1</v>
      </c>
      <c r="F90" s="247"/>
      <c r="G90" s="248">
        <f>ROUND(E90*F90,2)</f>
        <v>0</v>
      </c>
      <c r="H90" s="247"/>
      <c r="I90" s="248">
        <f>ROUND(E90*H90,2)</f>
        <v>0</v>
      </c>
      <c r="J90" s="247"/>
      <c r="K90" s="248">
        <f>ROUND(E90*J90,2)</f>
        <v>0</v>
      </c>
      <c r="L90" s="248">
        <v>21</v>
      </c>
      <c r="M90" s="248">
        <f>G90*(1+L90/100)</f>
        <v>0</v>
      </c>
      <c r="N90" s="246">
        <v>0</v>
      </c>
      <c r="O90" s="246">
        <f>ROUND(E90*N90,2)</f>
        <v>0</v>
      </c>
      <c r="P90" s="246">
        <v>0</v>
      </c>
      <c r="Q90" s="246">
        <f>ROUND(E90*P90,2)</f>
        <v>0</v>
      </c>
      <c r="R90" s="248"/>
      <c r="S90" s="248" t="s">
        <v>254</v>
      </c>
      <c r="T90" s="249" t="s">
        <v>235</v>
      </c>
      <c r="U90" s="222">
        <v>0</v>
      </c>
      <c r="V90" s="222">
        <f>ROUND(E90*U90,2)</f>
        <v>0</v>
      </c>
      <c r="W90" s="222"/>
      <c r="X90" s="222" t="s">
        <v>276</v>
      </c>
      <c r="Y90" s="222" t="s">
        <v>237</v>
      </c>
      <c r="Z90" s="212"/>
      <c r="AA90" s="212"/>
      <c r="AB90" s="212"/>
      <c r="AC90" s="212"/>
      <c r="AD90" s="212"/>
      <c r="AE90" s="212"/>
      <c r="AF90" s="212"/>
      <c r="AG90" s="212" t="s">
        <v>362</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5">
      <c r="A91" s="243">
        <v>59</v>
      </c>
      <c r="B91" s="244" t="s">
        <v>1396</v>
      </c>
      <c r="C91" s="255" t="s">
        <v>1397</v>
      </c>
      <c r="D91" s="245" t="s">
        <v>1173</v>
      </c>
      <c r="E91" s="246">
        <v>1</v>
      </c>
      <c r="F91" s="247"/>
      <c r="G91" s="248">
        <f>ROUND(E91*F91,2)</f>
        <v>0</v>
      </c>
      <c r="H91" s="247"/>
      <c r="I91" s="248">
        <f>ROUND(E91*H91,2)</f>
        <v>0</v>
      </c>
      <c r="J91" s="247"/>
      <c r="K91" s="248">
        <f>ROUND(E91*J91,2)</f>
        <v>0</v>
      </c>
      <c r="L91" s="248">
        <v>21</v>
      </c>
      <c r="M91" s="248">
        <f>G91*(1+L91/100)</f>
        <v>0</v>
      </c>
      <c r="N91" s="246">
        <v>0</v>
      </c>
      <c r="O91" s="246">
        <f>ROUND(E91*N91,2)</f>
        <v>0</v>
      </c>
      <c r="P91" s="246">
        <v>0</v>
      </c>
      <c r="Q91" s="246">
        <f>ROUND(E91*P91,2)</f>
        <v>0</v>
      </c>
      <c r="R91" s="248"/>
      <c r="S91" s="248" t="s">
        <v>254</v>
      </c>
      <c r="T91" s="249" t="s">
        <v>235</v>
      </c>
      <c r="U91" s="222">
        <v>0</v>
      </c>
      <c r="V91" s="222">
        <f>ROUND(E91*U91,2)</f>
        <v>0</v>
      </c>
      <c r="W91" s="222"/>
      <c r="X91" s="222" t="s">
        <v>276</v>
      </c>
      <c r="Y91" s="222" t="s">
        <v>237</v>
      </c>
      <c r="Z91" s="212"/>
      <c r="AA91" s="212"/>
      <c r="AB91" s="212"/>
      <c r="AC91" s="212"/>
      <c r="AD91" s="212"/>
      <c r="AE91" s="212"/>
      <c r="AF91" s="212"/>
      <c r="AG91" s="212" t="s">
        <v>362</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5">
      <c r="A92" s="243">
        <v>60</v>
      </c>
      <c r="B92" s="244" t="s">
        <v>1398</v>
      </c>
      <c r="C92" s="255" t="s">
        <v>1399</v>
      </c>
      <c r="D92" s="245" t="s">
        <v>1173</v>
      </c>
      <c r="E92" s="246">
        <v>1</v>
      </c>
      <c r="F92" s="247"/>
      <c r="G92" s="248">
        <f>ROUND(E92*F92,2)</f>
        <v>0</v>
      </c>
      <c r="H92" s="247"/>
      <c r="I92" s="248">
        <f>ROUND(E92*H92,2)</f>
        <v>0</v>
      </c>
      <c r="J92" s="247"/>
      <c r="K92" s="248">
        <f>ROUND(E92*J92,2)</f>
        <v>0</v>
      </c>
      <c r="L92" s="248">
        <v>21</v>
      </c>
      <c r="M92" s="248">
        <f>G92*(1+L92/100)</f>
        <v>0</v>
      </c>
      <c r="N92" s="246">
        <v>0</v>
      </c>
      <c r="O92" s="246">
        <f>ROUND(E92*N92,2)</f>
        <v>0</v>
      </c>
      <c r="P92" s="246">
        <v>0</v>
      </c>
      <c r="Q92" s="246">
        <f>ROUND(E92*P92,2)</f>
        <v>0</v>
      </c>
      <c r="R92" s="248"/>
      <c r="S92" s="248" t="s">
        <v>254</v>
      </c>
      <c r="T92" s="249" t="s">
        <v>235</v>
      </c>
      <c r="U92" s="222">
        <v>0</v>
      </c>
      <c r="V92" s="222">
        <f>ROUND(E92*U92,2)</f>
        <v>0</v>
      </c>
      <c r="W92" s="222"/>
      <c r="X92" s="222" t="s">
        <v>276</v>
      </c>
      <c r="Y92" s="222" t="s">
        <v>237</v>
      </c>
      <c r="Z92" s="212"/>
      <c r="AA92" s="212"/>
      <c r="AB92" s="212"/>
      <c r="AC92" s="212"/>
      <c r="AD92" s="212"/>
      <c r="AE92" s="212"/>
      <c r="AF92" s="212"/>
      <c r="AG92" s="212" t="s">
        <v>362</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5">
      <c r="A93" s="243">
        <v>61</v>
      </c>
      <c r="B93" s="244" t="s">
        <v>1400</v>
      </c>
      <c r="C93" s="255" t="s">
        <v>1401</v>
      </c>
      <c r="D93" s="245" t="s">
        <v>1173</v>
      </c>
      <c r="E93" s="246">
        <v>1</v>
      </c>
      <c r="F93" s="247"/>
      <c r="G93" s="248">
        <f>ROUND(E93*F93,2)</f>
        <v>0</v>
      </c>
      <c r="H93" s="247"/>
      <c r="I93" s="248">
        <f>ROUND(E93*H93,2)</f>
        <v>0</v>
      </c>
      <c r="J93" s="247"/>
      <c r="K93" s="248">
        <f>ROUND(E93*J93,2)</f>
        <v>0</v>
      </c>
      <c r="L93" s="248">
        <v>21</v>
      </c>
      <c r="M93" s="248">
        <f>G93*(1+L93/100)</f>
        <v>0</v>
      </c>
      <c r="N93" s="246">
        <v>0</v>
      </c>
      <c r="O93" s="246">
        <f>ROUND(E93*N93,2)</f>
        <v>0</v>
      </c>
      <c r="P93" s="246">
        <v>0</v>
      </c>
      <c r="Q93" s="246">
        <f>ROUND(E93*P93,2)</f>
        <v>0</v>
      </c>
      <c r="R93" s="248"/>
      <c r="S93" s="248" t="s">
        <v>254</v>
      </c>
      <c r="T93" s="249" t="s">
        <v>235</v>
      </c>
      <c r="U93" s="222">
        <v>0</v>
      </c>
      <c r="V93" s="222">
        <f>ROUND(E93*U93,2)</f>
        <v>0</v>
      </c>
      <c r="W93" s="222"/>
      <c r="X93" s="222" t="s">
        <v>276</v>
      </c>
      <c r="Y93" s="222" t="s">
        <v>237</v>
      </c>
      <c r="Z93" s="212"/>
      <c r="AA93" s="212"/>
      <c r="AB93" s="212"/>
      <c r="AC93" s="212"/>
      <c r="AD93" s="212"/>
      <c r="AE93" s="212"/>
      <c r="AF93" s="212"/>
      <c r="AG93" s="212" t="s">
        <v>362</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x14ac:dyDescent="0.25">
      <c r="A94" s="227" t="s">
        <v>229</v>
      </c>
      <c r="B94" s="228" t="s">
        <v>174</v>
      </c>
      <c r="C94" s="251" t="s">
        <v>175</v>
      </c>
      <c r="D94" s="229"/>
      <c r="E94" s="230"/>
      <c r="F94" s="231"/>
      <c r="G94" s="231">
        <f>SUMIF(AG95:AG109,"&lt;&gt;NOR",G95:G109)</f>
        <v>0</v>
      </c>
      <c r="H94" s="231"/>
      <c r="I94" s="231">
        <f>SUM(I95:I109)</f>
        <v>0</v>
      </c>
      <c r="J94" s="231"/>
      <c r="K94" s="231">
        <f>SUM(K95:K109)</f>
        <v>0</v>
      </c>
      <c r="L94" s="231"/>
      <c r="M94" s="231">
        <f>SUM(M95:M109)</f>
        <v>0</v>
      </c>
      <c r="N94" s="230"/>
      <c r="O94" s="230">
        <f>SUM(O95:O109)</f>
        <v>0</v>
      </c>
      <c r="P94" s="230"/>
      <c r="Q94" s="230">
        <f>SUM(Q95:Q109)</f>
        <v>0</v>
      </c>
      <c r="R94" s="231"/>
      <c r="S94" s="231"/>
      <c r="T94" s="232"/>
      <c r="U94" s="226"/>
      <c r="V94" s="226">
        <f>SUM(V95:V109)</f>
        <v>0</v>
      </c>
      <c r="W94" s="226"/>
      <c r="X94" s="226"/>
      <c r="Y94" s="226"/>
      <c r="AG94" t="s">
        <v>230</v>
      </c>
    </row>
    <row r="95" spans="1:60" ht="20.399999999999999" outlineLevel="1" x14ac:dyDescent="0.25">
      <c r="A95" s="243">
        <v>62</v>
      </c>
      <c r="B95" s="244" t="s">
        <v>1402</v>
      </c>
      <c r="C95" s="255" t="s">
        <v>1403</v>
      </c>
      <c r="D95" s="245" t="s">
        <v>1173</v>
      </c>
      <c r="E95" s="246">
        <v>1</v>
      </c>
      <c r="F95" s="247"/>
      <c r="G95" s="248">
        <f>ROUND(E95*F95,2)</f>
        <v>0</v>
      </c>
      <c r="H95" s="247"/>
      <c r="I95" s="248">
        <f>ROUND(E95*H95,2)</f>
        <v>0</v>
      </c>
      <c r="J95" s="247"/>
      <c r="K95" s="248">
        <f>ROUND(E95*J95,2)</f>
        <v>0</v>
      </c>
      <c r="L95" s="248">
        <v>21</v>
      </c>
      <c r="M95" s="248">
        <f>G95*(1+L95/100)</f>
        <v>0</v>
      </c>
      <c r="N95" s="246">
        <v>0</v>
      </c>
      <c r="O95" s="246">
        <f>ROUND(E95*N95,2)</f>
        <v>0</v>
      </c>
      <c r="P95" s="246">
        <v>0</v>
      </c>
      <c r="Q95" s="246">
        <f>ROUND(E95*P95,2)</f>
        <v>0</v>
      </c>
      <c r="R95" s="248"/>
      <c r="S95" s="248" t="s">
        <v>254</v>
      </c>
      <c r="T95" s="249" t="s">
        <v>235</v>
      </c>
      <c r="U95" s="222">
        <v>0</v>
      </c>
      <c r="V95" s="222">
        <f>ROUND(E95*U95,2)</f>
        <v>0</v>
      </c>
      <c r="W95" s="222"/>
      <c r="X95" s="222" t="s">
        <v>276</v>
      </c>
      <c r="Y95" s="222" t="s">
        <v>237</v>
      </c>
      <c r="Z95" s="212"/>
      <c r="AA95" s="212"/>
      <c r="AB95" s="212"/>
      <c r="AC95" s="212"/>
      <c r="AD95" s="212"/>
      <c r="AE95" s="212"/>
      <c r="AF95" s="212"/>
      <c r="AG95" s="212" t="s">
        <v>362</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5">
      <c r="A96" s="243">
        <v>63</v>
      </c>
      <c r="B96" s="244" t="s">
        <v>1404</v>
      </c>
      <c r="C96" s="255" t="s">
        <v>1405</v>
      </c>
      <c r="D96" s="245" t="s">
        <v>1173</v>
      </c>
      <c r="E96" s="246">
        <v>1</v>
      </c>
      <c r="F96" s="247"/>
      <c r="G96" s="248">
        <f>ROUND(E96*F96,2)</f>
        <v>0</v>
      </c>
      <c r="H96" s="247"/>
      <c r="I96" s="248">
        <f>ROUND(E96*H96,2)</f>
        <v>0</v>
      </c>
      <c r="J96" s="247"/>
      <c r="K96" s="248">
        <f>ROUND(E96*J96,2)</f>
        <v>0</v>
      </c>
      <c r="L96" s="248">
        <v>21</v>
      </c>
      <c r="M96" s="248">
        <f>G96*(1+L96/100)</f>
        <v>0</v>
      </c>
      <c r="N96" s="246">
        <v>0</v>
      </c>
      <c r="O96" s="246">
        <f>ROUND(E96*N96,2)</f>
        <v>0</v>
      </c>
      <c r="P96" s="246">
        <v>0</v>
      </c>
      <c r="Q96" s="246">
        <f>ROUND(E96*P96,2)</f>
        <v>0</v>
      </c>
      <c r="R96" s="248"/>
      <c r="S96" s="248" t="s">
        <v>254</v>
      </c>
      <c r="T96" s="249" t="s">
        <v>235</v>
      </c>
      <c r="U96" s="222">
        <v>0</v>
      </c>
      <c r="V96" s="222">
        <f>ROUND(E96*U96,2)</f>
        <v>0</v>
      </c>
      <c r="W96" s="222"/>
      <c r="X96" s="222" t="s">
        <v>276</v>
      </c>
      <c r="Y96" s="222" t="s">
        <v>237</v>
      </c>
      <c r="Z96" s="212"/>
      <c r="AA96" s="212"/>
      <c r="AB96" s="212"/>
      <c r="AC96" s="212"/>
      <c r="AD96" s="212"/>
      <c r="AE96" s="212"/>
      <c r="AF96" s="212"/>
      <c r="AG96" s="212" t="s">
        <v>362</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5">
      <c r="A97" s="243">
        <v>64</v>
      </c>
      <c r="B97" s="244" t="s">
        <v>1406</v>
      </c>
      <c r="C97" s="255" t="s">
        <v>1407</v>
      </c>
      <c r="D97" s="245" t="s">
        <v>1173</v>
      </c>
      <c r="E97" s="246">
        <v>35</v>
      </c>
      <c r="F97" s="247"/>
      <c r="G97" s="248">
        <f>ROUND(E97*F97,2)</f>
        <v>0</v>
      </c>
      <c r="H97" s="247"/>
      <c r="I97" s="248">
        <f>ROUND(E97*H97,2)</f>
        <v>0</v>
      </c>
      <c r="J97" s="247"/>
      <c r="K97" s="248">
        <f>ROUND(E97*J97,2)</f>
        <v>0</v>
      </c>
      <c r="L97" s="248">
        <v>21</v>
      </c>
      <c r="M97" s="248">
        <f>G97*(1+L97/100)</f>
        <v>0</v>
      </c>
      <c r="N97" s="246">
        <v>0</v>
      </c>
      <c r="O97" s="246">
        <f>ROUND(E97*N97,2)</f>
        <v>0</v>
      </c>
      <c r="P97" s="246">
        <v>0</v>
      </c>
      <c r="Q97" s="246">
        <f>ROUND(E97*P97,2)</f>
        <v>0</v>
      </c>
      <c r="R97" s="248"/>
      <c r="S97" s="248" t="s">
        <v>254</v>
      </c>
      <c r="T97" s="249" t="s">
        <v>235</v>
      </c>
      <c r="U97" s="222">
        <v>0</v>
      </c>
      <c r="V97" s="222">
        <f>ROUND(E97*U97,2)</f>
        <v>0</v>
      </c>
      <c r="W97" s="222"/>
      <c r="X97" s="222" t="s">
        <v>276</v>
      </c>
      <c r="Y97" s="222" t="s">
        <v>237</v>
      </c>
      <c r="Z97" s="212"/>
      <c r="AA97" s="212"/>
      <c r="AB97" s="212"/>
      <c r="AC97" s="212"/>
      <c r="AD97" s="212"/>
      <c r="AE97" s="212"/>
      <c r="AF97" s="212"/>
      <c r="AG97" s="212" t="s">
        <v>362</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5">
      <c r="A98" s="243">
        <v>65</v>
      </c>
      <c r="B98" s="244" t="s">
        <v>1408</v>
      </c>
      <c r="C98" s="255" t="s">
        <v>1409</v>
      </c>
      <c r="D98" s="245" t="s">
        <v>1173</v>
      </c>
      <c r="E98" s="246">
        <v>1</v>
      </c>
      <c r="F98" s="247"/>
      <c r="G98" s="248">
        <f>ROUND(E98*F98,2)</f>
        <v>0</v>
      </c>
      <c r="H98" s="247"/>
      <c r="I98" s="248">
        <f>ROUND(E98*H98,2)</f>
        <v>0</v>
      </c>
      <c r="J98" s="247"/>
      <c r="K98" s="248">
        <f>ROUND(E98*J98,2)</f>
        <v>0</v>
      </c>
      <c r="L98" s="248">
        <v>21</v>
      </c>
      <c r="M98" s="248">
        <f>G98*(1+L98/100)</f>
        <v>0</v>
      </c>
      <c r="N98" s="246">
        <v>0</v>
      </c>
      <c r="O98" s="246">
        <f>ROUND(E98*N98,2)</f>
        <v>0</v>
      </c>
      <c r="P98" s="246">
        <v>0</v>
      </c>
      <c r="Q98" s="246">
        <f>ROUND(E98*P98,2)</f>
        <v>0</v>
      </c>
      <c r="R98" s="248"/>
      <c r="S98" s="248" t="s">
        <v>254</v>
      </c>
      <c r="T98" s="249" t="s">
        <v>235</v>
      </c>
      <c r="U98" s="222">
        <v>0</v>
      </c>
      <c r="V98" s="222">
        <f>ROUND(E98*U98,2)</f>
        <v>0</v>
      </c>
      <c r="W98" s="222"/>
      <c r="X98" s="222" t="s">
        <v>276</v>
      </c>
      <c r="Y98" s="222" t="s">
        <v>237</v>
      </c>
      <c r="Z98" s="212"/>
      <c r="AA98" s="212"/>
      <c r="AB98" s="212"/>
      <c r="AC98" s="212"/>
      <c r="AD98" s="212"/>
      <c r="AE98" s="212"/>
      <c r="AF98" s="212"/>
      <c r="AG98" s="212" t="s">
        <v>362</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5">
      <c r="A99" s="243">
        <v>66</v>
      </c>
      <c r="B99" s="244" t="s">
        <v>1410</v>
      </c>
      <c r="C99" s="255" t="s">
        <v>1411</v>
      </c>
      <c r="D99" s="245" t="s">
        <v>1173</v>
      </c>
      <c r="E99" s="246">
        <v>1</v>
      </c>
      <c r="F99" s="247"/>
      <c r="G99" s="248">
        <f>ROUND(E99*F99,2)</f>
        <v>0</v>
      </c>
      <c r="H99" s="247"/>
      <c r="I99" s="248">
        <f>ROUND(E99*H99,2)</f>
        <v>0</v>
      </c>
      <c r="J99" s="247"/>
      <c r="K99" s="248">
        <f>ROUND(E99*J99,2)</f>
        <v>0</v>
      </c>
      <c r="L99" s="248">
        <v>21</v>
      </c>
      <c r="M99" s="248">
        <f>G99*(1+L99/100)</f>
        <v>0</v>
      </c>
      <c r="N99" s="246">
        <v>0</v>
      </c>
      <c r="O99" s="246">
        <f>ROUND(E99*N99,2)</f>
        <v>0</v>
      </c>
      <c r="P99" s="246">
        <v>0</v>
      </c>
      <c r="Q99" s="246">
        <f>ROUND(E99*P99,2)</f>
        <v>0</v>
      </c>
      <c r="R99" s="248"/>
      <c r="S99" s="248" t="s">
        <v>254</v>
      </c>
      <c r="T99" s="249" t="s">
        <v>235</v>
      </c>
      <c r="U99" s="222">
        <v>0</v>
      </c>
      <c r="V99" s="222">
        <f>ROUND(E99*U99,2)</f>
        <v>0</v>
      </c>
      <c r="W99" s="222"/>
      <c r="X99" s="222" t="s">
        <v>276</v>
      </c>
      <c r="Y99" s="222" t="s">
        <v>237</v>
      </c>
      <c r="Z99" s="212"/>
      <c r="AA99" s="212"/>
      <c r="AB99" s="212"/>
      <c r="AC99" s="212"/>
      <c r="AD99" s="212"/>
      <c r="AE99" s="212"/>
      <c r="AF99" s="212"/>
      <c r="AG99" s="212" t="s">
        <v>362</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5">
      <c r="A100" s="243">
        <v>67</v>
      </c>
      <c r="B100" s="244" t="s">
        <v>1412</v>
      </c>
      <c r="C100" s="255" t="s">
        <v>1413</v>
      </c>
      <c r="D100" s="245" t="s">
        <v>1173</v>
      </c>
      <c r="E100" s="246">
        <v>1</v>
      </c>
      <c r="F100" s="247"/>
      <c r="G100" s="248">
        <f>ROUND(E100*F100,2)</f>
        <v>0</v>
      </c>
      <c r="H100" s="247"/>
      <c r="I100" s="248">
        <f>ROUND(E100*H100,2)</f>
        <v>0</v>
      </c>
      <c r="J100" s="247"/>
      <c r="K100" s="248">
        <f>ROUND(E100*J100,2)</f>
        <v>0</v>
      </c>
      <c r="L100" s="248">
        <v>21</v>
      </c>
      <c r="M100" s="248">
        <f>G100*(1+L100/100)</f>
        <v>0</v>
      </c>
      <c r="N100" s="246">
        <v>0</v>
      </c>
      <c r="O100" s="246">
        <f>ROUND(E100*N100,2)</f>
        <v>0</v>
      </c>
      <c r="P100" s="246">
        <v>0</v>
      </c>
      <c r="Q100" s="246">
        <f>ROUND(E100*P100,2)</f>
        <v>0</v>
      </c>
      <c r="R100" s="248"/>
      <c r="S100" s="248" t="s">
        <v>254</v>
      </c>
      <c r="T100" s="249" t="s">
        <v>235</v>
      </c>
      <c r="U100" s="222">
        <v>0</v>
      </c>
      <c r="V100" s="222">
        <f>ROUND(E100*U100,2)</f>
        <v>0</v>
      </c>
      <c r="W100" s="222"/>
      <c r="X100" s="222" t="s">
        <v>276</v>
      </c>
      <c r="Y100" s="222" t="s">
        <v>237</v>
      </c>
      <c r="Z100" s="212"/>
      <c r="AA100" s="212"/>
      <c r="AB100" s="212"/>
      <c r="AC100" s="212"/>
      <c r="AD100" s="212"/>
      <c r="AE100" s="212"/>
      <c r="AF100" s="212"/>
      <c r="AG100" s="212" t="s">
        <v>362</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5">
      <c r="A101" s="243">
        <v>68</v>
      </c>
      <c r="B101" s="244" t="s">
        <v>1414</v>
      </c>
      <c r="C101" s="255" t="s">
        <v>1415</v>
      </c>
      <c r="D101" s="245" t="s">
        <v>1173</v>
      </c>
      <c r="E101" s="246">
        <v>1</v>
      </c>
      <c r="F101" s="247"/>
      <c r="G101" s="248">
        <f>ROUND(E101*F101,2)</f>
        <v>0</v>
      </c>
      <c r="H101" s="247"/>
      <c r="I101" s="248">
        <f>ROUND(E101*H101,2)</f>
        <v>0</v>
      </c>
      <c r="J101" s="247"/>
      <c r="K101" s="248">
        <f>ROUND(E101*J101,2)</f>
        <v>0</v>
      </c>
      <c r="L101" s="248">
        <v>21</v>
      </c>
      <c r="M101" s="248">
        <f>G101*(1+L101/100)</f>
        <v>0</v>
      </c>
      <c r="N101" s="246">
        <v>0</v>
      </c>
      <c r="O101" s="246">
        <f>ROUND(E101*N101,2)</f>
        <v>0</v>
      </c>
      <c r="P101" s="246">
        <v>0</v>
      </c>
      <c r="Q101" s="246">
        <f>ROUND(E101*P101,2)</f>
        <v>0</v>
      </c>
      <c r="R101" s="248"/>
      <c r="S101" s="248" t="s">
        <v>254</v>
      </c>
      <c r="T101" s="249" t="s">
        <v>235</v>
      </c>
      <c r="U101" s="222">
        <v>0</v>
      </c>
      <c r="V101" s="222">
        <f>ROUND(E101*U101,2)</f>
        <v>0</v>
      </c>
      <c r="W101" s="222"/>
      <c r="X101" s="222" t="s">
        <v>276</v>
      </c>
      <c r="Y101" s="222" t="s">
        <v>237</v>
      </c>
      <c r="Z101" s="212"/>
      <c r="AA101" s="212"/>
      <c r="AB101" s="212"/>
      <c r="AC101" s="212"/>
      <c r="AD101" s="212"/>
      <c r="AE101" s="212"/>
      <c r="AF101" s="212"/>
      <c r="AG101" s="212" t="s">
        <v>362</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5">
      <c r="A102" s="243">
        <v>69</v>
      </c>
      <c r="B102" s="244" t="s">
        <v>1416</v>
      </c>
      <c r="C102" s="255" t="s">
        <v>1417</v>
      </c>
      <c r="D102" s="245" t="s">
        <v>1173</v>
      </c>
      <c r="E102" s="246">
        <v>2</v>
      </c>
      <c r="F102" s="247"/>
      <c r="G102" s="248">
        <f>ROUND(E102*F102,2)</f>
        <v>0</v>
      </c>
      <c r="H102" s="247"/>
      <c r="I102" s="248">
        <f>ROUND(E102*H102,2)</f>
        <v>0</v>
      </c>
      <c r="J102" s="247"/>
      <c r="K102" s="248">
        <f>ROUND(E102*J102,2)</f>
        <v>0</v>
      </c>
      <c r="L102" s="248">
        <v>21</v>
      </c>
      <c r="M102" s="248">
        <f>G102*(1+L102/100)</f>
        <v>0</v>
      </c>
      <c r="N102" s="246">
        <v>0</v>
      </c>
      <c r="O102" s="246">
        <f>ROUND(E102*N102,2)</f>
        <v>0</v>
      </c>
      <c r="P102" s="246">
        <v>0</v>
      </c>
      <c r="Q102" s="246">
        <f>ROUND(E102*P102,2)</f>
        <v>0</v>
      </c>
      <c r="R102" s="248"/>
      <c r="S102" s="248" t="s">
        <v>254</v>
      </c>
      <c r="T102" s="249" t="s">
        <v>235</v>
      </c>
      <c r="U102" s="222">
        <v>0</v>
      </c>
      <c r="V102" s="222">
        <f>ROUND(E102*U102,2)</f>
        <v>0</v>
      </c>
      <c r="W102" s="222"/>
      <c r="X102" s="222" t="s">
        <v>276</v>
      </c>
      <c r="Y102" s="222" t="s">
        <v>237</v>
      </c>
      <c r="Z102" s="212"/>
      <c r="AA102" s="212"/>
      <c r="AB102" s="212"/>
      <c r="AC102" s="212"/>
      <c r="AD102" s="212"/>
      <c r="AE102" s="212"/>
      <c r="AF102" s="212"/>
      <c r="AG102" s="212" t="s">
        <v>362</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5">
      <c r="A103" s="243">
        <v>70</v>
      </c>
      <c r="B103" s="244" t="s">
        <v>1418</v>
      </c>
      <c r="C103" s="255" t="s">
        <v>1419</v>
      </c>
      <c r="D103" s="245" t="s">
        <v>1173</v>
      </c>
      <c r="E103" s="246">
        <v>1</v>
      </c>
      <c r="F103" s="247"/>
      <c r="G103" s="248">
        <f>ROUND(E103*F103,2)</f>
        <v>0</v>
      </c>
      <c r="H103" s="247"/>
      <c r="I103" s="248">
        <f>ROUND(E103*H103,2)</f>
        <v>0</v>
      </c>
      <c r="J103" s="247"/>
      <c r="K103" s="248">
        <f>ROUND(E103*J103,2)</f>
        <v>0</v>
      </c>
      <c r="L103" s="248">
        <v>21</v>
      </c>
      <c r="M103" s="248">
        <f>G103*(1+L103/100)</f>
        <v>0</v>
      </c>
      <c r="N103" s="246">
        <v>0</v>
      </c>
      <c r="O103" s="246">
        <f>ROUND(E103*N103,2)</f>
        <v>0</v>
      </c>
      <c r="P103" s="246">
        <v>0</v>
      </c>
      <c r="Q103" s="246">
        <f>ROUND(E103*P103,2)</f>
        <v>0</v>
      </c>
      <c r="R103" s="248"/>
      <c r="S103" s="248" t="s">
        <v>254</v>
      </c>
      <c r="T103" s="249" t="s">
        <v>235</v>
      </c>
      <c r="U103" s="222">
        <v>0</v>
      </c>
      <c r="V103" s="222">
        <f>ROUND(E103*U103,2)</f>
        <v>0</v>
      </c>
      <c r="W103" s="222"/>
      <c r="X103" s="222" t="s">
        <v>276</v>
      </c>
      <c r="Y103" s="222" t="s">
        <v>237</v>
      </c>
      <c r="Z103" s="212"/>
      <c r="AA103" s="212"/>
      <c r="AB103" s="212"/>
      <c r="AC103" s="212"/>
      <c r="AD103" s="212"/>
      <c r="AE103" s="212"/>
      <c r="AF103" s="212"/>
      <c r="AG103" s="212" t="s">
        <v>362</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5">
      <c r="A104" s="243">
        <v>71</v>
      </c>
      <c r="B104" s="244" t="s">
        <v>1420</v>
      </c>
      <c r="C104" s="255" t="s">
        <v>1421</v>
      </c>
      <c r="D104" s="245" t="s">
        <v>1173</v>
      </c>
      <c r="E104" s="246">
        <v>1</v>
      </c>
      <c r="F104" s="247"/>
      <c r="G104" s="248">
        <f>ROUND(E104*F104,2)</f>
        <v>0</v>
      </c>
      <c r="H104" s="247"/>
      <c r="I104" s="248">
        <f>ROUND(E104*H104,2)</f>
        <v>0</v>
      </c>
      <c r="J104" s="247"/>
      <c r="K104" s="248">
        <f>ROUND(E104*J104,2)</f>
        <v>0</v>
      </c>
      <c r="L104" s="248">
        <v>21</v>
      </c>
      <c r="M104" s="248">
        <f>G104*(1+L104/100)</f>
        <v>0</v>
      </c>
      <c r="N104" s="246">
        <v>0</v>
      </c>
      <c r="O104" s="246">
        <f>ROUND(E104*N104,2)</f>
        <v>0</v>
      </c>
      <c r="P104" s="246">
        <v>0</v>
      </c>
      <c r="Q104" s="246">
        <f>ROUND(E104*P104,2)</f>
        <v>0</v>
      </c>
      <c r="R104" s="248"/>
      <c r="S104" s="248" t="s">
        <v>254</v>
      </c>
      <c r="T104" s="249" t="s">
        <v>235</v>
      </c>
      <c r="U104" s="222">
        <v>0</v>
      </c>
      <c r="V104" s="222">
        <f>ROUND(E104*U104,2)</f>
        <v>0</v>
      </c>
      <c r="W104" s="222"/>
      <c r="X104" s="222" t="s">
        <v>276</v>
      </c>
      <c r="Y104" s="222" t="s">
        <v>237</v>
      </c>
      <c r="Z104" s="212"/>
      <c r="AA104" s="212"/>
      <c r="AB104" s="212"/>
      <c r="AC104" s="212"/>
      <c r="AD104" s="212"/>
      <c r="AE104" s="212"/>
      <c r="AF104" s="212"/>
      <c r="AG104" s="212" t="s">
        <v>362</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5">
      <c r="A105" s="243">
        <v>72</v>
      </c>
      <c r="B105" s="244" t="s">
        <v>1422</v>
      </c>
      <c r="C105" s="255" t="s">
        <v>1395</v>
      </c>
      <c r="D105" s="245" t="s">
        <v>1173</v>
      </c>
      <c r="E105" s="246">
        <v>1</v>
      </c>
      <c r="F105" s="247"/>
      <c r="G105" s="248">
        <f>ROUND(E105*F105,2)</f>
        <v>0</v>
      </c>
      <c r="H105" s="247"/>
      <c r="I105" s="248">
        <f>ROUND(E105*H105,2)</f>
        <v>0</v>
      </c>
      <c r="J105" s="247"/>
      <c r="K105" s="248">
        <f>ROUND(E105*J105,2)</f>
        <v>0</v>
      </c>
      <c r="L105" s="248">
        <v>21</v>
      </c>
      <c r="M105" s="248">
        <f>G105*(1+L105/100)</f>
        <v>0</v>
      </c>
      <c r="N105" s="246">
        <v>0</v>
      </c>
      <c r="O105" s="246">
        <f>ROUND(E105*N105,2)</f>
        <v>0</v>
      </c>
      <c r="P105" s="246">
        <v>0</v>
      </c>
      <c r="Q105" s="246">
        <f>ROUND(E105*P105,2)</f>
        <v>0</v>
      </c>
      <c r="R105" s="248"/>
      <c r="S105" s="248" t="s">
        <v>254</v>
      </c>
      <c r="T105" s="249" t="s">
        <v>235</v>
      </c>
      <c r="U105" s="222">
        <v>0</v>
      </c>
      <c r="V105" s="222">
        <f>ROUND(E105*U105,2)</f>
        <v>0</v>
      </c>
      <c r="W105" s="222"/>
      <c r="X105" s="222" t="s">
        <v>276</v>
      </c>
      <c r="Y105" s="222" t="s">
        <v>237</v>
      </c>
      <c r="Z105" s="212"/>
      <c r="AA105" s="212"/>
      <c r="AB105" s="212"/>
      <c r="AC105" s="212"/>
      <c r="AD105" s="212"/>
      <c r="AE105" s="212"/>
      <c r="AF105" s="212"/>
      <c r="AG105" s="212" t="s">
        <v>362</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5">
      <c r="A106" s="243">
        <v>73</v>
      </c>
      <c r="B106" s="244" t="s">
        <v>1423</v>
      </c>
      <c r="C106" s="255" t="s">
        <v>1424</v>
      </c>
      <c r="D106" s="245" t="s">
        <v>1173</v>
      </c>
      <c r="E106" s="246">
        <v>1</v>
      </c>
      <c r="F106" s="247"/>
      <c r="G106" s="248">
        <f>ROUND(E106*F106,2)</f>
        <v>0</v>
      </c>
      <c r="H106" s="247"/>
      <c r="I106" s="248">
        <f>ROUND(E106*H106,2)</f>
        <v>0</v>
      </c>
      <c r="J106" s="247"/>
      <c r="K106" s="248">
        <f>ROUND(E106*J106,2)</f>
        <v>0</v>
      </c>
      <c r="L106" s="248">
        <v>21</v>
      </c>
      <c r="M106" s="248">
        <f>G106*(1+L106/100)</f>
        <v>0</v>
      </c>
      <c r="N106" s="246">
        <v>0</v>
      </c>
      <c r="O106" s="246">
        <f>ROUND(E106*N106,2)</f>
        <v>0</v>
      </c>
      <c r="P106" s="246">
        <v>0</v>
      </c>
      <c r="Q106" s="246">
        <f>ROUND(E106*P106,2)</f>
        <v>0</v>
      </c>
      <c r="R106" s="248"/>
      <c r="S106" s="248" t="s">
        <v>254</v>
      </c>
      <c r="T106" s="249" t="s">
        <v>235</v>
      </c>
      <c r="U106" s="222">
        <v>0</v>
      </c>
      <c r="V106" s="222">
        <f>ROUND(E106*U106,2)</f>
        <v>0</v>
      </c>
      <c r="W106" s="222"/>
      <c r="X106" s="222" t="s">
        <v>276</v>
      </c>
      <c r="Y106" s="222" t="s">
        <v>237</v>
      </c>
      <c r="Z106" s="212"/>
      <c r="AA106" s="212"/>
      <c r="AB106" s="212"/>
      <c r="AC106" s="212"/>
      <c r="AD106" s="212"/>
      <c r="AE106" s="212"/>
      <c r="AF106" s="212"/>
      <c r="AG106" s="212" t="s">
        <v>362</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5">
      <c r="A107" s="243">
        <v>74</v>
      </c>
      <c r="B107" s="244" t="s">
        <v>1425</v>
      </c>
      <c r="C107" s="255" t="s">
        <v>1399</v>
      </c>
      <c r="D107" s="245" t="s">
        <v>1173</v>
      </c>
      <c r="E107" s="246">
        <v>1</v>
      </c>
      <c r="F107" s="247"/>
      <c r="G107" s="248">
        <f>ROUND(E107*F107,2)</f>
        <v>0</v>
      </c>
      <c r="H107" s="247"/>
      <c r="I107" s="248">
        <f>ROUND(E107*H107,2)</f>
        <v>0</v>
      </c>
      <c r="J107" s="247"/>
      <c r="K107" s="248">
        <f>ROUND(E107*J107,2)</f>
        <v>0</v>
      </c>
      <c r="L107" s="248">
        <v>21</v>
      </c>
      <c r="M107" s="248">
        <f>G107*(1+L107/100)</f>
        <v>0</v>
      </c>
      <c r="N107" s="246">
        <v>0</v>
      </c>
      <c r="O107" s="246">
        <f>ROUND(E107*N107,2)</f>
        <v>0</v>
      </c>
      <c r="P107" s="246">
        <v>0</v>
      </c>
      <c r="Q107" s="246">
        <f>ROUND(E107*P107,2)</f>
        <v>0</v>
      </c>
      <c r="R107" s="248"/>
      <c r="S107" s="248" t="s">
        <v>254</v>
      </c>
      <c r="T107" s="249" t="s">
        <v>235</v>
      </c>
      <c r="U107" s="222">
        <v>0</v>
      </c>
      <c r="V107" s="222">
        <f>ROUND(E107*U107,2)</f>
        <v>0</v>
      </c>
      <c r="W107" s="222"/>
      <c r="X107" s="222" t="s">
        <v>276</v>
      </c>
      <c r="Y107" s="222" t="s">
        <v>237</v>
      </c>
      <c r="Z107" s="212"/>
      <c r="AA107" s="212"/>
      <c r="AB107" s="212"/>
      <c r="AC107" s="212"/>
      <c r="AD107" s="212"/>
      <c r="AE107" s="212"/>
      <c r="AF107" s="212"/>
      <c r="AG107" s="212" t="s">
        <v>362</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5">
      <c r="A108" s="243">
        <v>75</v>
      </c>
      <c r="B108" s="244" t="s">
        <v>1426</v>
      </c>
      <c r="C108" s="255" t="s">
        <v>1427</v>
      </c>
      <c r="D108" s="245" t="s">
        <v>1173</v>
      </c>
      <c r="E108" s="246">
        <v>1</v>
      </c>
      <c r="F108" s="247"/>
      <c r="G108" s="248">
        <f>ROUND(E108*F108,2)</f>
        <v>0</v>
      </c>
      <c r="H108" s="247"/>
      <c r="I108" s="248">
        <f>ROUND(E108*H108,2)</f>
        <v>0</v>
      </c>
      <c r="J108" s="247"/>
      <c r="K108" s="248">
        <f>ROUND(E108*J108,2)</f>
        <v>0</v>
      </c>
      <c r="L108" s="248">
        <v>21</v>
      </c>
      <c r="M108" s="248">
        <f>G108*(1+L108/100)</f>
        <v>0</v>
      </c>
      <c r="N108" s="246">
        <v>0</v>
      </c>
      <c r="O108" s="246">
        <f>ROUND(E108*N108,2)</f>
        <v>0</v>
      </c>
      <c r="P108" s="246">
        <v>0</v>
      </c>
      <c r="Q108" s="246">
        <f>ROUND(E108*P108,2)</f>
        <v>0</v>
      </c>
      <c r="R108" s="248"/>
      <c r="S108" s="248" t="s">
        <v>254</v>
      </c>
      <c r="T108" s="249" t="s">
        <v>235</v>
      </c>
      <c r="U108" s="222">
        <v>0</v>
      </c>
      <c r="V108" s="222">
        <f>ROUND(E108*U108,2)</f>
        <v>0</v>
      </c>
      <c r="W108" s="222"/>
      <c r="X108" s="222" t="s">
        <v>276</v>
      </c>
      <c r="Y108" s="222" t="s">
        <v>237</v>
      </c>
      <c r="Z108" s="212"/>
      <c r="AA108" s="212"/>
      <c r="AB108" s="212"/>
      <c r="AC108" s="212"/>
      <c r="AD108" s="212"/>
      <c r="AE108" s="212"/>
      <c r="AF108" s="212"/>
      <c r="AG108" s="212" t="s">
        <v>362</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5">
      <c r="A109" s="243">
        <v>76</v>
      </c>
      <c r="B109" s="244" t="s">
        <v>1428</v>
      </c>
      <c r="C109" s="255" t="s">
        <v>1401</v>
      </c>
      <c r="D109" s="245" t="s">
        <v>1173</v>
      </c>
      <c r="E109" s="246">
        <v>1</v>
      </c>
      <c r="F109" s="247"/>
      <c r="G109" s="248">
        <f>ROUND(E109*F109,2)</f>
        <v>0</v>
      </c>
      <c r="H109" s="247"/>
      <c r="I109" s="248">
        <f>ROUND(E109*H109,2)</f>
        <v>0</v>
      </c>
      <c r="J109" s="247"/>
      <c r="K109" s="248">
        <f>ROUND(E109*J109,2)</f>
        <v>0</v>
      </c>
      <c r="L109" s="248">
        <v>21</v>
      </c>
      <c r="M109" s="248">
        <f>G109*(1+L109/100)</f>
        <v>0</v>
      </c>
      <c r="N109" s="246">
        <v>0</v>
      </c>
      <c r="O109" s="246">
        <f>ROUND(E109*N109,2)</f>
        <v>0</v>
      </c>
      <c r="P109" s="246">
        <v>0</v>
      </c>
      <c r="Q109" s="246">
        <f>ROUND(E109*P109,2)</f>
        <v>0</v>
      </c>
      <c r="R109" s="248"/>
      <c r="S109" s="248" t="s">
        <v>254</v>
      </c>
      <c r="T109" s="249" t="s">
        <v>235</v>
      </c>
      <c r="U109" s="222">
        <v>0</v>
      </c>
      <c r="V109" s="222">
        <f>ROUND(E109*U109,2)</f>
        <v>0</v>
      </c>
      <c r="W109" s="222"/>
      <c r="X109" s="222" t="s">
        <v>276</v>
      </c>
      <c r="Y109" s="222" t="s">
        <v>237</v>
      </c>
      <c r="Z109" s="212"/>
      <c r="AA109" s="212"/>
      <c r="AB109" s="212"/>
      <c r="AC109" s="212"/>
      <c r="AD109" s="212"/>
      <c r="AE109" s="212"/>
      <c r="AF109" s="212"/>
      <c r="AG109" s="212" t="s">
        <v>362</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x14ac:dyDescent="0.25">
      <c r="A110" s="227" t="s">
        <v>229</v>
      </c>
      <c r="B110" s="228" t="s">
        <v>176</v>
      </c>
      <c r="C110" s="251" t="s">
        <v>177</v>
      </c>
      <c r="D110" s="229"/>
      <c r="E110" s="230"/>
      <c r="F110" s="231"/>
      <c r="G110" s="231">
        <f>SUMIF(AG111:AG114,"&lt;&gt;NOR",G111:G114)</f>
        <v>0</v>
      </c>
      <c r="H110" s="231"/>
      <c r="I110" s="231">
        <f>SUM(I111:I114)</f>
        <v>0</v>
      </c>
      <c r="J110" s="231"/>
      <c r="K110" s="231">
        <f>SUM(K111:K114)</f>
        <v>0</v>
      </c>
      <c r="L110" s="231"/>
      <c r="M110" s="231">
        <f>SUM(M111:M114)</f>
        <v>0</v>
      </c>
      <c r="N110" s="230"/>
      <c r="O110" s="230">
        <f>SUM(O111:O114)</f>
        <v>0</v>
      </c>
      <c r="P110" s="230"/>
      <c r="Q110" s="230">
        <f>SUM(Q111:Q114)</f>
        <v>0</v>
      </c>
      <c r="R110" s="231"/>
      <c r="S110" s="231"/>
      <c r="T110" s="232"/>
      <c r="U110" s="226"/>
      <c r="V110" s="226">
        <f>SUM(V111:V114)</f>
        <v>0</v>
      </c>
      <c r="W110" s="226"/>
      <c r="X110" s="226"/>
      <c r="Y110" s="226"/>
      <c r="AG110" t="s">
        <v>230</v>
      </c>
    </row>
    <row r="111" spans="1:60" outlineLevel="1" x14ac:dyDescent="0.25">
      <c r="A111" s="234">
        <v>77</v>
      </c>
      <c r="B111" s="235" t="s">
        <v>1429</v>
      </c>
      <c r="C111" s="252" t="s">
        <v>1430</v>
      </c>
      <c r="D111" s="236" t="s">
        <v>1173</v>
      </c>
      <c r="E111" s="237">
        <v>8</v>
      </c>
      <c r="F111" s="238"/>
      <c r="G111" s="239">
        <f>ROUND(E111*F111,2)</f>
        <v>0</v>
      </c>
      <c r="H111" s="238"/>
      <c r="I111" s="239">
        <f>ROUND(E111*H111,2)</f>
        <v>0</v>
      </c>
      <c r="J111" s="238"/>
      <c r="K111" s="239">
        <f>ROUND(E111*J111,2)</f>
        <v>0</v>
      </c>
      <c r="L111" s="239">
        <v>21</v>
      </c>
      <c r="M111" s="239">
        <f>G111*(1+L111/100)</f>
        <v>0</v>
      </c>
      <c r="N111" s="237">
        <v>0</v>
      </c>
      <c r="O111" s="237">
        <f>ROUND(E111*N111,2)</f>
        <v>0</v>
      </c>
      <c r="P111" s="237">
        <v>0</v>
      </c>
      <c r="Q111" s="237">
        <f>ROUND(E111*P111,2)</f>
        <v>0</v>
      </c>
      <c r="R111" s="239"/>
      <c r="S111" s="239" t="s">
        <v>254</v>
      </c>
      <c r="T111" s="240" t="s">
        <v>235</v>
      </c>
      <c r="U111" s="222">
        <v>0</v>
      </c>
      <c r="V111" s="222">
        <f>ROUND(E111*U111,2)</f>
        <v>0</v>
      </c>
      <c r="W111" s="222"/>
      <c r="X111" s="222" t="s">
        <v>276</v>
      </c>
      <c r="Y111" s="222" t="s">
        <v>237</v>
      </c>
      <c r="Z111" s="212"/>
      <c r="AA111" s="212"/>
      <c r="AB111" s="212"/>
      <c r="AC111" s="212"/>
      <c r="AD111" s="212"/>
      <c r="AE111" s="212"/>
      <c r="AF111" s="212"/>
      <c r="AG111" s="212" t="s">
        <v>362</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2" x14ac:dyDescent="0.25">
      <c r="A112" s="219"/>
      <c r="B112" s="220"/>
      <c r="C112" s="253" t="s">
        <v>1431</v>
      </c>
      <c r="D112" s="241"/>
      <c r="E112" s="241"/>
      <c r="F112" s="241"/>
      <c r="G112" s="241"/>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240</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5">
      <c r="A113" s="234">
        <v>78</v>
      </c>
      <c r="B113" s="235" t="s">
        <v>1432</v>
      </c>
      <c r="C113" s="252" t="s">
        <v>1433</v>
      </c>
      <c r="D113" s="236" t="s">
        <v>1173</v>
      </c>
      <c r="E113" s="237">
        <v>8</v>
      </c>
      <c r="F113" s="238"/>
      <c r="G113" s="239">
        <f>ROUND(E113*F113,2)</f>
        <v>0</v>
      </c>
      <c r="H113" s="238"/>
      <c r="I113" s="239">
        <f>ROUND(E113*H113,2)</f>
        <v>0</v>
      </c>
      <c r="J113" s="238"/>
      <c r="K113" s="239">
        <f>ROUND(E113*J113,2)</f>
        <v>0</v>
      </c>
      <c r="L113" s="239">
        <v>21</v>
      </c>
      <c r="M113" s="239">
        <f>G113*(1+L113/100)</f>
        <v>0</v>
      </c>
      <c r="N113" s="237">
        <v>0</v>
      </c>
      <c r="O113" s="237">
        <f>ROUND(E113*N113,2)</f>
        <v>0</v>
      </c>
      <c r="P113" s="237">
        <v>0</v>
      </c>
      <c r="Q113" s="237">
        <f>ROUND(E113*P113,2)</f>
        <v>0</v>
      </c>
      <c r="R113" s="239"/>
      <c r="S113" s="239" t="s">
        <v>254</v>
      </c>
      <c r="T113" s="240" t="s">
        <v>235</v>
      </c>
      <c r="U113" s="222">
        <v>0</v>
      </c>
      <c r="V113" s="222">
        <f>ROUND(E113*U113,2)</f>
        <v>0</v>
      </c>
      <c r="W113" s="222"/>
      <c r="X113" s="222" t="s">
        <v>276</v>
      </c>
      <c r="Y113" s="222" t="s">
        <v>237</v>
      </c>
      <c r="Z113" s="212"/>
      <c r="AA113" s="212"/>
      <c r="AB113" s="212"/>
      <c r="AC113" s="212"/>
      <c r="AD113" s="212"/>
      <c r="AE113" s="212"/>
      <c r="AF113" s="212"/>
      <c r="AG113" s="212" t="s">
        <v>362</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5">
      <c r="A114" s="219"/>
      <c r="B114" s="220"/>
      <c r="C114" s="253" t="s">
        <v>1434</v>
      </c>
      <c r="D114" s="241"/>
      <c r="E114" s="241"/>
      <c r="F114" s="241"/>
      <c r="G114" s="241"/>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240</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x14ac:dyDescent="0.25">
      <c r="A115" s="227" t="s">
        <v>229</v>
      </c>
      <c r="B115" s="228" t="s">
        <v>178</v>
      </c>
      <c r="C115" s="251" t="s">
        <v>28</v>
      </c>
      <c r="D115" s="229"/>
      <c r="E115" s="230"/>
      <c r="F115" s="231"/>
      <c r="G115" s="231">
        <f>SUMIF(AG116:AG119,"&lt;&gt;NOR",G116:G119)</f>
        <v>0</v>
      </c>
      <c r="H115" s="231"/>
      <c r="I115" s="231">
        <f>SUM(I116:I119)</f>
        <v>0</v>
      </c>
      <c r="J115" s="231"/>
      <c r="K115" s="231">
        <f>SUM(K116:K119)</f>
        <v>0</v>
      </c>
      <c r="L115" s="231"/>
      <c r="M115" s="231">
        <f>SUM(M116:M119)</f>
        <v>0</v>
      </c>
      <c r="N115" s="230"/>
      <c r="O115" s="230">
        <f>SUM(O116:O119)</f>
        <v>0</v>
      </c>
      <c r="P115" s="230"/>
      <c r="Q115" s="230">
        <f>SUM(Q116:Q119)</f>
        <v>0</v>
      </c>
      <c r="R115" s="231"/>
      <c r="S115" s="231"/>
      <c r="T115" s="232"/>
      <c r="U115" s="226"/>
      <c r="V115" s="226">
        <f>SUM(V116:V119)</f>
        <v>0</v>
      </c>
      <c r="W115" s="226"/>
      <c r="X115" s="226"/>
      <c r="Y115" s="226"/>
      <c r="AG115" t="s">
        <v>230</v>
      </c>
    </row>
    <row r="116" spans="1:60" outlineLevel="1" x14ac:dyDescent="0.25">
      <c r="A116" s="243">
        <v>79</v>
      </c>
      <c r="B116" s="244" t="s">
        <v>1435</v>
      </c>
      <c r="C116" s="255" t="s">
        <v>1436</v>
      </c>
      <c r="D116" s="245" t="s">
        <v>290</v>
      </c>
      <c r="E116" s="246">
        <v>300</v>
      </c>
      <c r="F116" s="247"/>
      <c r="G116" s="248">
        <f>ROUND(E116*F116,2)</f>
        <v>0</v>
      </c>
      <c r="H116" s="247"/>
      <c r="I116" s="248">
        <f>ROUND(E116*H116,2)</f>
        <v>0</v>
      </c>
      <c r="J116" s="247"/>
      <c r="K116" s="248">
        <f>ROUND(E116*J116,2)</f>
        <v>0</v>
      </c>
      <c r="L116" s="248">
        <v>21</v>
      </c>
      <c r="M116" s="248">
        <f>G116*(1+L116/100)</f>
        <v>0</v>
      </c>
      <c r="N116" s="246">
        <v>0</v>
      </c>
      <c r="O116" s="246">
        <f>ROUND(E116*N116,2)</f>
        <v>0</v>
      </c>
      <c r="P116" s="246">
        <v>0</v>
      </c>
      <c r="Q116" s="246">
        <f>ROUND(E116*P116,2)</f>
        <v>0</v>
      </c>
      <c r="R116" s="248"/>
      <c r="S116" s="248" t="s">
        <v>254</v>
      </c>
      <c r="T116" s="249" t="s">
        <v>235</v>
      </c>
      <c r="U116" s="222">
        <v>0</v>
      </c>
      <c r="V116" s="222">
        <f>ROUND(E116*U116,2)</f>
        <v>0</v>
      </c>
      <c r="W116" s="222"/>
      <c r="X116" s="222" t="s">
        <v>276</v>
      </c>
      <c r="Y116" s="222" t="s">
        <v>237</v>
      </c>
      <c r="Z116" s="212"/>
      <c r="AA116" s="212"/>
      <c r="AB116" s="212"/>
      <c r="AC116" s="212"/>
      <c r="AD116" s="212"/>
      <c r="AE116" s="212"/>
      <c r="AF116" s="212"/>
      <c r="AG116" s="212" t="s">
        <v>1437</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5">
      <c r="A117" s="243">
        <v>80</v>
      </c>
      <c r="B117" s="244" t="s">
        <v>1438</v>
      </c>
      <c r="C117" s="255" t="s">
        <v>1439</v>
      </c>
      <c r="D117" s="245" t="s">
        <v>1181</v>
      </c>
      <c r="E117" s="246">
        <v>1</v>
      </c>
      <c r="F117" s="247"/>
      <c r="G117" s="248">
        <f>ROUND(E117*F117,2)</f>
        <v>0</v>
      </c>
      <c r="H117" s="247"/>
      <c r="I117" s="248">
        <f>ROUND(E117*H117,2)</f>
        <v>0</v>
      </c>
      <c r="J117" s="247"/>
      <c r="K117" s="248">
        <f>ROUND(E117*J117,2)</f>
        <v>0</v>
      </c>
      <c r="L117" s="248">
        <v>21</v>
      </c>
      <c r="M117" s="248">
        <f>G117*(1+L117/100)</f>
        <v>0</v>
      </c>
      <c r="N117" s="246">
        <v>0</v>
      </c>
      <c r="O117" s="246">
        <f>ROUND(E117*N117,2)</f>
        <v>0</v>
      </c>
      <c r="P117" s="246">
        <v>0</v>
      </c>
      <c r="Q117" s="246">
        <f>ROUND(E117*P117,2)</f>
        <v>0</v>
      </c>
      <c r="R117" s="248"/>
      <c r="S117" s="248" t="s">
        <v>254</v>
      </c>
      <c r="T117" s="249" t="s">
        <v>235</v>
      </c>
      <c r="U117" s="222">
        <v>0</v>
      </c>
      <c r="V117" s="222">
        <f>ROUND(E117*U117,2)</f>
        <v>0</v>
      </c>
      <c r="W117" s="222"/>
      <c r="X117" s="222" t="s">
        <v>276</v>
      </c>
      <c r="Y117" s="222" t="s">
        <v>237</v>
      </c>
      <c r="Z117" s="212"/>
      <c r="AA117" s="212"/>
      <c r="AB117" s="212"/>
      <c r="AC117" s="212"/>
      <c r="AD117" s="212"/>
      <c r="AE117" s="212"/>
      <c r="AF117" s="212"/>
      <c r="AG117" s="212" t="s">
        <v>1437</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5">
      <c r="A118" s="243">
        <v>81</v>
      </c>
      <c r="B118" s="244" t="s">
        <v>1440</v>
      </c>
      <c r="C118" s="255" t="s">
        <v>1441</v>
      </c>
      <c r="D118" s="245" t="s">
        <v>1181</v>
      </c>
      <c r="E118" s="246">
        <v>1</v>
      </c>
      <c r="F118" s="247"/>
      <c r="G118" s="248">
        <f>ROUND(E118*F118,2)</f>
        <v>0</v>
      </c>
      <c r="H118" s="247"/>
      <c r="I118" s="248">
        <f>ROUND(E118*H118,2)</f>
        <v>0</v>
      </c>
      <c r="J118" s="247"/>
      <c r="K118" s="248">
        <f>ROUND(E118*J118,2)</f>
        <v>0</v>
      </c>
      <c r="L118" s="248">
        <v>21</v>
      </c>
      <c r="M118" s="248">
        <f>G118*(1+L118/100)</f>
        <v>0</v>
      </c>
      <c r="N118" s="246">
        <v>0</v>
      </c>
      <c r="O118" s="246">
        <f>ROUND(E118*N118,2)</f>
        <v>0</v>
      </c>
      <c r="P118" s="246">
        <v>0</v>
      </c>
      <c r="Q118" s="246">
        <f>ROUND(E118*P118,2)</f>
        <v>0</v>
      </c>
      <c r="R118" s="248"/>
      <c r="S118" s="248" t="s">
        <v>254</v>
      </c>
      <c r="T118" s="249" t="s">
        <v>235</v>
      </c>
      <c r="U118" s="222">
        <v>0</v>
      </c>
      <c r="V118" s="222">
        <f>ROUND(E118*U118,2)</f>
        <v>0</v>
      </c>
      <c r="W118" s="222"/>
      <c r="X118" s="222" t="s">
        <v>276</v>
      </c>
      <c r="Y118" s="222" t="s">
        <v>237</v>
      </c>
      <c r="Z118" s="212"/>
      <c r="AA118" s="212"/>
      <c r="AB118" s="212"/>
      <c r="AC118" s="212"/>
      <c r="AD118" s="212"/>
      <c r="AE118" s="212"/>
      <c r="AF118" s="212"/>
      <c r="AG118" s="212" t="s">
        <v>1437</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5">
      <c r="A119" s="234">
        <v>82</v>
      </c>
      <c r="B119" s="235" t="s">
        <v>1442</v>
      </c>
      <c r="C119" s="252" t="s">
        <v>1443</v>
      </c>
      <c r="D119" s="236" t="s">
        <v>1181</v>
      </c>
      <c r="E119" s="237">
        <v>1</v>
      </c>
      <c r="F119" s="238"/>
      <c r="G119" s="239">
        <f>ROUND(E119*F119,2)</f>
        <v>0</v>
      </c>
      <c r="H119" s="238"/>
      <c r="I119" s="239">
        <f>ROUND(E119*H119,2)</f>
        <v>0</v>
      </c>
      <c r="J119" s="238"/>
      <c r="K119" s="239">
        <f>ROUND(E119*J119,2)</f>
        <v>0</v>
      </c>
      <c r="L119" s="239">
        <v>21</v>
      </c>
      <c r="M119" s="239">
        <f>G119*(1+L119/100)</f>
        <v>0</v>
      </c>
      <c r="N119" s="237">
        <v>0</v>
      </c>
      <c r="O119" s="237">
        <f>ROUND(E119*N119,2)</f>
        <v>0</v>
      </c>
      <c r="P119" s="237">
        <v>0</v>
      </c>
      <c r="Q119" s="237">
        <f>ROUND(E119*P119,2)</f>
        <v>0</v>
      </c>
      <c r="R119" s="239"/>
      <c r="S119" s="239" t="s">
        <v>254</v>
      </c>
      <c r="T119" s="240" t="s">
        <v>235</v>
      </c>
      <c r="U119" s="222">
        <v>0</v>
      </c>
      <c r="V119" s="222">
        <f>ROUND(E119*U119,2)</f>
        <v>0</v>
      </c>
      <c r="W119" s="222"/>
      <c r="X119" s="222" t="s">
        <v>276</v>
      </c>
      <c r="Y119" s="222" t="s">
        <v>237</v>
      </c>
      <c r="Z119" s="212"/>
      <c r="AA119" s="212"/>
      <c r="AB119" s="212"/>
      <c r="AC119" s="212"/>
      <c r="AD119" s="212"/>
      <c r="AE119" s="212"/>
      <c r="AF119" s="212"/>
      <c r="AG119" s="212" t="s">
        <v>1437</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x14ac:dyDescent="0.25">
      <c r="A120" s="3"/>
      <c r="B120" s="4"/>
      <c r="C120" s="256"/>
      <c r="D120" s="6"/>
      <c r="E120" s="3"/>
      <c r="F120" s="3"/>
      <c r="G120" s="3"/>
      <c r="H120" s="3"/>
      <c r="I120" s="3"/>
      <c r="J120" s="3"/>
      <c r="K120" s="3"/>
      <c r="L120" s="3"/>
      <c r="M120" s="3"/>
      <c r="N120" s="3"/>
      <c r="O120" s="3"/>
      <c r="P120" s="3"/>
      <c r="Q120" s="3"/>
      <c r="R120" s="3"/>
      <c r="S120" s="3"/>
      <c r="T120" s="3"/>
      <c r="U120" s="3"/>
      <c r="V120" s="3"/>
      <c r="W120" s="3"/>
      <c r="X120" s="3"/>
      <c r="Y120" s="3"/>
      <c r="AE120">
        <v>15</v>
      </c>
      <c r="AF120">
        <v>21</v>
      </c>
      <c r="AG120" t="s">
        <v>215</v>
      </c>
    </row>
    <row r="121" spans="1:60" x14ac:dyDescent="0.25">
      <c r="A121" s="215"/>
      <c r="B121" s="216" t="s">
        <v>29</v>
      </c>
      <c r="C121" s="257"/>
      <c r="D121" s="217"/>
      <c r="E121" s="218"/>
      <c r="F121" s="218"/>
      <c r="G121" s="233">
        <f>G8+G17+G31+G42+G51+G79+G86+G94+G110+G115</f>
        <v>0</v>
      </c>
      <c r="H121" s="3"/>
      <c r="I121" s="3"/>
      <c r="J121" s="3"/>
      <c r="K121" s="3"/>
      <c r="L121" s="3"/>
      <c r="M121" s="3"/>
      <c r="N121" s="3"/>
      <c r="O121" s="3"/>
      <c r="P121" s="3"/>
      <c r="Q121" s="3"/>
      <c r="R121" s="3"/>
      <c r="S121" s="3"/>
      <c r="T121" s="3"/>
      <c r="U121" s="3"/>
      <c r="V121" s="3"/>
      <c r="W121" s="3"/>
      <c r="X121" s="3"/>
      <c r="Y121" s="3"/>
      <c r="AE121">
        <f>SUMIF(L7:L119,AE120,G7:G119)</f>
        <v>0</v>
      </c>
      <c r="AF121">
        <f>SUMIF(L7:L119,AF120,G7:G119)</f>
        <v>0</v>
      </c>
      <c r="AG121" t="s">
        <v>268</v>
      </c>
    </row>
    <row r="122" spans="1:60" x14ac:dyDescent="0.25">
      <c r="C122" s="258"/>
      <c r="D122" s="10"/>
      <c r="AG122" t="s">
        <v>269</v>
      </c>
    </row>
    <row r="123" spans="1:60" x14ac:dyDescent="0.25">
      <c r="D123" s="10"/>
    </row>
    <row r="124" spans="1:60" x14ac:dyDescent="0.25">
      <c r="D124" s="10"/>
    </row>
    <row r="125" spans="1:60" x14ac:dyDescent="0.25">
      <c r="D125" s="10"/>
    </row>
    <row r="126" spans="1:60" x14ac:dyDescent="0.25">
      <c r="D126" s="10"/>
    </row>
    <row r="127" spans="1:60" x14ac:dyDescent="0.25">
      <c r="D127" s="10"/>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BV54nXrlZuQos4MVmc2YweevX/zrkItoGiudnSzW3um1kb98jzM5f2/5dOhFnxVOzXiDri91Sh/po2DXeWjfjA==" saltValue="zKP9QTBD9UER0w6UlJ1G+A==" spinCount="100000" sheet="1" formatRows="0"/>
  <mergeCells count="20">
    <mergeCell ref="C112:G112"/>
    <mergeCell ref="C114:G114"/>
    <mergeCell ref="C71:G71"/>
    <mergeCell ref="C73:G73"/>
    <mergeCell ref="C76:G76"/>
    <mergeCell ref="C81:G81"/>
    <mergeCell ref="C83:G83"/>
    <mergeCell ref="C85:G85"/>
    <mergeCell ref="C23:G23"/>
    <mergeCell ref="C25:G25"/>
    <mergeCell ref="C29:G29"/>
    <mergeCell ref="C49:G49"/>
    <mergeCell ref="C53:G53"/>
    <mergeCell ref="C69:G69"/>
    <mergeCell ref="A1:G1"/>
    <mergeCell ref="C2:G2"/>
    <mergeCell ref="C3:G3"/>
    <mergeCell ref="C4:G4"/>
    <mergeCell ref="C19:G19"/>
    <mergeCell ref="C21:G2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F9DD4-86B4-4D42-B84A-9B8883505B14}">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73</v>
      </c>
      <c r="C3" s="201" t="s">
        <v>74</v>
      </c>
      <c r="D3" s="199"/>
      <c r="E3" s="199"/>
      <c r="F3" s="199"/>
      <c r="G3" s="200"/>
      <c r="AC3" s="176" t="s">
        <v>202</v>
      </c>
      <c r="AG3" t="s">
        <v>205</v>
      </c>
    </row>
    <row r="4" spans="1:60" ht="25.05" customHeight="1" x14ac:dyDescent="0.25">
      <c r="A4" s="202" t="s">
        <v>9</v>
      </c>
      <c r="B4" s="203" t="s">
        <v>61</v>
      </c>
      <c r="C4" s="204" t="s">
        <v>62</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53</v>
      </c>
      <c r="C8" s="251" t="s">
        <v>127</v>
      </c>
      <c r="D8" s="229"/>
      <c r="E8" s="230"/>
      <c r="F8" s="231"/>
      <c r="G8" s="231">
        <f>SUMIF(AG9:AG36,"&lt;&gt;NOR",G9:G36)</f>
        <v>0</v>
      </c>
      <c r="H8" s="231"/>
      <c r="I8" s="231">
        <f>SUM(I9:I36)</f>
        <v>0</v>
      </c>
      <c r="J8" s="231"/>
      <c r="K8" s="231">
        <f>SUM(K9:K36)</f>
        <v>0</v>
      </c>
      <c r="L8" s="231"/>
      <c r="M8" s="231">
        <f>SUM(M9:M36)</f>
        <v>0</v>
      </c>
      <c r="N8" s="230"/>
      <c r="O8" s="230">
        <f>SUM(O9:O36)</f>
        <v>0</v>
      </c>
      <c r="P8" s="230"/>
      <c r="Q8" s="230">
        <f>SUM(Q9:Q36)</f>
        <v>0</v>
      </c>
      <c r="R8" s="231"/>
      <c r="S8" s="231"/>
      <c r="T8" s="232"/>
      <c r="U8" s="226"/>
      <c r="V8" s="226">
        <f>SUM(V9:V36)</f>
        <v>38.519999999999996</v>
      </c>
      <c r="W8" s="226"/>
      <c r="X8" s="226"/>
      <c r="Y8" s="226"/>
      <c r="AG8" t="s">
        <v>230</v>
      </c>
    </row>
    <row r="9" spans="1:60" outlineLevel="1" x14ac:dyDescent="0.25">
      <c r="A9" s="234">
        <v>1</v>
      </c>
      <c r="B9" s="235" t="s">
        <v>469</v>
      </c>
      <c r="C9" s="252" t="s">
        <v>470</v>
      </c>
      <c r="D9" s="236" t="s">
        <v>309</v>
      </c>
      <c r="E9" s="237">
        <v>111.1</v>
      </c>
      <c r="F9" s="238"/>
      <c r="G9" s="239">
        <f>ROUND(E9*F9,2)</f>
        <v>0</v>
      </c>
      <c r="H9" s="238"/>
      <c r="I9" s="239">
        <f>ROUND(E9*H9,2)</f>
        <v>0</v>
      </c>
      <c r="J9" s="238"/>
      <c r="K9" s="239">
        <f>ROUND(E9*J9,2)</f>
        <v>0</v>
      </c>
      <c r="L9" s="239">
        <v>21</v>
      </c>
      <c r="M9" s="239">
        <f>G9*(1+L9/100)</f>
        <v>0</v>
      </c>
      <c r="N9" s="237">
        <v>0</v>
      </c>
      <c r="O9" s="237">
        <f>ROUND(E9*N9,2)</f>
        <v>0</v>
      </c>
      <c r="P9" s="237">
        <v>0</v>
      </c>
      <c r="Q9" s="237">
        <f>ROUND(E9*P9,2)</f>
        <v>0</v>
      </c>
      <c r="R9" s="239" t="s">
        <v>471</v>
      </c>
      <c r="S9" s="239" t="s">
        <v>234</v>
      </c>
      <c r="T9" s="240" t="s">
        <v>275</v>
      </c>
      <c r="U9" s="222">
        <v>0.187</v>
      </c>
      <c r="V9" s="222">
        <f>ROUND(E9*U9,2)</f>
        <v>20.78</v>
      </c>
      <c r="W9" s="222"/>
      <c r="X9" s="222" t="s">
        <v>276</v>
      </c>
      <c r="Y9" s="222" t="s">
        <v>237</v>
      </c>
      <c r="Z9" s="212"/>
      <c r="AA9" s="212"/>
      <c r="AB9" s="212"/>
      <c r="AC9" s="212"/>
      <c r="AD9" s="212"/>
      <c r="AE9" s="212"/>
      <c r="AF9" s="212"/>
      <c r="AG9" s="212" t="s">
        <v>362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62" t="s">
        <v>472</v>
      </c>
      <c r="D10" s="261"/>
      <c r="E10" s="261"/>
      <c r="F10" s="261"/>
      <c r="G10" s="26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279</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5">
      <c r="A11" s="219"/>
      <c r="B11" s="220"/>
      <c r="C11" s="263" t="s">
        <v>1444</v>
      </c>
      <c r="D11" s="259"/>
      <c r="E11" s="260">
        <v>92.04</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281</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5">
      <c r="A12" s="219"/>
      <c r="B12" s="220"/>
      <c r="C12" s="263" t="s">
        <v>1445</v>
      </c>
      <c r="D12" s="259"/>
      <c r="E12" s="260">
        <v>16.2</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281</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5">
      <c r="A13" s="219"/>
      <c r="B13" s="220"/>
      <c r="C13" s="263" t="s">
        <v>1446</v>
      </c>
      <c r="D13" s="259"/>
      <c r="E13" s="260">
        <v>2.86</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281</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34">
        <v>2</v>
      </c>
      <c r="B14" s="235" t="s">
        <v>482</v>
      </c>
      <c r="C14" s="252" t="s">
        <v>483</v>
      </c>
      <c r="D14" s="236" t="s">
        <v>309</v>
      </c>
      <c r="E14" s="237">
        <v>111.1</v>
      </c>
      <c r="F14" s="238"/>
      <c r="G14" s="239">
        <f>ROUND(E14*F14,2)</f>
        <v>0</v>
      </c>
      <c r="H14" s="238"/>
      <c r="I14" s="239">
        <f>ROUND(E14*H14,2)</f>
        <v>0</v>
      </c>
      <c r="J14" s="238"/>
      <c r="K14" s="239">
        <f>ROUND(E14*J14,2)</f>
        <v>0</v>
      </c>
      <c r="L14" s="239">
        <v>21</v>
      </c>
      <c r="M14" s="239">
        <f>G14*(1+L14/100)</f>
        <v>0</v>
      </c>
      <c r="N14" s="237">
        <v>0</v>
      </c>
      <c r="O14" s="237">
        <f>ROUND(E14*N14,2)</f>
        <v>0</v>
      </c>
      <c r="P14" s="237">
        <v>0</v>
      </c>
      <c r="Q14" s="237">
        <f>ROUND(E14*P14,2)</f>
        <v>0</v>
      </c>
      <c r="R14" s="239" t="s">
        <v>471</v>
      </c>
      <c r="S14" s="239" t="s">
        <v>234</v>
      </c>
      <c r="T14" s="240" t="s">
        <v>275</v>
      </c>
      <c r="U14" s="222">
        <v>5.8000000000000003E-2</v>
      </c>
      <c r="V14" s="222">
        <f>ROUND(E14*U14,2)</f>
        <v>6.44</v>
      </c>
      <c r="W14" s="222"/>
      <c r="X14" s="222" t="s">
        <v>276</v>
      </c>
      <c r="Y14" s="222" t="s">
        <v>237</v>
      </c>
      <c r="Z14" s="212"/>
      <c r="AA14" s="212"/>
      <c r="AB14" s="212"/>
      <c r="AC14" s="212"/>
      <c r="AD14" s="212"/>
      <c r="AE14" s="212"/>
      <c r="AF14" s="212"/>
      <c r="AG14" s="212" t="s">
        <v>277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5">
      <c r="A15" s="219"/>
      <c r="B15" s="220"/>
      <c r="C15" s="262" t="s">
        <v>472</v>
      </c>
      <c r="D15" s="261"/>
      <c r="E15" s="261"/>
      <c r="F15" s="261"/>
      <c r="G15" s="261"/>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279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5">
      <c r="A16" s="219"/>
      <c r="B16" s="220"/>
      <c r="C16" s="263" t="s">
        <v>1447</v>
      </c>
      <c r="D16" s="259"/>
      <c r="E16" s="260">
        <v>111.1</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281</v>
      </c>
      <c r="AH16" s="212">
        <v>5</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34">
        <v>3</v>
      </c>
      <c r="B17" s="235" t="s">
        <v>485</v>
      </c>
      <c r="C17" s="252" t="s">
        <v>486</v>
      </c>
      <c r="D17" s="236" t="s">
        <v>309</v>
      </c>
      <c r="E17" s="237">
        <v>111.1</v>
      </c>
      <c r="F17" s="238"/>
      <c r="G17" s="239">
        <f>ROUND(E17*F17,2)</f>
        <v>0</v>
      </c>
      <c r="H17" s="238"/>
      <c r="I17" s="239">
        <f>ROUND(E17*H17,2)</f>
        <v>0</v>
      </c>
      <c r="J17" s="238"/>
      <c r="K17" s="239">
        <f>ROUND(E17*J17,2)</f>
        <v>0</v>
      </c>
      <c r="L17" s="239">
        <v>21</v>
      </c>
      <c r="M17" s="239">
        <f>G17*(1+L17/100)</f>
        <v>0</v>
      </c>
      <c r="N17" s="237">
        <v>0</v>
      </c>
      <c r="O17" s="237">
        <f>ROUND(E17*N17,2)</f>
        <v>0</v>
      </c>
      <c r="P17" s="237">
        <v>0</v>
      </c>
      <c r="Q17" s="237">
        <f>ROUND(E17*P17,2)</f>
        <v>0</v>
      </c>
      <c r="R17" s="239" t="s">
        <v>471</v>
      </c>
      <c r="S17" s="239" t="s">
        <v>234</v>
      </c>
      <c r="T17" s="240" t="s">
        <v>275</v>
      </c>
      <c r="U17" s="222">
        <v>1.0999999999999999E-2</v>
      </c>
      <c r="V17" s="222">
        <f>ROUND(E17*U17,2)</f>
        <v>1.22</v>
      </c>
      <c r="W17" s="222"/>
      <c r="X17" s="222" t="s">
        <v>276</v>
      </c>
      <c r="Y17" s="222" t="s">
        <v>237</v>
      </c>
      <c r="Z17" s="212"/>
      <c r="AA17" s="212"/>
      <c r="AB17" s="212"/>
      <c r="AC17" s="212"/>
      <c r="AD17" s="212"/>
      <c r="AE17" s="212"/>
      <c r="AF17" s="212"/>
      <c r="AG17" s="212" t="s">
        <v>277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5">
      <c r="A18" s="219"/>
      <c r="B18" s="220"/>
      <c r="C18" s="262" t="s">
        <v>487</v>
      </c>
      <c r="D18" s="261"/>
      <c r="E18" s="261"/>
      <c r="F18" s="261"/>
      <c r="G18" s="261"/>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279</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5">
      <c r="A19" s="219"/>
      <c r="B19" s="220"/>
      <c r="C19" s="263" t="s">
        <v>1447</v>
      </c>
      <c r="D19" s="259"/>
      <c r="E19" s="260">
        <v>111.1</v>
      </c>
      <c r="F19" s="222"/>
      <c r="G19" s="22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281</v>
      </c>
      <c r="AH19" s="212">
        <v>5</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0.399999999999999" outlineLevel="1" x14ac:dyDescent="0.25">
      <c r="A20" s="234">
        <v>4</v>
      </c>
      <c r="B20" s="235" t="s">
        <v>488</v>
      </c>
      <c r="C20" s="252" t="s">
        <v>489</v>
      </c>
      <c r="D20" s="236" t="s">
        <v>309</v>
      </c>
      <c r="E20" s="237">
        <v>555.5</v>
      </c>
      <c r="F20" s="238"/>
      <c r="G20" s="239">
        <f>ROUND(E20*F20,2)</f>
        <v>0</v>
      </c>
      <c r="H20" s="238"/>
      <c r="I20" s="239">
        <f>ROUND(E20*H20,2)</f>
        <v>0</v>
      </c>
      <c r="J20" s="238"/>
      <c r="K20" s="239">
        <f>ROUND(E20*J20,2)</f>
        <v>0</v>
      </c>
      <c r="L20" s="239">
        <v>21</v>
      </c>
      <c r="M20" s="239">
        <f>G20*(1+L20/100)</f>
        <v>0</v>
      </c>
      <c r="N20" s="237">
        <v>0</v>
      </c>
      <c r="O20" s="237">
        <f>ROUND(E20*N20,2)</f>
        <v>0</v>
      </c>
      <c r="P20" s="237">
        <v>0</v>
      </c>
      <c r="Q20" s="237">
        <f>ROUND(E20*P20,2)</f>
        <v>0</v>
      </c>
      <c r="R20" s="239" t="s">
        <v>471</v>
      </c>
      <c r="S20" s="239" t="s">
        <v>234</v>
      </c>
      <c r="T20" s="240" t="s">
        <v>275</v>
      </c>
      <c r="U20" s="222">
        <v>0</v>
      </c>
      <c r="V20" s="222">
        <f>ROUND(E20*U20,2)</f>
        <v>0</v>
      </c>
      <c r="W20" s="222"/>
      <c r="X20" s="222" t="s">
        <v>276</v>
      </c>
      <c r="Y20" s="222" t="s">
        <v>237</v>
      </c>
      <c r="Z20" s="212"/>
      <c r="AA20" s="212"/>
      <c r="AB20" s="212"/>
      <c r="AC20" s="212"/>
      <c r="AD20" s="212"/>
      <c r="AE20" s="212"/>
      <c r="AF20" s="212"/>
      <c r="AG20" s="212" t="s">
        <v>277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5">
      <c r="A21" s="219"/>
      <c r="B21" s="220"/>
      <c r="C21" s="262" t="s">
        <v>487</v>
      </c>
      <c r="D21" s="261"/>
      <c r="E21" s="261"/>
      <c r="F21" s="261"/>
      <c r="G21" s="261"/>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279</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5">
      <c r="A22" s="219"/>
      <c r="B22" s="220"/>
      <c r="C22" s="263" t="s">
        <v>1448</v>
      </c>
      <c r="D22" s="259"/>
      <c r="E22" s="260">
        <v>555.5</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281</v>
      </c>
      <c r="AH22" s="212">
        <v>5</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20.399999999999999" outlineLevel="1" x14ac:dyDescent="0.25">
      <c r="A23" s="234">
        <v>5</v>
      </c>
      <c r="B23" s="235" t="s">
        <v>491</v>
      </c>
      <c r="C23" s="252" t="s">
        <v>492</v>
      </c>
      <c r="D23" s="236" t="s">
        <v>309</v>
      </c>
      <c r="E23" s="237">
        <v>111.1</v>
      </c>
      <c r="F23" s="238"/>
      <c r="G23" s="239">
        <f>ROUND(E23*F23,2)</f>
        <v>0</v>
      </c>
      <c r="H23" s="238"/>
      <c r="I23" s="239">
        <f>ROUND(E23*H23,2)</f>
        <v>0</v>
      </c>
      <c r="J23" s="238"/>
      <c r="K23" s="239">
        <f>ROUND(E23*J23,2)</f>
        <v>0</v>
      </c>
      <c r="L23" s="239">
        <v>21</v>
      </c>
      <c r="M23" s="239">
        <f>G23*(1+L23/100)</f>
        <v>0</v>
      </c>
      <c r="N23" s="237">
        <v>0</v>
      </c>
      <c r="O23" s="237">
        <f>ROUND(E23*N23,2)</f>
        <v>0</v>
      </c>
      <c r="P23" s="237">
        <v>0</v>
      </c>
      <c r="Q23" s="237">
        <f>ROUND(E23*P23,2)</f>
        <v>0</v>
      </c>
      <c r="R23" s="239" t="s">
        <v>471</v>
      </c>
      <c r="S23" s="239" t="s">
        <v>234</v>
      </c>
      <c r="T23" s="240" t="s">
        <v>275</v>
      </c>
      <c r="U23" s="222">
        <v>5.2999999999999999E-2</v>
      </c>
      <c r="V23" s="222">
        <f>ROUND(E23*U23,2)</f>
        <v>5.89</v>
      </c>
      <c r="W23" s="222"/>
      <c r="X23" s="222" t="s">
        <v>276</v>
      </c>
      <c r="Y23" s="222" t="s">
        <v>237</v>
      </c>
      <c r="Z23" s="212"/>
      <c r="AA23" s="212"/>
      <c r="AB23" s="212"/>
      <c r="AC23" s="212"/>
      <c r="AD23" s="212"/>
      <c r="AE23" s="212"/>
      <c r="AF23" s="212"/>
      <c r="AG23" s="212" t="s">
        <v>277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5">
      <c r="A24" s="219"/>
      <c r="B24" s="220"/>
      <c r="C24" s="263" t="s">
        <v>1449</v>
      </c>
      <c r="D24" s="259"/>
      <c r="E24" s="260">
        <v>111.1</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281</v>
      </c>
      <c r="AH24" s="212">
        <v>5</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34">
        <v>6</v>
      </c>
      <c r="B25" s="235" t="s">
        <v>497</v>
      </c>
      <c r="C25" s="252" t="s">
        <v>498</v>
      </c>
      <c r="D25" s="236" t="s">
        <v>273</v>
      </c>
      <c r="E25" s="237">
        <v>5.4</v>
      </c>
      <c r="F25" s="238"/>
      <c r="G25" s="239">
        <f>ROUND(E25*F25,2)</f>
        <v>0</v>
      </c>
      <c r="H25" s="238"/>
      <c r="I25" s="239">
        <f>ROUND(E25*H25,2)</f>
        <v>0</v>
      </c>
      <c r="J25" s="238"/>
      <c r="K25" s="239">
        <f>ROUND(E25*J25,2)</f>
        <v>0</v>
      </c>
      <c r="L25" s="239">
        <v>21</v>
      </c>
      <c r="M25" s="239">
        <f>G25*(1+L25/100)</f>
        <v>0</v>
      </c>
      <c r="N25" s="237">
        <v>0</v>
      </c>
      <c r="O25" s="237">
        <f>ROUND(E25*N25,2)</f>
        <v>0</v>
      </c>
      <c r="P25" s="237">
        <v>0</v>
      </c>
      <c r="Q25" s="237">
        <f>ROUND(E25*P25,2)</f>
        <v>0</v>
      </c>
      <c r="R25" s="239" t="s">
        <v>499</v>
      </c>
      <c r="S25" s="239" t="s">
        <v>234</v>
      </c>
      <c r="T25" s="240" t="s">
        <v>275</v>
      </c>
      <c r="U25" s="222">
        <v>0.06</v>
      </c>
      <c r="V25" s="222">
        <f>ROUND(E25*U25,2)</f>
        <v>0.32</v>
      </c>
      <c r="W25" s="222"/>
      <c r="X25" s="222" t="s">
        <v>276</v>
      </c>
      <c r="Y25" s="222" t="s">
        <v>237</v>
      </c>
      <c r="Z25" s="212"/>
      <c r="AA25" s="212"/>
      <c r="AB25" s="212"/>
      <c r="AC25" s="212"/>
      <c r="AD25" s="212"/>
      <c r="AE25" s="212"/>
      <c r="AF25" s="212"/>
      <c r="AG25" s="212" t="s">
        <v>277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5">
      <c r="A26" s="219"/>
      <c r="B26" s="220"/>
      <c r="C26" s="262" t="s">
        <v>500</v>
      </c>
      <c r="D26" s="261"/>
      <c r="E26" s="261"/>
      <c r="F26" s="261"/>
      <c r="G26" s="261"/>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279</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5">
      <c r="A27" s="219"/>
      <c r="B27" s="220"/>
      <c r="C27" s="263" t="s">
        <v>1450</v>
      </c>
      <c r="D27" s="259"/>
      <c r="E27" s="260">
        <v>5.4</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281</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34">
        <v>7</v>
      </c>
      <c r="B28" s="235" t="s">
        <v>504</v>
      </c>
      <c r="C28" s="252" t="s">
        <v>505</v>
      </c>
      <c r="D28" s="236" t="s">
        <v>273</v>
      </c>
      <c r="E28" s="237">
        <v>215</v>
      </c>
      <c r="F28" s="238"/>
      <c r="G28" s="239">
        <f>ROUND(E28*F28,2)</f>
        <v>0</v>
      </c>
      <c r="H28" s="238"/>
      <c r="I28" s="239">
        <f>ROUND(E28*H28,2)</f>
        <v>0</v>
      </c>
      <c r="J28" s="238"/>
      <c r="K28" s="239">
        <f>ROUND(E28*J28,2)</f>
        <v>0</v>
      </c>
      <c r="L28" s="239">
        <v>21</v>
      </c>
      <c r="M28" s="239">
        <f>G28*(1+L28/100)</f>
        <v>0</v>
      </c>
      <c r="N28" s="237">
        <v>0</v>
      </c>
      <c r="O28" s="237">
        <f>ROUND(E28*N28,2)</f>
        <v>0</v>
      </c>
      <c r="P28" s="237">
        <v>0</v>
      </c>
      <c r="Q28" s="237">
        <f>ROUND(E28*P28,2)</f>
        <v>0</v>
      </c>
      <c r="R28" s="239" t="s">
        <v>471</v>
      </c>
      <c r="S28" s="239" t="s">
        <v>234</v>
      </c>
      <c r="T28" s="240" t="s">
        <v>275</v>
      </c>
      <c r="U28" s="222">
        <v>1.7999999999999999E-2</v>
      </c>
      <c r="V28" s="222">
        <f>ROUND(E28*U28,2)</f>
        <v>3.87</v>
      </c>
      <c r="W28" s="222"/>
      <c r="X28" s="222" t="s">
        <v>276</v>
      </c>
      <c r="Y28" s="222" t="s">
        <v>237</v>
      </c>
      <c r="Z28" s="212"/>
      <c r="AA28" s="212"/>
      <c r="AB28" s="212"/>
      <c r="AC28" s="212"/>
      <c r="AD28" s="212"/>
      <c r="AE28" s="212"/>
      <c r="AF28" s="212"/>
      <c r="AG28" s="212" t="s">
        <v>277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5">
      <c r="A29" s="219"/>
      <c r="B29" s="220"/>
      <c r="C29" s="262" t="s">
        <v>506</v>
      </c>
      <c r="D29" s="261"/>
      <c r="E29" s="261"/>
      <c r="F29" s="261"/>
      <c r="G29" s="261"/>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279</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5">
      <c r="A30" s="219"/>
      <c r="B30" s="220"/>
      <c r="C30" s="263" t="s">
        <v>1451</v>
      </c>
      <c r="D30" s="259"/>
      <c r="E30" s="260">
        <v>177</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281</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5">
      <c r="A31" s="219"/>
      <c r="B31" s="220"/>
      <c r="C31" s="263" t="s">
        <v>1452</v>
      </c>
      <c r="D31" s="259"/>
      <c r="E31" s="260">
        <v>27</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281</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5">
      <c r="A32" s="219"/>
      <c r="B32" s="220"/>
      <c r="C32" s="263" t="s">
        <v>1453</v>
      </c>
      <c r="D32" s="259"/>
      <c r="E32" s="260">
        <v>11</v>
      </c>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281</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34">
        <v>8</v>
      </c>
      <c r="B33" s="235" t="s">
        <v>514</v>
      </c>
      <c r="C33" s="252" t="s">
        <v>515</v>
      </c>
      <c r="D33" s="236" t="s">
        <v>309</v>
      </c>
      <c r="E33" s="237">
        <v>111.1</v>
      </c>
      <c r="F33" s="238"/>
      <c r="G33" s="239">
        <f>ROUND(E33*F33,2)</f>
        <v>0</v>
      </c>
      <c r="H33" s="238"/>
      <c r="I33" s="239">
        <f>ROUND(E33*H33,2)</f>
        <v>0</v>
      </c>
      <c r="J33" s="238"/>
      <c r="K33" s="239">
        <f>ROUND(E33*J33,2)</f>
        <v>0</v>
      </c>
      <c r="L33" s="239">
        <v>21</v>
      </c>
      <c r="M33" s="239">
        <f>G33*(1+L33/100)</f>
        <v>0</v>
      </c>
      <c r="N33" s="237">
        <v>0</v>
      </c>
      <c r="O33" s="237">
        <f>ROUND(E33*N33,2)</f>
        <v>0</v>
      </c>
      <c r="P33" s="237">
        <v>0</v>
      </c>
      <c r="Q33" s="237">
        <f>ROUND(E33*P33,2)</f>
        <v>0</v>
      </c>
      <c r="R33" s="239" t="s">
        <v>471</v>
      </c>
      <c r="S33" s="239" t="s">
        <v>234</v>
      </c>
      <c r="T33" s="240" t="s">
        <v>275</v>
      </c>
      <c r="U33" s="222">
        <v>0</v>
      </c>
      <c r="V33" s="222">
        <f>ROUND(E33*U33,2)</f>
        <v>0</v>
      </c>
      <c r="W33" s="222"/>
      <c r="X33" s="222" t="s">
        <v>276</v>
      </c>
      <c r="Y33" s="222" t="s">
        <v>237</v>
      </c>
      <c r="Z33" s="212"/>
      <c r="AA33" s="212"/>
      <c r="AB33" s="212"/>
      <c r="AC33" s="212"/>
      <c r="AD33" s="212"/>
      <c r="AE33" s="212"/>
      <c r="AF33" s="212"/>
      <c r="AG33" s="212" t="s">
        <v>277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5">
      <c r="A34" s="219"/>
      <c r="B34" s="220"/>
      <c r="C34" s="263" t="s">
        <v>1449</v>
      </c>
      <c r="D34" s="259"/>
      <c r="E34" s="260">
        <v>111.1</v>
      </c>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281</v>
      </c>
      <c r="AH34" s="212">
        <v>5</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34">
        <v>9</v>
      </c>
      <c r="B35" s="235" t="s">
        <v>516</v>
      </c>
      <c r="C35" s="252" t="s">
        <v>517</v>
      </c>
      <c r="D35" s="236" t="s">
        <v>518</v>
      </c>
      <c r="E35" s="237">
        <v>0.189</v>
      </c>
      <c r="F35" s="238"/>
      <c r="G35" s="239">
        <f>ROUND(E35*F35,2)</f>
        <v>0</v>
      </c>
      <c r="H35" s="238"/>
      <c r="I35" s="239">
        <f>ROUND(E35*H35,2)</f>
        <v>0</v>
      </c>
      <c r="J35" s="238"/>
      <c r="K35" s="239">
        <f>ROUND(E35*J35,2)</f>
        <v>0</v>
      </c>
      <c r="L35" s="239">
        <v>21</v>
      </c>
      <c r="M35" s="239">
        <f>G35*(1+L35/100)</f>
        <v>0</v>
      </c>
      <c r="N35" s="237">
        <v>1E-3</v>
      </c>
      <c r="O35" s="237">
        <f>ROUND(E35*N35,2)</f>
        <v>0</v>
      </c>
      <c r="P35" s="237">
        <v>0</v>
      </c>
      <c r="Q35" s="237">
        <f>ROUND(E35*P35,2)</f>
        <v>0</v>
      </c>
      <c r="R35" s="239" t="s">
        <v>519</v>
      </c>
      <c r="S35" s="239" t="s">
        <v>234</v>
      </c>
      <c r="T35" s="240" t="s">
        <v>275</v>
      </c>
      <c r="U35" s="222">
        <v>0</v>
      </c>
      <c r="V35" s="222">
        <f>ROUND(E35*U35,2)</f>
        <v>0</v>
      </c>
      <c r="W35" s="222"/>
      <c r="X35" s="222" t="s">
        <v>520</v>
      </c>
      <c r="Y35" s="222" t="s">
        <v>237</v>
      </c>
      <c r="Z35" s="212"/>
      <c r="AA35" s="212"/>
      <c r="AB35" s="212"/>
      <c r="AC35" s="212"/>
      <c r="AD35" s="212"/>
      <c r="AE35" s="212"/>
      <c r="AF35" s="212"/>
      <c r="AG35" s="212" t="s">
        <v>521</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5">
      <c r="A36" s="219"/>
      <c r="B36" s="220"/>
      <c r="C36" s="263" t="s">
        <v>1454</v>
      </c>
      <c r="D36" s="259"/>
      <c r="E36" s="260">
        <v>0.189</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281</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x14ac:dyDescent="0.25">
      <c r="A37" s="227" t="s">
        <v>229</v>
      </c>
      <c r="B37" s="228" t="s">
        <v>136</v>
      </c>
      <c r="C37" s="251" t="s">
        <v>137</v>
      </c>
      <c r="D37" s="229"/>
      <c r="E37" s="230"/>
      <c r="F37" s="231"/>
      <c r="G37" s="231">
        <f>SUMIF(AG38:AG62,"&lt;&gt;NOR",G38:G62)</f>
        <v>0</v>
      </c>
      <c r="H37" s="231"/>
      <c r="I37" s="231">
        <f>SUM(I38:I62)</f>
        <v>0</v>
      </c>
      <c r="J37" s="231"/>
      <c r="K37" s="231">
        <f>SUM(K38:K62)</f>
        <v>0</v>
      </c>
      <c r="L37" s="231"/>
      <c r="M37" s="231">
        <f>SUM(M38:M62)</f>
        <v>0</v>
      </c>
      <c r="N37" s="230"/>
      <c r="O37" s="230">
        <f>SUM(O38:O62)</f>
        <v>244.76000000000002</v>
      </c>
      <c r="P37" s="230"/>
      <c r="Q37" s="230">
        <f>SUM(Q38:Q62)</f>
        <v>0</v>
      </c>
      <c r="R37" s="231"/>
      <c r="S37" s="231"/>
      <c r="T37" s="232"/>
      <c r="U37" s="226"/>
      <c r="V37" s="226">
        <f>SUM(V38:V62)</f>
        <v>269.38</v>
      </c>
      <c r="W37" s="226"/>
      <c r="X37" s="226"/>
      <c r="Y37" s="226"/>
      <c r="AG37" t="s">
        <v>230</v>
      </c>
    </row>
    <row r="38" spans="1:60" ht="20.399999999999999" outlineLevel="1" x14ac:dyDescent="0.25">
      <c r="A38" s="234">
        <v>10</v>
      </c>
      <c r="B38" s="235" t="s">
        <v>548</v>
      </c>
      <c r="C38" s="252" t="s">
        <v>549</v>
      </c>
      <c r="D38" s="236" t="s">
        <v>273</v>
      </c>
      <c r="E38" s="237">
        <v>20.3</v>
      </c>
      <c r="F38" s="238"/>
      <c r="G38" s="239">
        <f>ROUND(E38*F38,2)</f>
        <v>0</v>
      </c>
      <c r="H38" s="238"/>
      <c r="I38" s="239">
        <f>ROUND(E38*H38,2)</f>
        <v>0</v>
      </c>
      <c r="J38" s="238"/>
      <c r="K38" s="239">
        <f>ROUND(E38*J38,2)</f>
        <v>0</v>
      </c>
      <c r="L38" s="239">
        <v>21</v>
      </c>
      <c r="M38" s="239">
        <f>G38*(1+L38/100)</f>
        <v>0</v>
      </c>
      <c r="N38" s="237">
        <v>0.3528</v>
      </c>
      <c r="O38" s="237">
        <f>ROUND(E38*N38,2)</f>
        <v>7.16</v>
      </c>
      <c r="P38" s="237">
        <v>0</v>
      </c>
      <c r="Q38" s="237">
        <f>ROUND(E38*P38,2)</f>
        <v>0</v>
      </c>
      <c r="R38" s="239" t="s">
        <v>274</v>
      </c>
      <c r="S38" s="239" t="s">
        <v>234</v>
      </c>
      <c r="T38" s="240" t="s">
        <v>275</v>
      </c>
      <c r="U38" s="222">
        <v>2.5999999999999999E-2</v>
      </c>
      <c r="V38" s="222">
        <f>ROUND(E38*U38,2)</f>
        <v>0.53</v>
      </c>
      <c r="W38" s="222"/>
      <c r="X38" s="222" t="s">
        <v>276</v>
      </c>
      <c r="Y38" s="222" t="s">
        <v>237</v>
      </c>
      <c r="Z38" s="212"/>
      <c r="AA38" s="212"/>
      <c r="AB38" s="212"/>
      <c r="AC38" s="212"/>
      <c r="AD38" s="212"/>
      <c r="AE38" s="212"/>
      <c r="AF38" s="212"/>
      <c r="AG38" s="212" t="s">
        <v>277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5">
      <c r="A39" s="219"/>
      <c r="B39" s="220"/>
      <c r="C39" s="263" t="s">
        <v>1455</v>
      </c>
      <c r="D39" s="259"/>
      <c r="E39" s="260">
        <v>20.3</v>
      </c>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281</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0.399999999999999" outlineLevel="1" x14ac:dyDescent="0.25">
      <c r="A40" s="234">
        <v>11</v>
      </c>
      <c r="B40" s="235" t="s">
        <v>554</v>
      </c>
      <c r="C40" s="252" t="s">
        <v>555</v>
      </c>
      <c r="D40" s="236" t="s">
        <v>273</v>
      </c>
      <c r="E40" s="237">
        <v>204</v>
      </c>
      <c r="F40" s="238"/>
      <c r="G40" s="239">
        <f>ROUND(E40*F40,2)</f>
        <v>0</v>
      </c>
      <c r="H40" s="238"/>
      <c r="I40" s="239">
        <f>ROUND(E40*H40,2)</f>
        <v>0</v>
      </c>
      <c r="J40" s="238"/>
      <c r="K40" s="239">
        <f>ROUND(E40*J40,2)</f>
        <v>0</v>
      </c>
      <c r="L40" s="239">
        <v>21</v>
      </c>
      <c r="M40" s="239">
        <f>G40*(1+L40/100)</f>
        <v>0</v>
      </c>
      <c r="N40" s="237">
        <v>0.441</v>
      </c>
      <c r="O40" s="237">
        <f>ROUND(E40*N40,2)</f>
        <v>89.96</v>
      </c>
      <c r="P40" s="237">
        <v>0</v>
      </c>
      <c r="Q40" s="237">
        <f>ROUND(E40*P40,2)</f>
        <v>0</v>
      </c>
      <c r="R40" s="239" t="s">
        <v>274</v>
      </c>
      <c r="S40" s="239" t="s">
        <v>234</v>
      </c>
      <c r="T40" s="240" t="s">
        <v>275</v>
      </c>
      <c r="U40" s="222">
        <v>2.9000000000000001E-2</v>
      </c>
      <c r="V40" s="222">
        <f>ROUND(E40*U40,2)</f>
        <v>5.92</v>
      </c>
      <c r="W40" s="222"/>
      <c r="X40" s="222" t="s">
        <v>276</v>
      </c>
      <c r="Y40" s="222" t="s">
        <v>237</v>
      </c>
      <c r="Z40" s="212"/>
      <c r="AA40" s="212"/>
      <c r="AB40" s="212"/>
      <c r="AC40" s="212"/>
      <c r="AD40" s="212"/>
      <c r="AE40" s="212"/>
      <c r="AF40" s="212"/>
      <c r="AG40" s="212" t="s">
        <v>277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5">
      <c r="A41" s="219"/>
      <c r="B41" s="220"/>
      <c r="C41" s="263" t="s">
        <v>1451</v>
      </c>
      <c r="D41" s="259"/>
      <c r="E41" s="260">
        <v>177</v>
      </c>
      <c r="F41" s="222"/>
      <c r="G41" s="22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281</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5">
      <c r="A42" s="219"/>
      <c r="B42" s="220"/>
      <c r="C42" s="263" t="s">
        <v>1452</v>
      </c>
      <c r="D42" s="259"/>
      <c r="E42" s="260">
        <v>27</v>
      </c>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281</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ht="20.399999999999999" outlineLevel="1" x14ac:dyDescent="0.25">
      <c r="A43" s="234">
        <v>12</v>
      </c>
      <c r="B43" s="235" t="s">
        <v>556</v>
      </c>
      <c r="C43" s="252" t="s">
        <v>557</v>
      </c>
      <c r="D43" s="236" t="s">
        <v>273</v>
      </c>
      <c r="E43" s="237">
        <v>177</v>
      </c>
      <c r="F43" s="238"/>
      <c r="G43" s="239">
        <f>ROUND(E43*F43,2)</f>
        <v>0</v>
      </c>
      <c r="H43" s="238"/>
      <c r="I43" s="239">
        <f>ROUND(E43*H43,2)</f>
        <v>0</v>
      </c>
      <c r="J43" s="238"/>
      <c r="K43" s="239">
        <f>ROUND(E43*J43,2)</f>
        <v>0</v>
      </c>
      <c r="L43" s="239">
        <v>21</v>
      </c>
      <c r="M43" s="239">
        <f>G43*(1+L43/100)</f>
        <v>0</v>
      </c>
      <c r="N43" s="237">
        <v>0.441</v>
      </c>
      <c r="O43" s="237">
        <f>ROUND(E43*N43,2)</f>
        <v>78.06</v>
      </c>
      <c r="P43" s="237">
        <v>0</v>
      </c>
      <c r="Q43" s="237">
        <f>ROUND(E43*P43,2)</f>
        <v>0</v>
      </c>
      <c r="R43" s="239" t="s">
        <v>274</v>
      </c>
      <c r="S43" s="239" t="s">
        <v>234</v>
      </c>
      <c r="T43" s="240" t="s">
        <v>275</v>
      </c>
      <c r="U43" s="222">
        <v>2.9000000000000001E-2</v>
      </c>
      <c r="V43" s="222">
        <f>ROUND(E43*U43,2)</f>
        <v>5.13</v>
      </c>
      <c r="W43" s="222"/>
      <c r="X43" s="222" t="s">
        <v>276</v>
      </c>
      <c r="Y43" s="222" t="s">
        <v>237</v>
      </c>
      <c r="Z43" s="212"/>
      <c r="AA43" s="212"/>
      <c r="AB43" s="212"/>
      <c r="AC43" s="212"/>
      <c r="AD43" s="212"/>
      <c r="AE43" s="212"/>
      <c r="AF43" s="212"/>
      <c r="AG43" s="212" t="s">
        <v>277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5">
      <c r="A44" s="219"/>
      <c r="B44" s="220"/>
      <c r="C44" s="263" t="s">
        <v>1451</v>
      </c>
      <c r="D44" s="259"/>
      <c r="E44" s="260">
        <v>177</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281</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34">
        <v>13</v>
      </c>
      <c r="B45" s="235" t="s">
        <v>564</v>
      </c>
      <c r="C45" s="252" t="s">
        <v>565</v>
      </c>
      <c r="D45" s="236" t="s">
        <v>273</v>
      </c>
      <c r="E45" s="237">
        <v>215</v>
      </c>
      <c r="F45" s="238"/>
      <c r="G45" s="239">
        <f>ROUND(E45*F45,2)</f>
        <v>0</v>
      </c>
      <c r="H45" s="238"/>
      <c r="I45" s="239">
        <f>ROUND(E45*H45,2)</f>
        <v>0</v>
      </c>
      <c r="J45" s="238"/>
      <c r="K45" s="239">
        <f>ROUND(E45*J45,2)</f>
        <v>0</v>
      </c>
      <c r="L45" s="239">
        <v>21</v>
      </c>
      <c r="M45" s="239">
        <f>G45*(1+L45/100)</f>
        <v>0</v>
      </c>
      <c r="N45" s="237">
        <v>0.11</v>
      </c>
      <c r="O45" s="237">
        <f>ROUND(E45*N45,2)</f>
        <v>23.65</v>
      </c>
      <c r="P45" s="237">
        <v>0</v>
      </c>
      <c r="Q45" s="237">
        <f>ROUND(E45*P45,2)</f>
        <v>0</v>
      </c>
      <c r="R45" s="239" t="s">
        <v>274</v>
      </c>
      <c r="S45" s="239" t="s">
        <v>234</v>
      </c>
      <c r="T45" s="240" t="s">
        <v>275</v>
      </c>
      <c r="U45" s="222">
        <v>1.1930000000000001</v>
      </c>
      <c r="V45" s="222">
        <f>ROUND(E45*U45,2)</f>
        <v>256.5</v>
      </c>
      <c r="W45" s="222"/>
      <c r="X45" s="222" t="s">
        <v>276</v>
      </c>
      <c r="Y45" s="222" t="s">
        <v>237</v>
      </c>
      <c r="Z45" s="212"/>
      <c r="AA45" s="212"/>
      <c r="AB45" s="212"/>
      <c r="AC45" s="212"/>
      <c r="AD45" s="212"/>
      <c r="AE45" s="212"/>
      <c r="AF45" s="212"/>
      <c r="AG45" s="212" t="s">
        <v>277</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5">
      <c r="A46" s="219"/>
      <c r="B46" s="220"/>
      <c r="C46" s="262" t="s">
        <v>566</v>
      </c>
      <c r="D46" s="261"/>
      <c r="E46" s="261"/>
      <c r="F46" s="261"/>
      <c r="G46" s="261"/>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279</v>
      </c>
      <c r="AH46" s="212"/>
      <c r="AI46" s="212"/>
      <c r="AJ46" s="212"/>
      <c r="AK46" s="212"/>
      <c r="AL46" s="212"/>
      <c r="AM46" s="212"/>
      <c r="AN46" s="212"/>
      <c r="AO46" s="212"/>
      <c r="AP46" s="212"/>
      <c r="AQ46" s="212"/>
      <c r="AR46" s="212"/>
      <c r="AS46" s="212"/>
      <c r="AT46" s="212"/>
      <c r="AU46" s="212"/>
      <c r="AV46" s="212"/>
      <c r="AW46" s="212"/>
      <c r="AX46" s="212"/>
      <c r="AY46" s="212"/>
      <c r="AZ46" s="212"/>
      <c r="BA46" s="250" t="str">
        <f>C46</f>
        <v>s provedením lože do 50 mm, s vyplněním spár, s dvojím beraněním a se smetením přebytečného materiálu na krajnici</v>
      </c>
      <c r="BB46" s="212"/>
      <c r="BC46" s="212"/>
      <c r="BD46" s="212"/>
      <c r="BE46" s="212"/>
      <c r="BF46" s="212"/>
      <c r="BG46" s="212"/>
      <c r="BH46" s="212"/>
    </row>
    <row r="47" spans="1:60" outlineLevel="2" x14ac:dyDescent="0.25">
      <c r="A47" s="219"/>
      <c r="B47" s="220"/>
      <c r="C47" s="263" t="s">
        <v>1451</v>
      </c>
      <c r="D47" s="259"/>
      <c r="E47" s="260">
        <v>177</v>
      </c>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281</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5">
      <c r="A48" s="219"/>
      <c r="B48" s="220"/>
      <c r="C48" s="263" t="s">
        <v>1452</v>
      </c>
      <c r="D48" s="259"/>
      <c r="E48" s="260">
        <v>27</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281</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5">
      <c r="A49" s="219"/>
      <c r="B49" s="220"/>
      <c r="C49" s="263" t="s">
        <v>1453</v>
      </c>
      <c r="D49" s="259"/>
      <c r="E49" s="260">
        <v>11</v>
      </c>
      <c r="F49" s="222"/>
      <c r="G49" s="222"/>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281</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34">
        <v>14</v>
      </c>
      <c r="B50" s="235" t="s">
        <v>570</v>
      </c>
      <c r="C50" s="252" t="s">
        <v>571</v>
      </c>
      <c r="D50" s="236" t="s">
        <v>309</v>
      </c>
      <c r="E50" s="237">
        <v>0.432</v>
      </c>
      <c r="F50" s="238"/>
      <c r="G50" s="239">
        <f>ROUND(E50*F50,2)</f>
        <v>0</v>
      </c>
      <c r="H50" s="238"/>
      <c r="I50" s="239">
        <f>ROUND(E50*H50,2)</f>
        <v>0</v>
      </c>
      <c r="J50" s="238"/>
      <c r="K50" s="239">
        <f>ROUND(E50*J50,2)</f>
        <v>0</v>
      </c>
      <c r="L50" s="239">
        <v>21</v>
      </c>
      <c r="M50" s="239">
        <f>G50*(1+L50/100)</f>
        <v>0</v>
      </c>
      <c r="N50" s="237">
        <v>0</v>
      </c>
      <c r="O50" s="237">
        <f>ROUND(E50*N50,2)</f>
        <v>0</v>
      </c>
      <c r="P50" s="237">
        <v>0</v>
      </c>
      <c r="Q50" s="237">
        <f>ROUND(E50*P50,2)</f>
        <v>0</v>
      </c>
      <c r="R50" s="239" t="s">
        <v>274</v>
      </c>
      <c r="S50" s="239" t="s">
        <v>234</v>
      </c>
      <c r="T50" s="240" t="s">
        <v>275</v>
      </c>
      <c r="U50" s="222">
        <v>3</v>
      </c>
      <c r="V50" s="222">
        <f>ROUND(E50*U50,2)</f>
        <v>1.3</v>
      </c>
      <c r="W50" s="222"/>
      <c r="X50" s="222" t="s">
        <v>276</v>
      </c>
      <c r="Y50" s="222" t="s">
        <v>237</v>
      </c>
      <c r="Z50" s="212"/>
      <c r="AA50" s="212"/>
      <c r="AB50" s="212"/>
      <c r="AC50" s="212"/>
      <c r="AD50" s="212"/>
      <c r="AE50" s="212"/>
      <c r="AF50" s="212"/>
      <c r="AG50" s="212" t="s">
        <v>277</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5">
      <c r="A51" s="219"/>
      <c r="B51" s="220"/>
      <c r="C51" s="262" t="s">
        <v>572</v>
      </c>
      <c r="D51" s="261"/>
      <c r="E51" s="261"/>
      <c r="F51" s="261"/>
      <c r="G51" s="261"/>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279</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5">
      <c r="A52" s="219"/>
      <c r="B52" s="220"/>
      <c r="C52" s="263" t="s">
        <v>1456</v>
      </c>
      <c r="D52" s="259"/>
      <c r="E52" s="260">
        <v>0.432</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281</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34">
        <v>15</v>
      </c>
      <c r="B53" s="235" t="s">
        <v>594</v>
      </c>
      <c r="C53" s="252" t="s">
        <v>595</v>
      </c>
      <c r="D53" s="236" t="s">
        <v>348</v>
      </c>
      <c r="E53" s="237">
        <v>0.77759999999999996</v>
      </c>
      <c r="F53" s="238"/>
      <c r="G53" s="239">
        <f>ROUND(E53*F53,2)</f>
        <v>0</v>
      </c>
      <c r="H53" s="238"/>
      <c r="I53" s="239">
        <f>ROUND(E53*H53,2)</f>
        <v>0</v>
      </c>
      <c r="J53" s="238"/>
      <c r="K53" s="239">
        <f>ROUND(E53*J53,2)</f>
        <v>0</v>
      </c>
      <c r="L53" s="239">
        <v>21</v>
      </c>
      <c r="M53" s="239">
        <f>G53*(1+L53/100)</f>
        <v>0</v>
      </c>
      <c r="N53" s="237">
        <v>1</v>
      </c>
      <c r="O53" s="237">
        <f>ROUND(E53*N53,2)</f>
        <v>0.78</v>
      </c>
      <c r="P53" s="237">
        <v>0</v>
      </c>
      <c r="Q53" s="237">
        <f>ROUND(E53*P53,2)</f>
        <v>0</v>
      </c>
      <c r="R53" s="239" t="s">
        <v>519</v>
      </c>
      <c r="S53" s="239" t="s">
        <v>234</v>
      </c>
      <c r="T53" s="240" t="s">
        <v>275</v>
      </c>
      <c r="U53" s="222">
        <v>0</v>
      </c>
      <c r="V53" s="222">
        <f>ROUND(E53*U53,2)</f>
        <v>0</v>
      </c>
      <c r="W53" s="222"/>
      <c r="X53" s="222" t="s">
        <v>520</v>
      </c>
      <c r="Y53" s="222" t="s">
        <v>237</v>
      </c>
      <c r="Z53" s="212"/>
      <c r="AA53" s="212"/>
      <c r="AB53" s="212"/>
      <c r="AC53" s="212"/>
      <c r="AD53" s="212"/>
      <c r="AE53" s="212"/>
      <c r="AF53" s="212"/>
      <c r="AG53" s="212" t="s">
        <v>521</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5">
      <c r="A54" s="219"/>
      <c r="B54" s="220"/>
      <c r="C54" s="266" t="s">
        <v>596</v>
      </c>
      <c r="D54" s="264"/>
      <c r="E54" s="265"/>
      <c r="F54" s="222"/>
      <c r="G54" s="22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281</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5">
      <c r="A55" s="219"/>
      <c r="B55" s="220"/>
      <c r="C55" s="267" t="s">
        <v>1457</v>
      </c>
      <c r="D55" s="264"/>
      <c r="E55" s="265">
        <v>0.432</v>
      </c>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281</v>
      </c>
      <c r="AH55" s="212">
        <v>2</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5">
      <c r="A56" s="219"/>
      <c r="B56" s="220"/>
      <c r="C56" s="266" t="s">
        <v>599</v>
      </c>
      <c r="D56" s="264"/>
      <c r="E56" s="265"/>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281</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5">
      <c r="A57" s="219"/>
      <c r="B57" s="220"/>
      <c r="C57" s="263" t="s">
        <v>1458</v>
      </c>
      <c r="D57" s="259"/>
      <c r="E57" s="260">
        <v>0.77759999999999996</v>
      </c>
      <c r="F57" s="222"/>
      <c r="G57" s="222"/>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281</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34">
        <v>16</v>
      </c>
      <c r="B58" s="235" t="s">
        <v>602</v>
      </c>
      <c r="C58" s="252" t="s">
        <v>603</v>
      </c>
      <c r="D58" s="236" t="s">
        <v>348</v>
      </c>
      <c r="E58" s="237">
        <v>37.17</v>
      </c>
      <c r="F58" s="238"/>
      <c r="G58" s="239">
        <f>ROUND(E58*F58,2)</f>
        <v>0</v>
      </c>
      <c r="H58" s="238"/>
      <c r="I58" s="239">
        <f>ROUND(E58*H58,2)</f>
        <v>0</v>
      </c>
      <c r="J58" s="238"/>
      <c r="K58" s="239">
        <f>ROUND(E58*J58,2)</f>
        <v>0</v>
      </c>
      <c r="L58" s="239">
        <v>21</v>
      </c>
      <c r="M58" s="239">
        <f>G58*(1+L58/100)</f>
        <v>0</v>
      </c>
      <c r="N58" s="237">
        <v>1</v>
      </c>
      <c r="O58" s="237">
        <f>ROUND(E58*N58,2)</f>
        <v>37.17</v>
      </c>
      <c r="P58" s="237">
        <v>0</v>
      </c>
      <c r="Q58" s="237">
        <f>ROUND(E58*P58,2)</f>
        <v>0</v>
      </c>
      <c r="R58" s="239" t="s">
        <v>519</v>
      </c>
      <c r="S58" s="239" t="s">
        <v>275</v>
      </c>
      <c r="T58" s="240" t="s">
        <v>275</v>
      </c>
      <c r="U58" s="222">
        <v>0</v>
      </c>
      <c r="V58" s="222">
        <f>ROUND(E58*U58,2)</f>
        <v>0</v>
      </c>
      <c r="W58" s="222"/>
      <c r="X58" s="222" t="s">
        <v>520</v>
      </c>
      <c r="Y58" s="222" t="s">
        <v>237</v>
      </c>
      <c r="Z58" s="212"/>
      <c r="AA58" s="212"/>
      <c r="AB58" s="212"/>
      <c r="AC58" s="212"/>
      <c r="AD58" s="212"/>
      <c r="AE58" s="212"/>
      <c r="AF58" s="212"/>
      <c r="AG58" s="212" t="s">
        <v>521</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5">
      <c r="A59" s="219"/>
      <c r="B59" s="220"/>
      <c r="C59" s="263" t="s">
        <v>1459</v>
      </c>
      <c r="D59" s="259"/>
      <c r="E59" s="260">
        <v>37.17</v>
      </c>
      <c r="F59" s="222"/>
      <c r="G59" s="222"/>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281</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34">
        <v>17</v>
      </c>
      <c r="B60" s="235" t="s">
        <v>605</v>
      </c>
      <c r="C60" s="252" t="s">
        <v>606</v>
      </c>
      <c r="D60" s="236" t="s">
        <v>273</v>
      </c>
      <c r="E60" s="237">
        <v>39.9</v>
      </c>
      <c r="F60" s="238"/>
      <c r="G60" s="239">
        <f>ROUND(E60*F60,2)</f>
        <v>0</v>
      </c>
      <c r="H60" s="238"/>
      <c r="I60" s="239">
        <f>ROUND(E60*H60,2)</f>
        <v>0</v>
      </c>
      <c r="J60" s="238"/>
      <c r="K60" s="239">
        <f>ROUND(E60*J60,2)</f>
        <v>0</v>
      </c>
      <c r="L60" s="239">
        <v>21</v>
      </c>
      <c r="M60" s="239">
        <f>G60*(1+L60/100)</f>
        <v>0</v>
      </c>
      <c r="N60" s="237">
        <v>0.2</v>
      </c>
      <c r="O60" s="237">
        <f>ROUND(E60*N60,2)</f>
        <v>7.98</v>
      </c>
      <c r="P60" s="237">
        <v>0</v>
      </c>
      <c r="Q60" s="237">
        <f>ROUND(E60*P60,2)</f>
        <v>0</v>
      </c>
      <c r="R60" s="239" t="s">
        <v>519</v>
      </c>
      <c r="S60" s="239" t="s">
        <v>234</v>
      </c>
      <c r="T60" s="240" t="s">
        <v>275</v>
      </c>
      <c r="U60" s="222">
        <v>0</v>
      </c>
      <c r="V60" s="222">
        <f>ROUND(E60*U60,2)</f>
        <v>0</v>
      </c>
      <c r="W60" s="222"/>
      <c r="X60" s="222" t="s">
        <v>520</v>
      </c>
      <c r="Y60" s="222" t="s">
        <v>237</v>
      </c>
      <c r="Z60" s="212"/>
      <c r="AA60" s="212"/>
      <c r="AB60" s="212"/>
      <c r="AC60" s="212"/>
      <c r="AD60" s="212"/>
      <c r="AE60" s="212"/>
      <c r="AF60" s="212"/>
      <c r="AG60" s="212" t="s">
        <v>521</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5">
      <c r="A61" s="219"/>
      <c r="B61" s="220"/>
      <c r="C61" s="263" t="s">
        <v>1460</v>
      </c>
      <c r="D61" s="259"/>
      <c r="E61" s="260">
        <v>28.35</v>
      </c>
      <c r="F61" s="222"/>
      <c r="G61" s="222"/>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281</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5">
      <c r="A62" s="219"/>
      <c r="B62" s="220"/>
      <c r="C62" s="263" t="s">
        <v>1461</v>
      </c>
      <c r="D62" s="259"/>
      <c r="E62" s="260">
        <v>11.55</v>
      </c>
      <c r="F62" s="222"/>
      <c r="G62" s="222"/>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281</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x14ac:dyDescent="0.25">
      <c r="A63" s="227" t="s">
        <v>229</v>
      </c>
      <c r="B63" s="228" t="s">
        <v>158</v>
      </c>
      <c r="C63" s="251" t="s">
        <v>160</v>
      </c>
      <c r="D63" s="229"/>
      <c r="E63" s="230"/>
      <c r="F63" s="231"/>
      <c r="G63" s="231">
        <f>SUMIF(AG64:AG65,"&lt;&gt;NOR",G64:G65)</f>
        <v>0</v>
      </c>
      <c r="H63" s="231"/>
      <c r="I63" s="231">
        <f>SUM(I64:I65)</f>
        <v>0</v>
      </c>
      <c r="J63" s="231"/>
      <c r="K63" s="231">
        <f>SUM(K64:K65)</f>
        <v>0</v>
      </c>
      <c r="L63" s="231"/>
      <c r="M63" s="231">
        <f>SUM(M64:M65)</f>
        <v>0</v>
      </c>
      <c r="N63" s="230"/>
      <c r="O63" s="230">
        <f>SUM(O64:O65)</f>
        <v>0</v>
      </c>
      <c r="P63" s="230"/>
      <c r="Q63" s="230">
        <f>SUM(Q64:Q65)</f>
        <v>0</v>
      </c>
      <c r="R63" s="231"/>
      <c r="S63" s="231"/>
      <c r="T63" s="232"/>
      <c r="U63" s="226"/>
      <c r="V63" s="226">
        <f>SUM(V64:V65)</f>
        <v>95.46</v>
      </c>
      <c r="W63" s="226"/>
      <c r="X63" s="226"/>
      <c r="Y63" s="226"/>
      <c r="AG63" t="s">
        <v>230</v>
      </c>
    </row>
    <row r="64" spans="1:60" outlineLevel="1" x14ac:dyDescent="0.25">
      <c r="A64" s="234">
        <v>18</v>
      </c>
      <c r="B64" s="235" t="s">
        <v>642</v>
      </c>
      <c r="C64" s="252" t="s">
        <v>643</v>
      </c>
      <c r="D64" s="236" t="s">
        <v>348</v>
      </c>
      <c r="E64" s="237">
        <v>244.76062999999999</v>
      </c>
      <c r="F64" s="238"/>
      <c r="G64" s="239">
        <f>ROUND(E64*F64,2)</f>
        <v>0</v>
      </c>
      <c r="H64" s="238"/>
      <c r="I64" s="239">
        <f>ROUND(E64*H64,2)</f>
        <v>0</v>
      </c>
      <c r="J64" s="238"/>
      <c r="K64" s="239">
        <f>ROUND(E64*J64,2)</f>
        <v>0</v>
      </c>
      <c r="L64" s="239">
        <v>21</v>
      </c>
      <c r="M64" s="239">
        <f>G64*(1+L64/100)</f>
        <v>0</v>
      </c>
      <c r="N64" s="237">
        <v>0</v>
      </c>
      <c r="O64" s="237">
        <f>ROUND(E64*N64,2)</f>
        <v>0</v>
      </c>
      <c r="P64" s="237">
        <v>0</v>
      </c>
      <c r="Q64" s="237">
        <f>ROUND(E64*P64,2)</f>
        <v>0</v>
      </c>
      <c r="R64" s="239" t="s">
        <v>274</v>
      </c>
      <c r="S64" s="239" t="s">
        <v>234</v>
      </c>
      <c r="T64" s="240" t="s">
        <v>275</v>
      </c>
      <c r="U64" s="222">
        <v>0.39</v>
      </c>
      <c r="V64" s="222">
        <f>ROUND(E64*U64,2)</f>
        <v>95.46</v>
      </c>
      <c r="W64" s="222"/>
      <c r="X64" s="222" t="s">
        <v>159</v>
      </c>
      <c r="Y64" s="222" t="s">
        <v>237</v>
      </c>
      <c r="Z64" s="212"/>
      <c r="AA64" s="212"/>
      <c r="AB64" s="212"/>
      <c r="AC64" s="212"/>
      <c r="AD64" s="212"/>
      <c r="AE64" s="212"/>
      <c r="AF64" s="212"/>
      <c r="AG64" s="212" t="s">
        <v>644</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5">
      <c r="A65" s="219"/>
      <c r="B65" s="220"/>
      <c r="C65" s="262" t="s">
        <v>645</v>
      </c>
      <c r="D65" s="261"/>
      <c r="E65" s="261"/>
      <c r="F65" s="261"/>
      <c r="G65" s="261"/>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279</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x14ac:dyDescent="0.25">
      <c r="A66" s="3"/>
      <c r="B66" s="4"/>
      <c r="C66" s="256"/>
      <c r="D66" s="6"/>
      <c r="E66" s="3"/>
      <c r="F66" s="3"/>
      <c r="G66" s="3"/>
      <c r="H66" s="3"/>
      <c r="I66" s="3"/>
      <c r="J66" s="3"/>
      <c r="K66" s="3"/>
      <c r="L66" s="3"/>
      <c r="M66" s="3"/>
      <c r="N66" s="3"/>
      <c r="O66" s="3"/>
      <c r="P66" s="3"/>
      <c r="Q66" s="3"/>
      <c r="R66" s="3"/>
      <c r="S66" s="3"/>
      <c r="T66" s="3"/>
      <c r="U66" s="3"/>
      <c r="V66" s="3"/>
      <c r="W66" s="3"/>
      <c r="X66" s="3"/>
      <c r="Y66" s="3"/>
      <c r="AE66">
        <v>15</v>
      </c>
      <c r="AF66">
        <v>21</v>
      </c>
      <c r="AG66" t="s">
        <v>215</v>
      </c>
    </row>
    <row r="67" spans="1:60" x14ac:dyDescent="0.25">
      <c r="A67" s="215"/>
      <c r="B67" s="216" t="s">
        <v>29</v>
      </c>
      <c r="C67" s="257"/>
      <c r="D67" s="217"/>
      <c r="E67" s="218"/>
      <c r="F67" s="218"/>
      <c r="G67" s="233">
        <f>G8+G37+G63</f>
        <v>0</v>
      </c>
      <c r="H67" s="3"/>
      <c r="I67" s="3"/>
      <c r="J67" s="3"/>
      <c r="K67" s="3"/>
      <c r="L67" s="3"/>
      <c r="M67" s="3"/>
      <c r="N67" s="3"/>
      <c r="O67" s="3"/>
      <c r="P67" s="3"/>
      <c r="Q67" s="3"/>
      <c r="R67" s="3"/>
      <c r="S67" s="3"/>
      <c r="T67" s="3"/>
      <c r="U67" s="3"/>
      <c r="V67" s="3"/>
      <c r="W67" s="3"/>
      <c r="X67" s="3"/>
      <c r="Y67" s="3"/>
      <c r="AE67">
        <f>SUMIF(L7:L65,AE66,G7:G65)</f>
        <v>0</v>
      </c>
      <c r="AF67">
        <f>SUMIF(L7:L65,AF66,G7:G65)</f>
        <v>0</v>
      </c>
      <c r="AG67" t="s">
        <v>268</v>
      </c>
    </row>
    <row r="68" spans="1:60" x14ac:dyDescent="0.25">
      <c r="C68" s="258"/>
      <c r="D68" s="10"/>
      <c r="AG68" t="s">
        <v>269</v>
      </c>
    </row>
    <row r="69" spans="1:60" x14ac:dyDescent="0.25">
      <c r="D69" s="10"/>
    </row>
    <row r="70" spans="1:60" x14ac:dyDescent="0.25">
      <c r="D70" s="10"/>
    </row>
    <row r="71" spans="1:60" x14ac:dyDescent="0.25">
      <c r="D71" s="10"/>
    </row>
    <row r="72" spans="1:60" x14ac:dyDescent="0.25">
      <c r="D72" s="10"/>
    </row>
    <row r="73" spans="1:60" x14ac:dyDescent="0.25">
      <c r="D73" s="10"/>
    </row>
    <row r="74" spans="1:60" x14ac:dyDescent="0.25">
      <c r="D74" s="10"/>
    </row>
    <row r="75" spans="1:60" x14ac:dyDescent="0.25">
      <c r="D75" s="10"/>
    </row>
    <row r="76" spans="1:60" x14ac:dyDescent="0.25">
      <c r="D76" s="10"/>
    </row>
    <row r="77" spans="1:60" x14ac:dyDescent="0.25">
      <c r="D77" s="10"/>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24iouPZ+VPuKDJgv6WXZ5EnjAVqFe3lth0/qJ34UfYJVl8fgEe3/k8cwflYYN1wz1A3SQWGOdsFW5Oq/bJORfw==" saltValue="2Z9ZIgHYbSjZg1pqGNZ2ww==" spinCount="100000" sheet="1" formatRows="0"/>
  <mergeCells count="13">
    <mergeCell ref="C65:G65"/>
    <mergeCell ref="C18:G18"/>
    <mergeCell ref="C21:G21"/>
    <mergeCell ref="C26:G26"/>
    <mergeCell ref="C29:G29"/>
    <mergeCell ref="C46:G46"/>
    <mergeCell ref="C51:G51"/>
    <mergeCell ref="A1:G1"/>
    <mergeCell ref="C2:G2"/>
    <mergeCell ref="C3:G3"/>
    <mergeCell ref="C4:G4"/>
    <mergeCell ref="C10:G10"/>
    <mergeCell ref="C15:G15"/>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9B5F-EB37-43D6-9699-D5FC4312933F}">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73</v>
      </c>
      <c r="C3" s="201" t="s">
        <v>74</v>
      </c>
      <c r="D3" s="199"/>
      <c r="E3" s="199"/>
      <c r="F3" s="199"/>
      <c r="G3" s="200"/>
      <c r="AC3" s="176" t="s">
        <v>202</v>
      </c>
      <c r="AG3" t="s">
        <v>205</v>
      </c>
    </row>
    <row r="4" spans="1:60" ht="25.05" customHeight="1" x14ac:dyDescent="0.25">
      <c r="A4" s="202" t="s">
        <v>9</v>
      </c>
      <c r="B4" s="203" t="s">
        <v>63</v>
      </c>
      <c r="C4" s="204" t="s">
        <v>64</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154</v>
      </c>
      <c r="C8" s="251" t="s">
        <v>155</v>
      </c>
      <c r="D8" s="229"/>
      <c r="E8" s="230"/>
      <c r="F8" s="231"/>
      <c r="G8" s="231">
        <f>SUMIF(AG9:AG95,"&lt;&gt;NOR",G9:G95)</f>
        <v>0</v>
      </c>
      <c r="H8" s="231"/>
      <c r="I8" s="231">
        <f>SUM(I9:I95)</f>
        <v>0</v>
      </c>
      <c r="J8" s="231"/>
      <c r="K8" s="231">
        <f>SUM(K9:K95)</f>
        <v>0</v>
      </c>
      <c r="L8" s="231"/>
      <c r="M8" s="231">
        <f>SUM(M9:M95)</f>
        <v>0</v>
      </c>
      <c r="N8" s="230"/>
      <c r="O8" s="230">
        <f>SUM(O9:O95)</f>
        <v>0</v>
      </c>
      <c r="P8" s="230"/>
      <c r="Q8" s="230">
        <f>SUM(Q9:Q95)</f>
        <v>0</v>
      </c>
      <c r="R8" s="231"/>
      <c r="S8" s="231"/>
      <c r="T8" s="232"/>
      <c r="U8" s="226"/>
      <c r="V8" s="226">
        <f>SUM(V9:V95)</f>
        <v>0</v>
      </c>
      <c r="W8" s="226"/>
      <c r="X8" s="226"/>
      <c r="Y8" s="226"/>
      <c r="AG8" t="s">
        <v>230</v>
      </c>
    </row>
    <row r="9" spans="1:60" outlineLevel="1" x14ac:dyDescent="0.25">
      <c r="A9" s="234">
        <v>1</v>
      </c>
      <c r="B9" s="235" t="s">
        <v>1462</v>
      </c>
      <c r="C9" s="252" t="s">
        <v>1463</v>
      </c>
      <c r="D9" s="236" t="s">
        <v>305</v>
      </c>
      <c r="E9" s="237">
        <v>7</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254</v>
      </c>
      <c r="T9" s="240" t="s">
        <v>235</v>
      </c>
      <c r="U9" s="222">
        <v>0</v>
      </c>
      <c r="V9" s="222">
        <f>ROUND(E9*U9,2)</f>
        <v>0</v>
      </c>
      <c r="W9" s="222"/>
      <c r="X9" s="222" t="s">
        <v>276</v>
      </c>
      <c r="Y9" s="222" t="s">
        <v>237</v>
      </c>
      <c r="Z9" s="212"/>
      <c r="AA9" s="212"/>
      <c r="AB9" s="212"/>
      <c r="AC9" s="212"/>
      <c r="AD9" s="212"/>
      <c r="AE9" s="212"/>
      <c r="AF9" s="212"/>
      <c r="AG9" s="212" t="s">
        <v>277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53" t="s">
        <v>1464</v>
      </c>
      <c r="D10" s="241"/>
      <c r="E10" s="241"/>
      <c r="F10" s="241"/>
      <c r="G10" s="24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5">
      <c r="A11" s="219"/>
      <c r="B11" s="220"/>
      <c r="C11" s="254" t="s">
        <v>1465</v>
      </c>
      <c r="D11" s="242"/>
      <c r="E11" s="242"/>
      <c r="F11" s="242"/>
      <c r="G11" s="24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240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5">
      <c r="A12" s="219"/>
      <c r="B12" s="220"/>
      <c r="C12" s="254" t="s">
        <v>1466</v>
      </c>
      <c r="D12" s="242"/>
      <c r="E12" s="242"/>
      <c r="F12" s="242"/>
      <c r="G12" s="24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240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0.399999999999999" outlineLevel="1" x14ac:dyDescent="0.25">
      <c r="A13" s="234">
        <v>2</v>
      </c>
      <c r="B13" s="235" t="s">
        <v>1467</v>
      </c>
      <c r="C13" s="252" t="s">
        <v>1468</v>
      </c>
      <c r="D13" s="236" t="s">
        <v>305</v>
      </c>
      <c r="E13" s="237">
        <v>6</v>
      </c>
      <c r="F13" s="238"/>
      <c r="G13" s="239">
        <f>ROUND(E13*F13,2)</f>
        <v>0</v>
      </c>
      <c r="H13" s="238"/>
      <c r="I13" s="239">
        <f>ROUND(E13*H13,2)</f>
        <v>0</v>
      </c>
      <c r="J13" s="238"/>
      <c r="K13" s="239">
        <f>ROUND(E13*J13,2)</f>
        <v>0</v>
      </c>
      <c r="L13" s="239">
        <v>21</v>
      </c>
      <c r="M13" s="239">
        <f>G13*(1+L13/100)</f>
        <v>0</v>
      </c>
      <c r="N13" s="237">
        <v>0</v>
      </c>
      <c r="O13" s="237">
        <f>ROUND(E13*N13,2)</f>
        <v>0</v>
      </c>
      <c r="P13" s="237">
        <v>0</v>
      </c>
      <c r="Q13" s="237">
        <f>ROUND(E13*P13,2)</f>
        <v>0</v>
      </c>
      <c r="R13" s="239"/>
      <c r="S13" s="239" t="s">
        <v>254</v>
      </c>
      <c r="T13" s="240" t="s">
        <v>235</v>
      </c>
      <c r="U13" s="222">
        <v>0</v>
      </c>
      <c r="V13" s="222">
        <f>ROUND(E13*U13,2)</f>
        <v>0</v>
      </c>
      <c r="W13" s="222"/>
      <c r="X13" s="222" t="s">
        <v>276</v>
      </c>
      <c r="Y13" s="222" t="s">
        <v>237</v>
      </c>
      <c r="Z13" s="212"/>
      <c r="AA13" s="212"/>
      <c r="AB13" s="212"/>
      <c r="AC13" s="212"/>
      <c r="AD13" s="212"/>
      <c r="AE13" s="212"/>
      <c r="AF13" s="212"/>
      <c r="AG13" s="212" t="s">
        <v>277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5">
      <c r="A14" s="219"/>
      <c r="B14" s="220"/>
      <c r="C14" s="253" t="s">
        <v>1464</v>
      </c>
      <c r="D14" s="241"/>
      <c r="E14" s="241"/>
      <c r="F14" s="241"/>
      <c r="G14" s="241"/>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240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5">
      <c r="A15" s="219"/>
      <c r="B15" s="220"/>
      <c r="C15" s="254" t="s">
        <v>1465</v>
      </c>
      <c r="D15" s="242"/>
      <c r="E15" s="242"/>
      <c r="F15" s="242"/>
      <c r="G15" s="24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240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5">
      <c r="A16" s="219"/>
      <c r="B16" s="220"/>
      <c r="C16" s="254" t="s">
        <v>1466</v>
      </c>
      <c r="D16" s="242"/>
      <c r="E16" s="242"/>
      <c r="F16" s="242"/>
      <c r="G16" s="24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20.399999999999999" outlineLevel="1" x14ac:dyDescent="0.25">
      <c r="A17" s="234">
        <v>3</v>
      </c>
      <c r="B17" s="235" t="s">
        <v>1469</v>
      </c>
      <c r="C17" s="252" t="s">
        <v>1470</v>
      </c>
      <c r="D17" s="236" t="s">
        <v>305</v>
      </c>
      <c r="E17" s="237">
        <v>10</v>
      </c>
      <c r="F17" s="238"/>
      <c r="G17" s="239">
        <f>ROUND(E17*F17,2)</f>
        <v>0</v>
      </c>
      <c r="H17" s="238"/>
      <c r="I17" s="239">
        <f>ROUND(E17*H17,2)</f>
        <v>0</v>
      </c>
      <c r="J17" s="238"/>
      <c r="K17" s="239">
        <f>ROUND(E17*J17,2)</f>
        <v>0</v>
      </c>
      <c r="L17" s="239">
        <v>21</v>
      </c>
      <c r="M17" s="239">
        <f>G17*(1+L17/100)</f>
        <v>0</v>
      </c>
      <c r="N17" s="237">
        <v>0</v>
      </c>
      <c r="O17" s="237">
        <f>ROUND(E17*N17,2)</f>
        <v>0</v>
      </c>
      <c r="P17" s="237">
        <v>0</v>
      </c>
      <c r="Q17" s="237">
        <f>ROUND(E17*P17,2)</f>
        <v>0</v>
      </c>
      <c r="R17" s="239"/>
      <c r="S17" s="239" t="s">
        <v>254</v>
      </c>
      <c r="T17" s="240" t="s">
        <v>235</v>
      </c>
      <c r="U17" s="222">
        <v>0</v>
      </c>
      <c r="V17" s="222">
        <f>ROUND(E17*U17,2)</f>
        <v>0</v>
      </c>
      <c r="W17" s="222"/>
      <c r="X17" s="222" t="s">
        <v>276</v>
      </c>
      <c r="Y17" s="222" t="s">
        <v>237</v>
      </c>
      <c r="Z17" s="212"/>
      <c r="AA17" s="212"/>
      <c r="AB17" s="212"/>
      <c r="AC17" s="212"/>
      <c r="AD17" s="212"/>
      <c r="AE17" s="212"/>
      <c r="AF17" s="212"/>
      <c r="AG17" s="212" t="s">
        <v>277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5">
      <c r="A18" s="219"/>
      <c r="B18" s="220"/>
      <c r="C18" s="253" t="s">
        <v>1464</v>
      </c>
      <c r="D18" s="241"/>
      <c r="E18" s="241"/>
      <c r="F18" s="241"/>
      <c r="G18" s="241"/>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240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5">
      <c r="A19" s="219"/>
      <c r="B19" s="220"/>
      <c r="C19" s="254" t="s">
        <v>1465</v>
      </c>
      <c r="D19" s="242"/>
      <c r="E19" s="242"/>
      <c r="F19" s="242"/>
      <c r="G19" s="24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240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5">
      <c r="A20" s="219"/>
      <c r="B20" s="220"/>
      <c r="C20" s="254" t="s">
        <v>1466</v>
      </c>
      <c r="D20" s="242"/>
      <c r="E20" s="242"/>
      <c r="F20" s="242"/>
      <c r="G20" s="24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240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34">
        <v>4</v>
      </c>
      <c r="B21" s="235" t="s">
        <v>1471</v>
      </c>
      <c r="C21" s="252" t="s">
        <v>1472</v>
      </c>
      <c r="D21" s="236" t="s">
        <v>305</v>
      </c>
      <c r="E21" s="237">
        <v>21</v>
      </c>
      <c r="F21" s="238"/>
      <c r="G21" s="239">
        <f>ROUND(E21*F21,2)</f>
        <v>0</v>
      </c>
      <c r="H21" s="238"/>
      <c r="I21" s="239">
        <f>ROUND(E21*H21,2)</f>
        <v>0</v>
      </c>
      <c r="J21" s="238"/>
      <c r="K21" s="239">
        <f>ROUND(E21*J21,2)</f>
        <v>0</v>
      </c>
      <c r="L21" s="239">
        <v>21</v>
      </c>
      <c r="M21" s="239">
        <f>G21*(1+L21/100)</f>
        <v>0</v>
      </c>
      <c r="N21" s="237">
        <v>0</v>
      </c>
      <c r="O21" s="237">
        <f>ROUND(E21*N21,2)</f>
        <v>0</v>
      </c>
      <c r="P21" s="237">
        <v>0</v>
      </c>
      <c r="Q21" s="237">
        <f>ROUND(E21*P21,2)</f>
        <v>0</v>
      </c>
      <c r="R21" s="239"/>
      <c r="S21" s="239" t="s">
        <v>254</v>
      </c>
      <c r="T21" s="240" t="s">
        <v>235</v>
      </c>
      <c r="U21" s="222">
        <v>0</v>
      </c>
      <c r="V21" s="222">
        <f>ROUND(E21*U21,2)</f>
        <v>0</v>
      </c>
      <c r="W21" s="222"/>
      <c r="X21" s="222" t="s">
        <v>276</v>
      </c>
      <c r="Y21" s="222" t="s">
        <v>237</v>
      </c>
      <c r="Z21" s="212"/>
      <c r="AA21" s="212"/>
      <c r="AB21" s="212"/>
      <c r="AC21" s="212"/>
      <c r="AD21" s="212"/>
      <c r="AE21" s="212"/>
      <c r="AF21" s="212"/>
      <c r="AG21" s="212" t="s">
        <v>277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5">
      <c r="A22" s="219"/>
      <c r="B22" s="220"/>
      <c r="C22" s="253" t="s">
        <v>1464</v>
      </c>
      <c r="D22" s="241"/>
      <c r="E22" s="241"/>
      <c r="F22" s="241"/>
      <c r="G22" s="241"/>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240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5">
      <c r="A23" s="219"/>
      <c r="B23" s="220"/>
      <c r="C23" s="254" t="s">
        <v>1465</v>
      </c>
      <c r="D23" s="242"/>
      <c r="E23" s="242"/>
      <c r="F23" s="242"/>
      <c r="G23" s="24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240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5">
      <c r="A24" s="219"/>
      <c r="B24" s="220"/>
      <c r="C24" s="254" t="s">
        <v>1466</v>
      </c>
      <c r="D24" s="242"/>
      <c r="E24" s="242"/>
      <c r="F24" s="242"/>
      <c r="G24" s="24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240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0.399999999999999" outlineLevel="1" x14ac:dyDescent="0.25">
      <c r="A25" s="234">
        <v>5</v>
      </c>
      <c r="B25" s="235" t="s">
        <v>1473</v>
      </c>
      <c r="C25" s="252" t="s">
        <v>1474</v>
      </c>
      <c r="D25" s="236" t="s">
        <v>305</v>
      </c>
      <c r="E25" s="237">
        <v>4</v>
      </c>
      <c r="F25" s="238"/>
      <c r="G25" s="239">
        <f>ROUND(E25*F25,2)</f>
        <v>0</v>
      </c>
      <c r="H25" s="238"/>
      <c r="I25" s="239">
        <f>ROUND(E25*H25,2)</f>
        <v>0</v>
      </c>
      <c r="J25" s="238"/>
      <c r="K25" s="239">
        <f>ROUND(E25*J25,2)</f>
        <v>0</v>
      </c>
      <c r="L25" s="239">
        <v>21</v>
      </c>
      <c r="M25" s="239">
        <f>G25*(1+L25/100)</f>
        <v>0</v>
      </c>
      <c r="N25" s="237">
        <v>0</v>
      </c>
      <c r="O25" s="237">
        <f>ROUND(E25*N25,2)</f>
        <v>0</v>
      </c>
      <c r="P25" s="237">
        <v>0</v>
      </c>
      <c r="Q25" s="237">
        <f>ROUND(E25*P25,2)</f>
        <v>0</v>
      </c>
      <c r="R25" s="239"/>
      <c r="S25" s="239" t="s">
        <v>254</v>
      </c>
      <c r="T25" s="240" t="s">
        <v>235</v>
      </c>
      <c r="U25" s="222">
        <v>0</v>
      </c>
      <c r="V25" s="222">
        <f>ROUND(E25*U25,2)</f>
        <v>0</v>
      </c>
      <c r="W25" s="222"/>
      <c r="X25" s="222" t="s">
        <v>276</v>
      </c>
      <c r="Y25" s="222" t="s">
        <v>237</v>
      </c>
      <c r="Z25" s="212"/>
      <c r="AA25" s="212"/>
      <c r="AB25" s="212"/>
      <c r="AC25" s="212"/>
      <c r="AD25" s="212"/>
      <c r="AE25" s="212"/>
      <c r="AF25" s="212"/>
      <c r="AG25" s="212" t="s">
        <v>277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5">
      <c r="A26" s="219"/>
      <c r="B26" s="220"/>
      <c r="C26" s="253" t="s">
        <v>1464</v>
      </c>
      <c r="D26" s="241"/>
      <c r="E26" s="241"/>
      <c r="F26" s="241"/>
      <c r="G26" s="241"/>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240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5">
      <c r="A27" s="219"/>
      <c r="B27" s="220"/>
      <c r="C27" s="254" t="s">
        <v>1465</v>
      </c>
      <c r="D27" s="242"/>
      <c r="E27" s="242"/>
      <c r="F27" s="242"/>
      <c r="G27" s="24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240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5">
      <c r="A28" s="219"/>
      <c r="B28" s="220"/>
      <c r="C28" s="254" t="s">
        <v>1466</v>
      </c>
      <c r="D28" s="242"/>
      <c r="E28" s="242"/>
      <c r="F28" s="242"/>
      <c r="G28" s="24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240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34">
        <v>6</v>
      </c>
      <c r="B29" s="235" t="s">
        <v>1475</v>
      </c>
      <c r="C29" s="252" t="s">
        <v>1476</v>
      </c>
      <c r="D29" s="236" t="s">
        <v>305</v>
      </c>
      <c r="E29" s="237">
        <v>1</v>
      </c>
      <c r="F29" s="238"/>
      <c r="G29" s="239">
        <f>ROUND(E29*F29,2)</f>
        <v>0</v>
      </c>
      <c r="H29" s="238"/>
      <c r="I29" s="239">
        <f>ROUND(E29*H29,2)</f>
        <v>0</v>
      </c>
      <c r="J29" s="238"/>
      <c r="K29" s="239">
        <f>ROUND(E29*J29,2)</f>
        <v>0</v>
      </c>
      <c r="L29" s="239">
        <v>21</v>
      </c>
      <c r="M29" s="239">
        <f>G29*(1+L29/100)</f>
        <v>0</v>
      </c>
      <c r="N29" s="237">
        <v>0</v>
      </c>
      <c r="O29" s="237">
        <f>ROUND(E29*N29,2)</f>
        <v>0</v>
      </c>
      <c r="P29" s="237">
        <v>0</v>
      </c>
      <c r="Q29" s="237">
        <f>ROUND(E29*P29,2)</f>
        <v>0</v>
      </c>
      <c r="R29" s="239"/>
      <c r="S29" s="239" t="s">
        <v>254</v>
      </c>
      <c r="T29" s="240" t="s">
        <v>235</v>
      </c>
      <c r="U29" s="222">
        <v>0</v>
      </c>
      <c r="V29" s="222">
        <f>ROUND(E29*U29,2)</f>
        <v>0</v>
      </c>
      <c r="W29" s="222"/>
      <c r="X29" s="222" t="s">
        <v>276</v>
      </c>
      <c r="Y29" s="222" t="s">
        <v>237</v>
      </c>
      <c r="Z29" s="212"/>
      <c r="AA29" s="212"/>
      <c r="AB29" s="212"/>
      <c r="AC29" s="212"/>
      <c r="AD29" s="212"/>
      <c r="AE29" s="212"/>
      <c r="AF29" s="212"/>
      <c r="AG29" s="212" t="s">
        <v>277</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5">
      <c r="A30" s="219"/>
      <c r="B30" s="220"/>
      <c r="C30" s="253" t="s">
        <v>1477</v>
      </c>
      <c r="D30" s="241"/>
      <c r="E30" s="241"/>
      <c r="F30" s="241"/>
      <c r="G30" s="241"/>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240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5">
      <c r="A31" s="219"/>
      <c r="B31" s="220"/>
      <c r="C31" s="254" t="s">
        <v>1465</v>
      </c>
      <c r="D31" s="242"/>
      <c r="E31" s="242"/>
      <c r="F31" s="242"/>
      <c r="G31" s="24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240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5">
      <c r="A32" s="219"/>
      <c r="B32" s="220"/>
      <c r="C32" s="254" t="s">
        <v>1466</v>
      </c>
      <c r="D32" s="242"/>
      <c r="E32" s="242"/>
      <c r="F32" s="242"/>
      <c r="G32" s="24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240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34">
        <v>7</v>
      </c>
      <c r="B33" s="235" t="s">
        <v>1478</v>
      </c>
      <c r="C33" s="252" t="s">
        <v>1479</v>
      </c>
      <c r="D33" s="236" t="s">
        <v>305</v>
      </c>
      <c r="E33" s="237">
        <v>1</v>
      </c>
      <c r="F33" s="238"/>
      <c r="G33" s="239">
        <f>ROUND(E33*F33,2)</f>
        <v>0</v>
      </c>
      <c r="H33" s="238"/>
      <c r="I33" s="239">
        <f>ROUND(E33*H33,2)</f>
        <v>0</v>
      </c>
      <c r="J33" s="238"/>
      <c r="K33" s="239">
        <f>ROUND(E33*J33,2)</f>
        <v>0</v>
      </c>
      <c r="L33" s="239">
        <v>21</v>
      </c>
      <c r="M33" s="239">
        <f>G33*(1+L33/100)</f>
        <v>0</v>
      </c>
      <c r="N33" s="237">
        <v>0</v>
      </c>
      <c r="O33" s="237">
        <f>ROUND(E33*N33,2)</f>
        <v>0</v>
      </c>
      <c r="P33" s="237">
        <v>0</v>
      </c>
      <c r="Q33" s="237">
        <f>ROUND(E33*P33,2)</f>
        <v>0</v>
      </c>
      <c r="R33" s="239"/>
      <c r="S33" s="239" t="s">
        <v>254</v>
      </c>
      <c r="T33" s="240" t="s">
        <v>235</v>
      </c>
      <c r="U33" s="222">
        <v>0</v>
      </c>
      <c r="V33" s="222">
        <f>ROUND(E33*U33,2)</f>
        <v>0</v>
      </c>
      <c r="W33" s="222"/>
      <c r="X33" s="222" t="s">
        <v>276</v>
      </c>
      <c r="Y33" s="222" t="s">
        <v>237</v>
      </c>
      <c r="Z33" s="212"/>
      <c r="AA33" s="212"/>
      <c r="AB33" s="212"/>
      <c r="AC33" s="212"/>
      <c r="AD33" s="212"/>
      <c r="AE33" s="212"/>
      <c r="AF33" s="212"/>
      <c r="AG33" s="212" t="s">
        <v>277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5">
      <c r="A34" s="219"/>
      <c r="B34" s="220"/>
      <c r="C34" s="253" t="s">
        <v>1480</v>
      </c>
      <c r="D34" s="241"/>
      <c r="E34" s="241"/>
      <c r="F34" s="241"/>
      <c r="G34" s="241"/>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240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5">
      <c r="A35" s="219"/>
      <c r="B35" s="220"/>
      <c r="C35" s="254" t="s">
        <v>1481</v>
      </c>
      <c r="D35" s="242"/>
      <c r="E35" s="242"/>
      <c r="F35" s="242"/>
      <c r="G35" s="242"/>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240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3" x14ac:dyDescent="0.25">
      <c r="A36" s="219"/>
      <c r="B36" s="220"/>
      <c r="C36" s="254" t="s">
        <v>1482</v>
      </c>
      <c r="D36" s="242"/>
      <c r="E36" s="242"/>
      <c r="F36" s="242"/>
      <c r="G36" s="24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240</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34">
        <v>8</v>
      </c>
      <c r="B37" s="235" t="s">
        <v>1483</v>
      </c>
      <c r="C37" s="252" t="s">
        <v>1484</v>
      </c>
      <c r="D37" s="236" t="s">
        <v>305</v>
      </c>
      <c r="E37" s="237">
        <v>4</v>
      </c>
      <c r="F37" s="238"/>
      <c r="G37" s="239">
        <f>ROUND(E37*F37,2)</f>
        <v>0</v>
      </c>
      <c r="H37" s="238"/>
      <c r="I37" s="239">
        <f>ROUND(E37*H37,2)</f>
        <v>0</v>
      </c>
      <c r="J37" s="238"/>
      <c r="K37" s="239">
        <f>ROUND(E37*J37,2)</f>
        <v>0</v>
      </c>
      <c r="L37" s="239">
        <v>21</v>
      </c>
      <c r="M37" s="239">
        <f>G37*(1+L37/100)</f>
        <v>0</v>
      </c>
      <c r="N37" s="237">
        <v>0</v>
      </c>
      <c r="O37" s="237">
        <f>ROUND(E37*N37,2)</f>
        <v>0</v>
      </c>
      <c r="P37" s="237">
        <v>0</v>
      </c>
      <c r="Q37" s="237">
        <f>ROUND(E37*P37,2)</f>
        <v>0</v>
      </c>
      <c r="R37" s="239"/>
      <c r="S37" s="239" t="s">
        <v>254</v>
      </c>
      <c r="T37" s="240" t="s">
        <v>235</v>
      </c>
      <c r="U37" s="222">
        <v>0</v>
      </c>
      <c r="V37" s="222">
        <f>ROUND(E37*U37,2)</f>
        <v>0</v>
      </c>
      <c r="W37" s="222"/>
      <c r="X37" s="222" t="s">
        <v>276</v>
      </c>
      <c r="Y37" s="222" t="s">
        <v>237</v>
      </c>
      <c r="Z37" s="212"/>
      <c r="AA37" s="212"/>
      <c r="AB37" s="212"/>
      <c r="AC37" s="212"/>
      <c r="AD37" s="212"/>
      <c r="AE37" s="212"/>
      <c r="AF37" s="212"/>
      <c r="AG37" s="212" t="s">
        <v>277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5">
      <c r="A38" s="219"/>
      <c r="B38" s="220"/>
      <c r="C38" s="253" t="s">
        <v>1485</v>
      </c>
      <c r="D38" s="241"/>
      <c r="E38" s="241"/>
      <c r="F38" s="241"/>
      <c r="G38" s="241"/>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240</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5">
      <c r="A39" s="219"/>
      <c r="B39" s="220"/>
      <c r="C39" s="254" t="s">
        <v>1486</v>
      </c>
      <c r="D39" s="242"/>
      <c r="E39" s="242"/>
      <c r="F39" s="242"/>
      <c r="G39" s="24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240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34">
        <v>9</v>
      </c>
      <c r="B40" s="235" t="s">
        <v>1487</v>
      </c>
      <c r="C40" s="252" t="s">
        <v>1484</v>
      </c>
      <c r="D40" s="236" t="s">
        <v>305</v>
      </c>
      <c r="E40" s="237">
        <v>6</v>
      </c>
      <c r="F40" s="238"/>
      <c r="G40" s="239">
        <f>ROUND(E40*F40,2)</f>
        <v>0</v>
      </c>
      <c r="H40" s="238"/>
      <c r="I40" s="239">
        <f>ROUND(E40*H40,2)</f>
        <v>0</v>
      </c>
      <c r="J40" s="238"/>
      <c r="K40" s="239">
        <f>ROUND(E40*J40,2)</f>
        <v>0</v>
      </c>
      <c r="L40" s="239">
        <v>21</v>
      </c>
      <c r="M40" s="239">
        <f>G40*(1+L40/100)</f>
        <v>0</v>
      </c>
      <c r="N40" s="237">
        <v>0</v>
      </c>
      <c r="O40" s="237">
        <f>ROUND(E40*N40,2)</f>
        <v>0</v>
      </c>
      <c r="P40" s="237">
        <v>0</v>
      </c>
      <c r="Q40" s="237">
        <f>ROUND(E40*P40,2)</f>
        <v>0</v>
      </c>
      <c r="R40" s="239"/>
      <c r="S40" s="239" t="s">
        <v>254</v>
      </c>
      <c r="T40" s="240" t="s">
        <v>235</v>
      </c>
      <c r="U40" s="222">
        <v>0</v>
      </c>
      <c r="V40" s="222">
        <f>ROUND(E40*U40,2)</f>
        <v>0</v>
      </c>
      <c r="W40" s="222"/>
      <c r="X40" s="222" t="s">
        <v>276</v>
      </c>
      <c r="Y40" s="222" t="s">
        <v>237</v>
      </c>
      <c r="Z40" s="212"/>
      <c r="AA40" s="212"/>
      <c r="AB40" s="212"/>
      <c r="AC40" s="212"/>
      <c r="AD40" s="212"/>
      <c r="AE40" s="212"/>
      <c r="AF40" s="212"/>
      <c r="AG40" s="212" t="s">
        <v>277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5">
      <c r="A41" s="219"/>
      <c r="B41" s="220"/>
      <c r="C41" s="253" t="s">
        <v>1488</v>
      </c>
      <c r="D41" s="241"/>
      <c r="E41" s="241"/>
      <c r="F41" s="241"/>
      <c r="G41" s="241"/>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240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5">
      <c r="A42" s="219"/>
      <c r="B42" s="220"/>
      <c r="C42" s="254" t="s">
        <v>1486</v>
      </c>
      <c r="D42" s="242"/>
      <c r="E42" s="242"/>
      <c r="F42" s="242"/>
      <c r="G42" s="24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240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ht="20.399999999999999" outlineLevel="1" x14ac:dyDescent="0.25">
      <c r="A43" s="234">
        <v>10</v>
      </c>
      <c r="B43" s="235" t="s">
        <v>1489</v>
      </c>
      <c r="C43" s="252" t="s">
        <v>1490</v>
      </c>
      <c r="D43" s="236" t="s">
        <v>305</v>
      </c>
      <c r="E43" s="237">
        <v>3</v>
      </c>
      <c r="F43" s="238"/>
      <c r="G43" s="239">
        <f>ROUND(E43*F43,2)</f>
        <v>0</v>
      </c>
      <c r="H43" s="238"/>
      <c r="I43" s="239">
        <f>ROUND(E43*H43,2)</f>
        <v>0</v>
      </c>
      <c r="J43" s="238"/>
      <c r="K43" s="239">
        <f>ROUND(E43*J43,2)</f>
        <v>0</v>
      </c>
      <c r="L43" s="239">
        <v>21</v>
      </c>
      <c r="M43" s="239">
        <f>G43*(1+L43/100)</f>
        <v>0</v>
      </c>
      <c r="N43" s="237">
        <v>0</v>
      </c>
      <c r="O43" s="237">
        <f>ROUND(E43*N43,2)</f>
        <v>0</v>
      </c>
      <c r="P43" s="237">
        <v>0</v>
      </c>
      <c r="Q43" s="237">
        <f>ROUND(E43*P43,2)</f>
        <v>0</v>
      </c>
      <c r="R43" s="239"/>
      <c r="S43" s="239" t="s">
        <v>254</v>
      </c>
      <c r="T43" s="240" t="s">
        <v>235</v>
      </c>
      <c r="U43" s="222">
        <v>0</v>
      </c>
      <c r="V43" s="222">
        <f>ROUND(E43*U43,2)</f>
        <v>0</v>
      </c>
      <c r="W43" s="222"/>
      <c r="X43" s="222" t="s">
        <v>276</v>
      </c>
      <c r="Y43" s="222" t="s">
        <v>237</v>
      </c>
      <c r="Z43" s="212"/>
      <c r="AA43" s="212"/>
      <c r="AB43" s="212"/>
      <c r="AC43" s="212"/>
      <c r="AD43" s="212"/>
      <c r="AE43" s="212"/>
      <c r="AF43" s="212"/>
      <c r="AG43" s="212" t="s">
        <v>277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5">
      <c r="A44" s="219"/>
      <c r="B44" s="220"/>
      <c r="C44" s="253" t="s">
        <v>1491</v>
      </c>
      <c r="D44" s="241"/>
      <c r="E44" s="241"/>
      <c r="F44" s="241"/>
      <c r="G44" s="241"/>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240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5">
      <c r="A45" s="219"/>
      <c r="B45" s="220"/>
      <c r="C45" s="254" t="s">
        <v>1492</v>
      </c>
      <c r="D45" s="242"/>
      <c r="E45" s="242"/>
      <c r="F45" s="242"/>
      <c r="G45" s="24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240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5">
      <c r="A46" s="219"/>
      <c r="B46" s="220"/>
      <c r="C46" s="254" t="s">
        <v>1493</v>
      </c>
      <c r="D46" s="242"/>
      <c r="E46" s="242"/>
      <c r="F46" s="242"/>
      <c r="G46" s="242"/>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240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34">
        <v>11</v>
      </c>
      <c r="B47" s="235" t="s">
        <v>1494</v>
      </c>
      <c r="C47" s="252" t="s">
        <v>1495</v>
      </c>
      <c r="D47" s="236" t="s">
        <v>305</v>
      </c>
      <c r="E47" s="237">
        <v>5</v>
      </c>
      <c r="F47" s="238"/>
      <c r="G47" s="239">
        <f>ROUND(E47*F47,2)</f>
        <v>0</v>
      </c>
      <c r="H47" s="238"/>
      <c r="I47" s="239">
        <f>ROUND(E47*H47,2)</f>
        <v>0</v>
      </c>
      <c r="J47" s="238"/>
      <c r="K47" s="239">
        <f>ROUND(E47*J47,2)</f>
        <v>0</v>
      </c>
      <c r="L47" s="239">
        <v>21</v>
      </c>
      <c r="M47" s="239">
        <f>G47*(1+L47/100)</f>
        <v>0</v>
      </c>
      <c r="N47" s="237">
        <v>0</v>
      </c>
      <c r="O47" s="237">
        <f>ROUND(E47*N47,2)</f>
        <v>0</v>
      </c>
      <c r="P47" s="237">
        <v>0</v>
      </c>
      <c r="Q47" s="237">
        <f>ROUND(E47*P47,2)</f>
        <v>0</v>
      </c>
      <c r="R47" s="239"/>
      <c r="S47" s="239" t="s">
        <v>254</v>
      </c>
      <c r="T47" s="240" t="s">
        <v>235</v>
      </c>
      <c r="U47" s="222">
        <v>0</v>
      </c>
      <c r="V47" s="222">
        <f>ROUND(E47*U47,2)</f>
        <v>0</v>
      </c>
      <c r="W47" s="222"/>
      <c r="X47" s="222" t="s">
        <v>276</v>
      </c>
      <c r="Y47" s="222" t="s">
        <v>237</v>
      </c>
      <c r="Z47" s="212"/>
      <c r="AA47" s="212"/>
      <c r="AB47" s="212"/>
      <c r="AC47" s="212"/>
      <c r="AD47" s="212"/>
      <c r="AE47" s="212"/>
      <c r="AF47" s="212"/>
      <c r="AG47" s="212" t="s">
        <v>277</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5">
      <c r="A48" s="219"/>
      <c r="B48" s="220"/>
      <c r="C48" s="253" t="s">
        <v>1496</v>
      </c>
      <c r="D48" s="241"/>
      <c r="E48" s="241"/>
      <c r="F48" s="241"/>
      <c r="G48" s="241"/>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240</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5">
      <c r="A49" s="219"/>
      <c r="B49" s="220"/>
      <c r="C49" s="254" t="s">
        <v>1497</v>
      </c>
      <c r="D49" s="242"/>
      <c r="E49" s="242"/>
      <c r="F49" s="242"/>
      <c r="G49" s="242"/>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240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5">
      <c r="A50" s="219"/>
      <c r="B50" s="220"/>
      <c r="C50" s="254" t="s">
        <v>1498</v>
      </c>
      <c r="D50" s="242"/>
      <c r="E50" s="242"/>
      <c r="F50" s="242"/>
      <c r="G50" s="24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240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0.399999999999999" outlineLevel="1" x14ac:dyDescent="0.25">
      <c r="A51" s="234">
        <v>12</v>
      </c>
      <c r="B51" s="235" t="s">
        <v>1499</v>
      </c>
      <c r="C51" s="252" t="s">
        <v>1500</v>
      </c>
      <c r="D51" s="236" t="s">
        <v>305</v>
      </c>
      <c r="E51" s="237">
        <v>7</v>
      </c>
      <c r="F51" s="238"/>
      <c r="G51" s="239">
        <f>ROUND(E51*F51,2)</f>
        <v>0</v>
      </c>
      <c r="H51" s="238"/>
      <c r="I51" s="239">
        <f>ROUND(E51*H51,2)</f>
        <v>0</v>
      </c>
      <c r="J51" s="238"/>
      <c r="K51" s="239">
        <f>ROUND(E51*J51,2)</f>
        <v>0</v>
      </c>
      <c r="L51" s="239">
        <v>21</v>
      </c>
      <c r="M51" s="239">
        <f>G51*(1+L51/100)</f>
        <v>0</v>
      </c>
      <c r="N51" s="237">
        <v>0</v>
      </c>
      <c r="O51" s="237">
        <f>ROUND(E51*N51,2)</f>
        <v>0</v>
      </c>
      <c r="P51" s="237">
        <v>0</v>
      </c>
      <c r="Q51" s="237">
        <f>ROUND(E51*P51,2)</f>
        <v>0</v>
      </c>
      <c r="R51" s="239"/>
      <c r="S51" s="239" t="s">
        <v>254</v>
      </c>
      <c r="T51" s="240" t="s">
        <v>235</v>
      </c>
      <c r="U51" s="222">
        <v>0</v>
      </c>
      <c r="V51" s="222">
        <f>ROUND(E51*U51,2)</f>
        <v>0</v>
      </c>
      <c r="W51" s="222"/>
      <c r="X51" s="222" t="s">
        <v>276</v>
      </c>
      <c r="Y51" s="222" t="s">
        <v>237</v>
      </c>
      <c r="Z51" s="212"/>
      <c r="AA51" s="212"/>
      <c r="AB51" s="212"/>
      <c r="AC51" s="212"/>
      <c r="AD51" s="212"/>
      <c r="AE51" s="212"/>
      <c r="AF51" s="212"/>
      <c r="AG51" s="212" t="s">
        <v>277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5">
      <c r="A52" s="219"/>
      <c r="B52" s="220"/>
      <c r="C52" s="253" t="s">
        <v>1501</v>
      </c>
      <c r="D52" s="241"/>
      <c r="E52" s="241"/>
      <c r="F52" s="241"/>
      <c r="G52" s="241"/>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240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5">
      <c r="A53" s="219"/>
      <c r="B53" s="220"/>
      <c r="C53" s="254" t="s">
        <v>1502</v>
      </c>
      <c r="D53" s="242"/>
      <c r="E53" s="242"/>
      <c r="F53" s="242"/>
      <c r="G53" s="242"/>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240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5">
      <c r="A54" s="219"/>
      <c r="B54" s="220"/>
      <c r="C54" s="254" t="s">
        <v>1503</v>
      </c>
      <c r="D54" s="242"/>
      <c r="E54" s="242"/>
      <c r="F54" s="242"/>
      <c r="G54" s="24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240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0.399999999999999" outlineLevel="1" x14ac:dyDescent="0.25">
      <c r="A55" s="234">
        <v>13</v>
      </c>
      <c r="B55" s="235" t="s">
        <v>1504</v>
      </c>
      <c r="C55" s="252" t="s">
        <v>1505</v>
      </c>
      <c r="D55" s="236" t="s">
        <v>305</v>
      </c>
      <c r="E55" s="237">
        <v>3</v>
      </c>
      <c r="F55" s="238"/>
      <c r="G55" s="239">
        <f>ROUND(E55*F55,2)</f>
        <v>0</v>
      </c>
      <c r="H55" s="238"/>
      <c r="I55" s="239">
        <f>ROUND(E55*H55,2)</f>
        <v>0</v>
      </c>
      <c r="J55" s="238"/>
      <c r="K55" s="239">
        <f>ROUND(E55*J55,2)</f>
        <v>0</v>
      </c>
      <c r="L55" s="239">
        <v>21</v>
      </c>
      <c r="M55" s="239">
        <f>G55*(1+L55/100)</f>
        <v>0</v>
      </c>
      <c r="N55" s="237">
        <v>0</v>
      </c>
      <c r="O55" s="237">
        <f>ROUND(E55*N55,2)</f>
        <v>0</v>
      </c>
      <c r="P55" s="237">
        <v>0</v>
      </c>
      <c r="Q55" s="237">
        <f>ROUND(E55*P55,2)</f>
        <v>0</v>
      </c>
      <c r="R55" s="239"/>
      <c r="S55" s="239" t="s">
        <v>254</v>
      </c>
      <c r="T55" s="240" t="s">
        <v>235</v>
      </c>
      <c r="U55" s="222">
        <v>0</v>
      </c>
      <c r="V55" s="222">
        <f>ROUND(E55*U55,2)</f>
        <v>0</v>
      </c>
      <c r="W55" s="222"/>
      <c r="X55" s="222" t="s">
        <v>276</v>
      </c>
      <c r="Y55" s="222" t="s">
        <v>237</v>
      </c>
      <c r="Z55" s="212"/>
      <c r="AA55" s="212"/>
      <c r="AB55" s="212"/>
      <c r="AC55" s="212"/>
      <c r="AD55" s="212"/>
      <c r="AE55" s="212"/>
      <c r="AF55" s="212"/>
      <c r="AG55" s="212" t="s">
        <v>277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5">
      <c r="A56" s="219"/>
      <c r="B56" s="220"/>
      <c r="C56" s="253" t="s">
        <v>1506</v>
      </c>
      <c r="D56" s="241"/>
      <c r="E56" s="241"/>
      <c r="F56" s="241"/>
      <c r="G56" s="241"/>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240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5">
      <c r="A57" s="219"/>
      <c r="B57" s="220"/>
      <c r="C57" s="254" t="s">
        <v>1502</v>
      </c>
      <c r="D57" s="242"/>
      <c r="E57" s="242"/>
      <c r="F57" s="242"/>
      <c r="G57" s="242"/>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240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5">
      <c r="A58" s="219"/>
      <c r="B58" s="220"/>
      <c r="C58" s="254" t="s">
        <v>1503</v>
      </c>
      <c r="D58" s="242"/>
      <c r="E58" s="242"/>
      <c r="F58" s="242"/>
      <c r="G58" s="242"/>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240</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34">
        <v>14</v>
      </c>
      <c r="B59" s="235" t="s">
        <v>1507</v>
      </c>
      <c r="C59" s="252" t="s">
        <v>1508</v>
      </c>
      <c r="D59" s="236" t="s">
        <v>305</v>
      </c>
      <c r="E59" s="237">
        <v>1</v>
      </c>
      <c r="F59" s="238"/>
      <c r="G59" s="239">
        <f>ROUND(E59*F59,2)</f>
        <v>0</v>
      </c>
      <c r="H59" s="238"/>
      <c r="I59" s="239">
        <f>ROUND(E59*H59,2)</f>
        <v>0</v>
      </c>
      <c r="J59" s="238"/>
      <c r="K59" s="239">
        <f>ROUND(E59*J59,2)</f>
        <v>0</v>
      </c>
      <c r="L59" s="239">
        <v>21</v>
      </c>
      <c r="M59" s="239">
        <f>G59*(1+L59/100)</f>
        <v>0</v>
      </c>
      <c r="N59" s="237">
        <v>0</v>
      </c>
      <c r="O59" s="237">
        <f>ROUND(E59*N59,2)</f>
        <v>0</v>
      </c>
      <c r="P59" s="237">
        <v>0</v>
      </c>
      <c r="Q59" s="237">
        <f>ROUND(E59*P59,2)</f>
        <v>0</v>
      </c>
      <c r="R59" s="239"/>
      <c r="S59" s="239" t="s">
        <v>254</v>
      </c>
      <c r="T59" s="240" t="s">
        <v>235</v>
      </c>
      <c r="U59" s="222">
        <v>0</v>
      </c>
      <c r="V59" s="222">
        <f>ROUND(E59*U59,2)</f>
        <v>0</v>
      </c>
      <c r="W59" s="222"/>
      <c r="X59" s="222" t="s">
        <v>276</v>
      </c>
      <c r="Y59" s="222" t="s">
        <v>237</v>
      </c>
      <c r="Z59" s="212"/>
      <c r="AA59" s="212"/>
      <c r="AB59" s="212"/>
      <c r="AC59" s="212"/>
      <c r="AD59" s="212"/>
      <c r="AE59" s="212"/>
      <c r="AF59" s="212"/>
      <c r="AG59" s="212" t="s">
        <v>277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5">
      <c r="A60" s="219"/>
      <c r="B60" s="220"/>
      <c r="C60" s="253" t="s">
        <v>1582</v>
      </c>
      <c r="D60" s="241"/>
      <c r="E60" s="241"/>
      <c r="F60" s="241"/>
      <c r="G60" s="241"/>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240</v>
      </c>
      <c r="AH60" s="212"/>
      <c r="AI60" s="212"/>
      <c r="AJ60" s="212"/>
      <c r="AK60" s="212"/>
      <c r="AL60" s="212"/>
      <c r="AM60" s="212"/>
      <c r="AN60" s="212"/>
      <c r="AO60" s="212"/>
      <c r="AP60" s="212"/>
      <c r="AQ60" s="212"/>
      <c r="AR60" s="212"/>
      <c r="AS60" s="212"/>
      <c r="AT60" s="212"/>
      <c r="AU60" s="212"/>
      <c r="AV60" s="212"/>
      <c r="AW60" s="212"/>
      <c r="AX60" s="212"/>
      <c r="AY60" s="212"/>
      <c r="AZ60" s="212"/>
      <c r="BA60" s="250" t="str">
        <f>C60</f>
        <v>01 - hlavní konstrukce 500/1840 tl.12mm, patní plech 400/400 tl. 10mm svařený se svislou ocelovou deskou,</v>
      </c>
      <c r="BB60" s="212"/>
      <c r="BC60" s="212"/>
      <c r="BD60" s="212"/>
      <c r="BE60" s="212"/>
      <c r="BF60" s="212"/>
      <c r="BG60" s="212"/>
      <c r="BH60" s="212"/>
    </row>
    <row r="61" spans="1:60" outlineLevel="3" x14ac:dyDescent="0.25">
      <c r="A61" s="219"/>
      <c r="B61" s="220"/>
      <c r="C61" s="254" t="s">
        <v>1509</v>
      </c>
      <c r="D61" s="242"/>
      <c r="E61" s="242"/>
      <c r="F61" s="242"/>
      <c r="G61" s="242"/>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240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5">
      <c r="A62" s="219"/>
      <c r="B62" s="220"/>
      <c r="C62" s="254" t="s">
        <v>1510</v>
      </c>
      <c r="D62" s="242"/>
      <c r="E62" s="242"/>
      <c r="F62" s="242"/>
      <c r="G62" s="242"/>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240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5">
      <c r="A63" s="219"/>
      <c r="B63" s="220"/>
      <c r="C63" s="254" t="s">
        <v>1511</v>
      </c>
      <c r="D63" s="242"/>
      <c r="E63" s="242"/>
      <c r="F63" s="242"/>
      <c r="G63" s="24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240</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5">
      <c r="A64" s="219"/>
      <c r="B64" s="220"/>
      <c r="C64" s="254" t="s">
        <v>1512</v>
      </c>
      <c r="D64" s="242"/>
      <c r="E64" s="242"/>
      <c r="F64" s="242"/>
      <c r="G64" s="24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240</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5">
      <c r="A65" s="219"/>
      <c r="B65" s="220"/>
      <c r="C65" s="254" t="s">
        <v>1513</v>
      </c>
      <c r="D65" s="242"/>
      <c r="E65" s="242"/>
      <c r="F65" s="242"/>
      <c r="G65" s="242"/>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240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34">
        <v>15</v>
      </c>
      <c r="B66" s="235" t="s">
        <v>1514</v>
      </c>
      <c r="C66" s="252" t="s">
        <v>1515</v>
      </c>
      <c r="D66" s="236" t="s">
        <v>305</v>
      </c>
      <c r="E66" s="237">
        <v>1</v>
      </c>
      <c r="F66" s="238"/>
      <c r="G66" s="239">
        <f>ROUND(E66*F66,2)</f>
        <v>0</v>
      </c>
      <c r="H66" s="238"/>
      <c r="I66" s="239">
        <f>ROUND(E66*H66,2)</f>
        <v>0</v>
      </c>
      <c r="J66" s="238"/>
      <c r="K66" s="239">
        <f>ROUND(E66*J66,2)</f>
        <v>0</v>
      </c>
      <c r="L66" s="239">
        <v>21</v>
      </c>
      <c r="M66" s="239">
        <f>G66*(1+L66/100)</f>
        <v>0</v>
      </c>
      <c r="N66" s="237">
        <v>0</v>
      </c>
      <c r="O66" s="237">
        <f>ROUND(E66*N66,2)</f>
        <v>0</v>
      </c>
      <c r="P66" s="237">
        <v>0</v>
      </c>
      <c r="Q66" s="237">
        <f>ROUND(E66*P66,2)</f>
        <v>0</v>
      </c>
      <c r="R66" s="239"/>
      <c r="S66" s="239" t="s">
        <v>254</v>
      </c>
      <c r="T66" s="240" t="s">
        <v>235</v>
      </c>
      <c r="U66" s="222">
        <v>0</v>
      </c>
      <c r="V66" s="222">
        <f>ROUND(E66*U66,2)</f>
        <v>0</v>
      </c>
      <c r="W66" s="222"/>
      <c r="X66" s="222" t="s">
        <v>276</v>
      </c>
      <c r="Y66" s="222" t="s">
        <v>237</v>
      </c>
      <c r="Z66" s="212"/>
      <c r="AA66" s="212"/>
      <c r="AB66" s="212"/>
      <c r="AC66" s="212"/>
      <c r="AD66" s="212"/>
      <c r="AE66" s="212"/>
      <c r="AF66" s="212"/>
      <c r="AG66" s="212" t="s">
        <v>277</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5">
      <c r="A67" s="219"/>
      <c r="B67" s="220"/>
      <c r="C67" s="253" t="s">
        <v>1516</v>
      </c>
      <c r="D67" s="241"/>
      <c r="E67" s="241"/>
      <c r="F67" s="241"/>
      <c r="G67" s="241"/>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240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5">
      <c r="A68" s="219"/>
      <c r="B68" s="220"/>
      <c r="C68" s="254" t="s">
        <v>1517</v>
      </c>
      <c r="D68" s="242"/>
      <c r="E68" s="242"/>
      <c r="F68" s="242"/>
      <c r="G68" s="242"/>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240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43">
        <v>16</v>
      </c>
      <c r="B69" s="244" t="s">
        <v>1518</v>
      </c>
      <c r="C69" s="255" t="s">
        <v>1519</v>
      </c>
      <c r="D69" s="245" t="s">
        <v>305</v>
      </c>
      <c r="E69" s="246">
        <v>1</v>
      </c>
      <c r="F69" s="247"/>
      <c r="G69" s="248">
        <f>ROUND(E69*F69,2)</f>
        <v>0</v>
      </c>
      <c r="H69" s="247"/>
      <c r="I69" s="248">
        <f>ROUND(E69*H69,2)</f>
        <v>0</v>
      </c>
      <c r="J69" s="247"/>
      <c r="K69" s="248">
        <f>ROUND(E69*J69,2)</f>
        <v>0</v>
      </c>
      <c r="L69" s="248">
        <v>21</v>
      </c>
      <c r="M69" s="248">
        <f>G69*(1+L69/100)</f>
        <v>0</v>
      </c>
      <c r="N69" s="246">
        <v>0</v>
      </c>
      <c r="O69" s="246">
        <f>ROUND(E69*N69,2)</f>
        <v>0</v>
      </c>
      <c r="P69" s="246">
        <v>0</v>
      </c>
      <c r="Q69" s="246">
        <f>ROUND(E69*P69,2)</f>
        <v>0</v>
      </c>
      <c r="R69" s="248"/>
      <c r="S69" s="248" t="s">
        <v>254</v>
      </c>
      <c r="T69" s="249" t="s">
        <v>235</v>
      </c>
      <c r="U69" s="222">
        <v>0</v>
      </c>
      <c r="V69" s="222">
        <f>ROUND(E69*U69,2)</f>
        <v>0</v>
      </c>
      <c r="W69" s="222"/>
      <c r="X69" s="222" t="s">
        <v>276</v>
      </c>
      <c r="Y69" s="222" t="s">
        <v>237</v>
      </c>
      <c r="Z69" s="212"/>
      <c r="AA69" s="212"/>
      <c r="AB69" s="212"/>
      <c r="AC69" s="212"/>
      <c r="AD69" s="212"/>
      <c r="AE69" s="212"/>
      <c r="AF69" s="212"/>
      <c r="AG69" s="212" t="s">
        <v>277</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5">
      <c r="A70" s="234">
        <v>17</v>
      </c>
      <c r="B70" s="235" t="s">
        <v>1520</v>
      </c>
      <c r="C70" s="252" t="s">
        <v>1521</v>
      </c>
      <c r="D70" s="236" t="s">
        <v>305</v>
      </c>
      <c r="E70" s="237">
        <v>1</v>
      </c>
      <c r="F70" s="238"/>
      <c r="G70" s="239">
        <f>ROUND(E70*F70,2)</f>
        <v>0</v>
      </c>
      <c r="H70" s="238"/>
      <c r="I70" s="239">
        <f>ROUND(E70*H70,2)</f>
        <v>0</v>
      </c>
      <c r="J70" s="238"/>
      <c r="K70" s="239">
        <f>ROUND(E70*J70,2)</f>
        <v>0</v>
      </c>
      <c r="L70" s="239">
        <v>21</v>
      </c>
      <c r="M70" s="239">
        <f>G70*(1+L70/100)</f>
        <v>0</v>
      </c>
      <c r="N70" s="237">
        <v>0</v>
      </c>
      <c r="O70" s="237">
        <f>ROUND(E70*N70,2)</f>
        <v>0</v>
      </c>
      <c r="P70" s="237">
        <v>0</v>
      </c>
      <c r="Q70" s="237">
        <f>ROUND(E70*P70,2)</f>
        <v>0</v>
      </c>
      <c r="R70" s="239"/>
      <c r="S70" s="239" t="s">
        <v>254</v>
      </c>
      <c r="T70" s="240" t="s">
        <v>235</v>
      </c>
      <c r="U70" s="222">
        <v>0</v>
      </c>
      <c r="V70" s="222">
        <f>ROUND(E70*U70,2)</f>
        <v>0</v>
      </c>
      <c r="W70" s="222"/>
      <c r="X70" s="222" t="s">
        <v>276</v>
      </c>
      <c r="Y70" s="222" t="s">
        <v>237</v>
      </c>
      <c r="Z70" s="212"/>
      <c r="AA70" s="212"/>
      <c r="AB70" s="212"/>
      <c r="AC70" s="212"/>
      <c r="AD70" s="212"/>
      <c r="AE70" s="212"/>
      <c r="AF70" s="212"/>
      <c r="AG70" s="212" t="s">
        <v>277</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5">
      <c r="A71" s="219"/>
      <c r="B71" s="220"/>
      <c r="C71" s="253" t="s">
        <v>1522</v>
      </c>
      <c r="D71" s="241"/>
      <c r="E71" s="241"/>
      <c r="F71" s="241"/>
      <c r="G71" s="241"/>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240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5">
      <c r="A72" s="219"/>
      <c r="B72" s="220"/>
      <c r="C72" s="254" t="s">
        <v>1523</v>
      </c>
      <c r="D72" s="242"/>
      <c r="E72" s="242"/>
      <c r="F72" s="242"/>
      <c r="G72" s="24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240</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5">
      <c r="A73" s="219"/>
      <c r="B73" s="220"/>
      <c r="C73" s="254" t="s">
        <v>1524</v>
      </c>
      <c r="D73" s="242"/>
      <c r="E73" s="242"/>
      <c r="F73" s="242"/>
      <c r="G73" s="242"/>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240</v>
      </c>
      <c r="AH73" s="212"/>
      <c r="AI73" s="212"/>
      <c r="AJ73" s="212"/>
      <c r="AK73" s="212"/>
      <c r="AL73" s="212"/>
      <c r="AM73" s="212"/>
      <c r="AN73" s="212"/>
      <c r="AO73" s="212"/>
      <c r="AP73" s="212"/>
      <c r="AQ73" s="212"/>
      <c r="AR73" s="212"/>
      <c r="AS73" s="212"/>
      <c r="AT73" s="212"/>
      <c r="AU73" s="212"/>
      <c r="AV73" s="212"/>
      <c r="AW73" s="212"/>
      <c r="AX73" s="212"/>
      <c r="AY73" s="212"/>
      <c r="AZ73" s="212"/>
      <c r="BA73" s="250" t="str">
        <f>C73</f>
        <v>- pochozí vrstva + opáštění z akátových latí 80x30mm napuštěných olejem vč. impregnovaných vynášecích hranolů</v>
      </c>
      <c r="BB73" s="212"/>
      <c r="BC73" s="212"/>
      <c r="BD73" s="212"/>
      <c r="BE73" s="212"/>
      <c r="BF73" s="212"/>
      <c r="BG73" s="212"/>
      <c r="BH73" s="212"/>
    </row>
    <row r="74" spans="1:60" outlineLevel="3" x14ac:dyDescent="0.25">
      <c r="A74" s="219"/>
      <c r="B74" s="220"/>
      <c r="C74" s="254" t="s">
        <v>1525</v>
      </c>
      <c r="D74" s="242"/>
      <c r="E74" s="242"/>
      <c r="F74" s="242"/>
      <c r="G74" s="24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240</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5">
      <c r="A75" s="219"/>
      <c r="B75" s="220"/>
      <c r="C75" s="254" t="s">
        <v>1526</v>
      </c>
      <c r="D75" s="242"/>
      <c r="E75" s="242"/>
      <c r="F75" s="242"/>
      <c r="G75" s="24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240</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5">
      <c r="A76" s="219"/>
      <c r="B76" s="220"/>
      <c r="C76" s="254" t="s">
        <v>1527</v>
      </c>
      <c r="D76" s="242"/>
      <c r="E76" s="242"/>
      <c r="F76" s="242"/>
      <c r="G76" s="24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240</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5">
      <c r="A77" s="219"/>
      <c r="B77" s="220"/>
      <c r="C77" s="254" t="s">
        <v>1528</v>
      </c>
      <c r="D77" s="242"/>
      <c r="E77" s="242"/>
      <c r="F77" s="242"/>
      <c r="G77" s="24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240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34">
        <v>18</v>
      </c>
      <c r="B78" s="235" t="s">
        <v>1529</v>
      </c>
      <c r="C78" s="252" t="s">
        <v>1530</v>
      </c>
      <c r="D78" s="236" t="s">
        <v>305</v>
      </c>
      <c r="E78" s="237">
        <v>1</v>
      </c>
      <c r="F78" s="238"/>
      <c r="G78" s="239">
        <f>ROUND(E78*F78,2)</f>
        <v>0</v>
      </c>
      <c r="H78" s="238"/>
      <c r="I78" s="239">
        <f>ROUND(E78*H78,2)</f>
        <v>0</v>
      </c>
      <c r="J78" s="238"/>
      <c r="K78" s="239">
        <f>ROUND(E78*J78,2)</f>
        <v>0</v>
      </c>
      <c r="L78" s="239">
        <v>21</v>
      </c>
      <c r="M78" s="239">
        <f>G78*(1+L78/100)</f>
        <v>0</v>
      </c>
      <c r="N78" s="237">
        <v>0</v>
      </c>
      <c r="O78" s="237">
        <f>ROUND(E78*N78,2)</f>
        <v>0</v>
      </c>
      <c r="P78" s="237">
        <v>0</v>
      </c>
      <c r="Q78" s="237">
        <f>ROUND(E78*P78,2)</f>
        <v>0</v>
      </c>
      <c r="R78" s="239"/>
      <c r="S78" s="239" t="s">
        <v>254</v>
      </c>
      <c r="T78" s="240" t="s">
        <v>235</v>
      </c>
      <c r="U78" s="222">
        <v>0</v>
      </c>
      <c r="V78" s="222">
        <f>ROUND(E78*U78,2)</f>
        <v>0</v>
      </c>
      <c r="W78" s="222"/>
      <c r="X78" s="222" t="s">
        <v>276</v>
      </c>
      <c r="Y78" s="222" t="s">
        <v>237</v>
      </c>
      <c r="Z78" s="212"/>
      <c r="AA78" s="212"/>
      <c r="AB78" s="212"/>
      <c r="AC78" s="212"/>
      <c r="AD78" s="212"/>
      <c r="AE78" s="212"/>
      <c r="AF78" s="212"/>
      <c r="AG78" s="212" t="s">
        <v>277</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ht="31.2" outlineLevel="2" x14ac:dyDescent="0.25">
      <c r="A79" s="219"/>
      <c r="B79" s="220"/>
      <c r="C79" s="253" t="s">
        <v>1531</v>
      </c>
      <c r="D79" s="241"/>
      <c r="E79" s="241"/>
      <c r="F79" s="241"/>
      <c r="G79" s="241"/>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240</v>
      </c>
      <c r="AH79" s="212"/>
      <c r="AI79" s="212"/>
      <c r="AJ79" s="212"/>
      <c r="AK79" s="212"/>
      <c r="AL79" s="212"/>
      <c r="AM79" s="212"/>
      <c r="AN79" s="212"/>
      <c r="AO79" s="212"/>
      <c r="AP79" s="212"/>
      <c r="AQ79" s="212"/>
      <c r="AR79" s="212"/>
      <c r="AS79" s="212"/>
      <c r="AT79" s="212"/>
      <c r="AU79" s="212"/>
      <c r="AV79" s="212"/>
      <c r="AW79" s="212"/>
      <c r="AX79" s="212"/>
      <c r="AY79" s="212"/>
      <c r="AZ79" s="212"/>
      <c r="BA79" s="250" t="str">
        <f>C79</f>
        <v>Velikost rámu: 200 x 200 cm a výška 30 cm, pro zabudování do terénu, skákací matrace proti vandalismu o velikosti 156 x 156 cm je vyztužená ocelovým lankem zapracovaným do jednotlivých pásů, vhodná i pro veřejné plochy, 52 ocelových pružin žárově zinkovaných, v ceně je vrchní jednobarevná dopadová plocha SmartSoft 35 mm + gumová hrana (Nr.E97002), certifikace TÜV.</v>
      </c>
      <c r="BB79" s="212"/>
      <c r="BC79" s="212"/>
      <c r="BD79" s="212"/>
      <c r="BE79" s="212"/>
      <c r="BF79" s="212"/>
      <c r="BG79" s="212"/>
      <c r="BH79" s="212"/>
    </row>
    <row r="80" spans="1:60" outlineLevel="1" x14ac:dyDescent="0.25">
      <c r="A80" s="234">
        <v>19</v>
      </c>
      <c r="B80" s="235" t="s">
        <v>1532</v>
      </c>
      <c r="C80" s="252" t="s">
        <v>1533</v>
      </c>
      <c r="D80" s="236" t="s">
        <v>305</v>
      </c>
      <c r="E80" s="237">
        <v>40</v>
      </c>
      <c r="F80" s="238"/>
      <c r="G80" s="239">
        <f>ROUND(E80*F80,2)</f>
        <v>0</v>
      </c>
      <c r="H80" s="238"/>
      <c r="I80" s="239">
        <f>ROUND(E80*H80,2)</f>
        <v>0</v>
      </c>
      <c r="J80" s="238"/>
      <c r="K80" s="239">
        <f>ROUND(E80*J80,2)</f>
        <v>0</v>
      </c>
      <c r="L80" s="239">
        <v>21</v>
      </c>
      <c r="M80" s="239">
        <f>G80*(1+L80/100)</f>
        <v>0</v>
      </c>
      <c r="N80" s="237">
        <v>0</v>
      </c>
      <c r="O80" s="237">
        <f>ROUND(E80*N80,2)</f>
        <v>0</v>
      </c>
      <c r="P80" s="237">
        <v>0</v>
      </c>
      <c r="Q80" s="237">
        <f>ROUND(E80*P80,2)</f>
        <v>0</v>
      </c>
      <c r="R80" s="239"/>
      <c r="S80" s="239" t="s">
        <v>254</v>
      </c>
      <c r="T80" s="240" t="s">
        <v>235</v>
      </c>
      <c r="U80" s="222">
        <v>0</v>
      </c>
      <c r="V80" s="222">
        <f>ROUND(E80*U80,2)</f>
        <v>0</v>
      </c>
      <c r="W80" s="222"/>
      <c r="X80" s="222" t="s">
        <v>276</v>
      </c>
      <c r="Y80" s="222" t="s">
        <v>237</v>
      </c>
      <c r="Z80" s="212"/>
      <c r="AA80" s="212"/>
      <c r="AB80" s="212"/>
      <c r="AC80" s="212"/>
      <c r="AD80" s="212"/>
      <c r="AE80" s="212"/>
      <c r="AF80" s="212"/>
      <c r="AG80" s="212" t="s">
        <v>277</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5">
      <c r="A81" s="219"/>
      <c r="B81" s="220"/>
      <c r="C81" s="253" t="s">
        <v>1534</v>
      </c>
      <c r="D81" s="241"/>
      <c r="E81" s="241"/>
      <c r="F81" s="241"/>
      <c r="G81" s="241"/>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240</v>
      </c>
      <c r="AH81" s="212"/>
      <c r="AI81" s="212"/>
      <c r="AJ81" s="212"/>
      <c r="AK81" s="212"/>
      <c r="AL81" s="212"/>
      <c r="AM81" s="212"/>
      <c r="AN81" s="212"/>
      <c r="AO81" s="212"/>
      <c r="AP81" s="212"/>
      <c r="AQ81" s="212"/>
      <c r="AR81" s="212"/>
      <c r="AS81" s="212"/>
      <c r="AT81" s="212"/>
      <c r="AU81" s="212"/>
      <c r="AV81" s="212"/>
      <c r="AW81" s="212"/>
      <c r="AX81" s="212"/>
      <c r="AY81" s="212"/>
      <c r="AZ81" s="212"/>
      <c r="BA81" s="250" t="str">
        <f>C81</f>
        <v>smrková kulatina, průměr 20-25cm, výška 60 cm (hloubka uložení, tak aby horní hrana byla nad terénem max. 45cm)</v>
      </c>
      <c r="BB81" s="212"/>
      <c r="BC81" s="212"/>
      <c r="BD81" s="212"/>
      <c r="BE81" s="212"/>
      <c r="BF81" s="212"/>
      <c r="BG81" s="212"/>
      <c r="BH81" s="212"/>
    </row>
    <row r="82" spans="1:60" outlineLevel="3" x14ac:dyDescent="0.25">
      <c r="A82" s="219"/>
      <c r="B82" s="220"/>
      <c r="C82" s="254" t="s">
        <v>1535</v>
      </c>
      <c r="D82" s="242"/>
      <c r="E82" s="242"/>
      <c r="F82" s="242"/>
      <c r="G82" s="242"/>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240</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5">
      <c r="A83" s="219"/>
      <c r="B83" s="220"/>
      <c r="C83" s="254" t="s">
        <v>1536</v>
      </c>
      <c r="D83" s="242"/>
      <c r="E83" s="242"/>
      <c r="F83" s="242"/>
      <c r="G83" s="242"/>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240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5">
      <c r="A84" s="219"/>
      <c r="B84" s="220"/>
      <c r="C84" s="254" t="s">
        <v>1537</v>
      </c>
      <c r="D84" s="242"/>
      <c r="E84" s="242"/>
      <c r="F84" s="242"/>
      <c r="G84" s="24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240</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5">
      <c r="A85" s="219"/>
      <c r="B85" s="220"/>
      <c r="C85" s="254" t="s">
        <v>1538</v>
      </c>
      <c r="D85" s="242"/>
      <c r="E85" s="242"/>
      <c r="F85" s="242"/>
      <c r="G85" s="24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240</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5">
      <c r="A86" s="219"/>
      <c r="B86" s="220"/>
      <c r="C86" s="254" t="s">
        <v>1539</v>
      </c>
      <c r="D86" s="242"/>
      <c r="E86" s="242"/>
      <c r="F86" s="242"/>
      <c r="G86" s="24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240</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5">
      <c r="A87" s="219"/>
      <c r="B87" s="220"/>
      <c r="C87" s="254" t="s">
        <v>1540</v>
      </c>
      <c r="D87" s="242"/>
      <c r="E87" s="242"/>
      <c r="F87" s="242"/>
      <c r="G87" s="24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240</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5">
      <c r="A88" s="234">
        <v>20</v>
      </c>
      <c r="B88" s="235" t="s">
        <v>1541</v>
      </c>
      <c r="C88" s="252" t="s">
        <v>1533</v>
      </c>
      <c r="D88" s="236" t="s">
        <v>305</v>
      </c>
      <c r="E88" s="237">
        <v>40</v>
      </c>
      <c r="F88" s="238"/>
      <c r="G88" s="239">
        <f>ROUND(E88*F88,2)</f>
        <v>0</v>
      </c>
      <c r="H88" s="238"/>
      <c r="I88" s="239">
        <f>ROUND(E88*H88,2)</f>
        <v>0</v>
      </c>
      <c r="J88" s="238"/>
      <c r="K88" s="239">
        <f>ROUND(E88*J88,2)</f>
        <v>0</v>
      </c>
      <c r="L88" s="239">
        <v>21</v>
      </c>
      <c r="M88" s="239">
        <f>G88*(1+L88/100)</f>
        <v>0</v>
      </c>
      <c r="N88" s="237">
        <v>0</v>
      </c>
      <c r="O88" s="237">
        <f>ROUND(E88*N88,2)</f>
        <v>0</v>
      </c>
      <c r="P88" s="237">
        <v>0</v>
      </c>
      <c r="Q88" s="237">
        <f>ROUND(E88*P88,2)</f>
        <v>0</v>
      </c>
      <c r="R88" s="239"/>
      <c r="S88" s="239" t="s">
        <v>254</v>
      </c>
      <c r="T88" s="240" t="s">
        <v>235</v>
      </c>
      <c r="U88" s="222">
        <v>0</v>
      </c>
      <c r="V88" s="222">
        <f>ROUND(E88*U88,2)</f>
        <v>0</v>
      </c>
      <c r="W88" s="222"/>
      <c r="X88" s="222" t="s">
        <v>276</v>
      </c>
      <c r="Y88" s="222" t="s">
        <v>237</v>
      </c>
      <c r="Z88" s="212"/>
      <c r="AA88" s="212"/>
      <c r="AB88" s="212"/>
      <c r="AC88" s="212"/>
      <c r="AD88" s="212"/>
      <c r="AE88" s="212"/>
      <c r="AF88" s="212"/>
      <c r="AG88" s="212" t="s">
        <v>277</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5">
      <c r="A89" s="219"/>
      <c r="B89" s="220"/>
      <c r="C89" s="253" t="s">
        <v>1542</v>
      </c>
      <c r="D89" s="241"/>
      <c r="E89" s="241"/>
      <c r="F89" s="241"/>
      <c r="G89" s="241"/>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240</v>
      </c>
      <c r="AH89" s="212"/>
      <c r="AI89" s="212"/>
      <c r="AJ89" s="212"/>
      <c r="AK89" s="212"/>
      <c r="AL89" s="212"/>
      <c r="AM89" s="212"/>
      <c r="AN89" s="212"/>
      <c r="AO89" s="212"/>
      <c r="AP89" s="212"/>
      <c r="AQ89" s="212"/>
      <c r="AR89" s="212"/>
      <c r="AS89" s="212"/>
      <c r="AT89" s="212"/>
      <c r="AU89" s="212"/>
      <c r="AV89" s="212"/>
      <c r="AW89" s="212"/>
      <c r="AX89" s="212"/>
      <c r="AY89" s="212"/>
      <c r="AZ89" s="212"/>
      <c r="BA89" s="250" t="str">
        <f>C89</f>
        <v>smrková kulatina, průměr 20-25cm, výška 100 cm (hloubka uložení, tak aby horní hrana byla nad terénem max. 45cm)</v>
      </c>
      <c r="BB89" s="212"/>
      <c r="BC89" s="212"/>
      <c r="BD89" s="212"/>
      <c r="BE89" s="212"/>
      <c r="BF89" s="212"/>
      <c r="BG89" s="212"/>
      <c r="BH89" s="212"/>
    </row>
    <row r="90" spans="1:60" outlineLevel="3" x14ac:dyDescent="0.25">
      <c r="A90" s="219"/>
      <c r="B90" s="220"/>
      <c r="C90" s="254" t="s">
        <v>1535</v>
      </c>
      <c r="D90" s="242"/>
      <c r="E90" s="242"/>
      <c r="F90" s="242"/>
      <c r="G90" s="24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240</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5">
      <c r="A91" s="219"/>
      <c r="B91" s="220"/>
      <c r="C91" s="254" t="s">
        <v>1536</v>
      </c>
      <c r="D91" s="242"/>
      <c r="E91" s="242"/>
      <c r="F91" s="242"/>
      <c r="G91" s="24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240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5">
      <c r="A92" s="219"/>
      <c r="B92" s="220"/>
      <c r="C92" s="254" t="s">
        <v>1537</v>
      </c>
      <c r="D92" s="242"/>
      <c r="E92" s="242"/>
      <c r="F92" s="242"/>
      <c r="G92" s="24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240</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5">
      <c r="A93" s="219"/>
      <c r="B93" s="220"/>
      <c r="C93" s="254" t="s">
        <v>1538</v>
      </c>
      <c r="D93" s="242"/>
      <c r="E93" s="242"/>
      <c r="F93" s="242"/>
      <c r="G93" s="242"/>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240</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5">
      <c r="A94" s="219"/>
      <c r="B94" s="220"/>
      <c r="C94" s="254" t="s">
        <v>1539</v>
      </c>
      <c r="D94" s="242"/>
      <c r="E94" s="242"/>
      <c r="F94" s="242"/>
      <c r="G94" s="242"/>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240</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5">
      <c r="A95" s="219"/>
      <c r="B95" s="220"/>
      <c r="C95" s="254" t="s">
        <v>1540</v>
      </c>
      <c r="D95" s="242"/>
      <c r="E95" s="242"/>
      <c r="F95" s="242"/>
      <c r="G95" s="242"/>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240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x14ac:dyDescent="0.25">
      <c r="A96" s="227" t="s">
        <v>229</v>
      </c>
      <c r="B96" s="228" t="s">
        <v>183</v>
      </c>
      <c r="C96" s="251" t="s">
        <v>184</v>
      </c>
      <c r="D96" s="229"/>
      <c r="E96" s="230"/>
      <c r="F96" s="231"/>
      <c r="G96" s="231">
        <f>SUMIF(AG97:AG140,"&lt;&gt;NOR",G97:G140)</f>
        <v>0</v>
      </c>
      <c r="H96" s="231"/>
      <c r="I96" s="231">
        <f>SUM(I97:I140)</f>
        <v>0</v>
      </c>
      <c r="J96" s="231"/>
      <c r="K96" s="231">
        <f>SUM(K97:K140)</f>
        <v>0</v>
      </c>
      <c r="L96" s="231"/>
      <c r="M96" s="231">
        <f>SUM(M97:M140)</f>
        <v>0</v>
      </c>
      <c r="N96" s="230"/>
      <c r="O96" s="230">
        <f>SUM(O97:O140)</f>
        <v>0</v>
      </c>
      <c r="P96" s="230"/>
      <c r="Q96" s="230">
        <f>SUM(Q97:Q140)</f>
        <v>0</v>
      </c>
      <c r="R96" s="231"/>
      <c r="S96" s="231"/>
      <c r="T96" s="232"/>
      <c r="U96" s="226"/>
      <c r="V96" s="226">
        <f>SUM(V97:V140)</f>
        <v>0</v>
      </c>
      <c r="W96" s="226"/>
      <c r="X96" s="226"/>
      <c r="Y96" s="226"/>
      <c r="AG96" t="s">
        <v>230</v>
      </c>
    </row>
    <row r="97" spans="1:60" outlineLevel="1" x14ac:dyDescent="0.25">
      <c r="A97" s="234">
        <v>21</v>
      </c>
      <c r="B97" s="235" t="s">
        <v>1543</v>
      </c>
      <c r="C97" s="252" t="s">
        <v>1544</v>
      </c>
      <c r="D97" s="236" t="s">
        <v>298</v>
      </c>
      <c r="E97" s="237">
        <v>1</v>
      </c>
      <c r="F97" s="238"/>
      <c r="G97" s="239">
        <f>ROUND(E97*F97,2)</f>
        <v>0</v>
      </c>
      <c r="H97" s="238"/>
      <c r="I97" s="239">
        <f>ROUND(E97*H97,2)</f>
        <v>0</v>
      </c>
      <c r="J97" s="238"/>
      <c r="K97" s="239">
        <f>ROUND(E97*J97,2)</f>
        <v>0</v>
      </c>
      <c r="L97" s="239">
        <v>21</v>
      </c>
      <c r="M97" s="239">
        <f>G97*(1+L97/100)</f>
        <v>0</v>
      </c>
      <c r="N97" s="237">
        <v>0</v>
      </c>
      <c r="O97" s="237">
        <f>ROUND(E97*N97,2)</f>
        <v>0</v>
      </c>
      <c r="P97" s="237">
        <v>0</v>
      </c>
      <c r="Q97" s="237">
        <f>ROUND(E97*P97,2)</f>
        <v>0</v>
      </c>
      <c r="R97" s="239"/>
      <c r="S97" s="239" t="s">
        <v>254</v>
      </c>
      <c r="T97" s="240" t="s">
        <v>235</v>
      </c>
      <c r="U97" s="222">
        <v>0</v>
      </c>
      <c r="V97" s="222">
        <f>ROUND(E97*U97,2)</f>
        <v>0</v>
      </c>
      <c r="W97" s="222"/>
      <c r="X97" s="222" t="s">
        <v>276</v>
      </c>
      <c r="Y97" s="222" t="s">
        <v>237</v>
      </c>
      <c r="Z97" s="212"/>
      <c r="AA97" s="212"/>
      <c r="AB97" s="212"/>
      <c r="AC97" s="212"/>
      <c r="AD97" s="212"/>
      <c r="AE97" s="212"/>
      <c r="AF97" s="212"/>
      <c r="AG97" s="212" t="s">
        <v>277</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5">
      <c r="A98" s="219"/>
      <c r="B98" s="220"/>
      <c r="C98" s="253" t="s">
        <v>1545</v>
      </c>
      <c r="D98" s="241"/>
      <c r="E98" s="241"/>
      <c r="F98" s="241"/>
      <c r="G98" s="241"/>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240</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5">
      <c r="A99" s="219"/>
      <c r="B99" s="220"/>
      <c r="C99" s="254" t="s">
        <v>1546</v>
      </c>
      <c r="D99" s="242"/>
      <c r="E99" s="242"/>
      <c r="F99" s="242"/>
      <c r="G99" s="242"/>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240</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5">
      <c r="A100" s="234">
        <v>22</v>
      </c>
      <c r="B100" s="235" t="s">
        <v>1547</v>
      </c>
      <c r="C100" s="252" t="s">
        <v>1548</v>
      </c>
      <c r="D100" s="236" t="s">
        <v>298</v>
      </c>
      <c r="E100" s="237">
        <v>1</v>
      </c>
      <c r="F100" s="238"/>
      <c r="G100" s="239">
        <f>ROUND(E100*F100,2)</f>
        <v>0</v>
      </c>
      <c r="H100" s="238"/>
      <c r="I100" s="239">
        <f>ROUND(E100*H100,2)</f>
        <v>0</v>
      </c>
      <c r="J100" s="238"/>
      <c r="K100" s="239">
        <f>ROUND(E100*J100,2)</f>
        <v>0</v>
      </c>
      <c r="L100" s="239">
        <v>21</v>
      </c>
      <c r="M100" s="239">
        <f>G100*(1+L100/100)</f>
        <v>0</v>
      </c>
      <c r="N100" s="237">
        <v>0</v>
      </c>
      <c r="O100" s="237">
        <f>ROUND(E100*N100,2)</f>
        <v>0</v>
      </c>
      <c r="P100" s="237">
        <v>0</v>
      </c>
      <c r="Q100" s="237">
        <f>ROUND(E100*P100,2)</f>
        <v>0</v>
      </c>
      <c r="R100" s="239"/>
      <c r="S100" s="239" t="s">
        <v>254</v>
      </c>
      <c r="T100" s="240" t="s">
        <v>235</v>
      </c>
      <c r="U100" s="222">
        <v>0</v>
      </c>
      <c r="V100" s="222">
        <f>ROUND(E100*U100,2)</f>
        <v>0</v>
      </c>
      <c r="W100" s="222"/>
      <c r="X100" s="222" t="s">
        <v>276</v>
      </c>
      <c r="Y100" s="222" t="s">
        <v>237</v>
      </c>
      <c r="Z100" s="212"/>
      <c r="AA100" s="212"/>
      <c r="AB100" s="212"/>
      <c r="AC100" s="212"/>
      <c r="AD100" s="212"/>
      <c r="AE100" s="212"/>
      <c r="AF100" s="212"/>
      <c r="AG100" s="212" t="s">
        <v>277</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5">
      <c r="A101" s="219"/>
      <c r="B101" s="220"/>
      <c r="C101" s="253" t="s">
        <v>1549</v>
      </c>
      <c r="D101" s="241"/>
      <c r="E101" s="241"/>
      <c r="F101" s="241"/>
      <c r="G101" s="241"/>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240</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5">
      <c r="A102" s="219"/>
      <c r="B102" s="220"/>
      <c r="C102" s="254" t="s">
        <v>1550</v>
      </c>
      <c r="D102" s="242"/>
      <c r="E102" s="242"/>
      <c r="F102" s="242"/>
      <c r="G102" s="242"/>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240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5">
      <c r="A103" s="234">
        <v>23</v>
      </c>
      <c r="B103" s="235" t="s">
        <v>1551</v>
      </c>
      <c r="C103" s="252" t="s">
        <v>1552</v>
      </c>
      <c r="D103" s="236" t="s">
        <v>305</v>
      </c>
      <c r="E103" s="237">
        <v>1</v>
      </c>
      <c r="F103" s="238"/>
      <c r="G103" s="239">
        <f>ROUND(E103*F103,2)</f>
        <v>0</v>
      </c>
      <c r="H103" s="238"/>
      <c r="I103" s="239">
        <f>ROUND(E103*H103,2)</f>
        <v>0</v>
      </c>
      <c r="J103" s="238"/>
      <c r="K103" s="239">
        <f>ROUND(E103*J103,2)</f>
        <v>0</v>
      </c>
      <c r="L103" s="239">
        <v>21</v>
      </c>
      <c r="M103" s="239">
        <f>G103*(1+L103/100)</f>
        <v>0</v>
      </c>
      <c r="N103" s="237">
        <v>0</v>
      </c>
      <c r="O103" s="237">
        <f>ROUND(E103*N103,2)</f>
        <v>0</v>
      </c>
      <c r="P103" s="237">
        <v>0</v>
      </c>
      <c r="Q103" s="237">
        <f>ROUND(E103*P103,2)</f>
        <v>0</v>
      </c>
      <c r="R103" s="239"/>
      <c r="S103" s="239" t="s">
        <v>254</v>
      </c>
      <c r="T103" s="240" t="s">
        <v>235</v>
      </c>
      <c r="U103" s="222">
        <v>0</v>
      </c>
      <c r="V103" s="222">
        <f>ROUND(E103*U103,2)</f>
        <v>0</v>
      </c>
      <c r="W103" s="222"/>
      <c r="X103" s="222" t="s">
        <v>276</v>
      </c>
      <c r="Y103" s="222" t="s">
        <v>237</v>
      </c>
      <c r="Z103" s="212"/>
      <c r="AA103" s="212"/>
      <c r="AB103" s="212"/>
      <c r="AC103" s="212"/>
      <c r="AD103" s="212"/>
      <c r="AE103" s="212"/>
      <c r="AF103" s="212"/>
      <c r="AG103" s="212" t="s">
        <v>277</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ht="21" outlineLevel="2" x14ac:dyDescent="0.25">
      <c r="A104" s="219"/>
      <c r="B104" s="220"/>
      <c r="C104" s="253" t="s">
        <v>1553</v>
      </c>
      <c r="D104" s="241"/>
      <c r="E104" s="241"/>
      <c r="F104" s="241"/>
      <c r="G104" s="241"/>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240</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50" t="str">
        <f>C104</f>
        <v>Vyjímatelný poklop tvořený ocelovým rámem z úhelníku 25x25x3mm se vsazenými latěmi 80x20mm po vzoru zbytku plošiny pro přístup ke vzdušníku rozměru 300x300mm tl. plechu 10mm, opatřeno zápustnými madly a dvojicí závitů s matkami sloužících k upevnění poklopu</v>
      </c>
      <c r="BB104" s="212"/>
      <c r="BC104" s="212"/>
      <c r="BD104" s="212"/>
      <c r="BE104" s="212"/>
      <c r="BF104" s="212"/>
      <c r="BG104" s="212"/>
      <c r="BH104" s="212"/>
    </row>
    <row r="105" spans="1:60" outlineLevel="3" x14ac:dyDescent="0.25">
      <c r="A105" s="219"/>
      <c r="B105" s="220"/>
      <c r="C105" s="254" t="s">
        <v>1554</v>
      </c>
      <c r="D105" s="242"/>
      <c r="E105" s="242"/>
      <c r="F105" s="242"/>
      <c r="G105" s="24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240</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5">
      <c r="A106" s="219"/>
      <c r="B106" s="220"/>
      <c r="C106" s="254" t="s">
        <v>1555</v>
      </c>
      <c r="D106" s="242"/>
      <c r="E106" s="242"/>
      <c r="F106" s="242"/>
      <c r="G106" s="242"/>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240</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5">
      <c r="A107" s="219"/>
      <c r="B107" s="220"/>
      <c r="C107" s="254" t="s">
        <v>1556</v>
      </c>
      <c r="D107" s="242"/>
      <c r="E107" s="242"/>
      <c r="F107" s="242"/>
      <c r="G107" s="242"/>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240</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5">
      <c r="A108" s="219"/>
      <c r="B108" s="220"/>
      <c r="C108" s="263" t="s">
        <v>1557</v>
      </c>
      <c r="D108" s="259"/>
      <c r="E108" s="260">
        <v>1</v>
      </c>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281</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5">
      <c r="A109" s="234">
        <v>24</v>
      </c>
      <c r="B109" s="235" t="s">
        <v>1558</v>
      </c>
      <c r="C109" s="252" t="s">
        <v>1559</v>
      </c>
      <c r="D109" s="236" t="s">
        <v>305</v>
      </c>
      <c r="E109" s="237">
        <v>1</v>
      </c>
      <c r="F109" s="238"/>
      <c r="G109" s="239">
        <f>ROUND(E109*F109,2)</f>
        <v>0</v>
      </c>
      <c r="H109" s="238"/>
      <c r="I109" s="239">
        <f>ROUND(E109*H109,2)</f>
        <v>0</v>
      </c>
      <c r="J109" s="238"/>
      <c r="K109" s="239">
        <f>ROUND(E109*J109,2)</f>
        <v>0</v>
      </c>
      <c r="L109" s="239">
        <v>21</v>
      </c>
      <c r="M109" s="239">
        <f>G109*(1+L109/100)</f>
        <v>0</v>
      </c>
      <c r="N109" s="237">
        <v>0</v>
      </c>
      <c r="O109" s="237">
        <f>ROUND(E109*N109,2)</f>
        <v>0</v>
      </c>
      <c r="P109" s="237">
        <v>0</v>
      </c>
      <c r="Q109" s="237">
        <f>ROUND(E109*P109,2)</f>
        <v>0</v>
      </c>
      <c r="R109" s="239"/>
      <c r="S109" s="239" t="s">
        <v>254</v>
      </c>
      <c r="T109" s="240" t="s">
        <v>235</v>
      </c>
      <c r="U109" s="222">
        <v>0</v>
      </c>
      <c r="V109" s="222">
        <f>ROUND(E109*U109,2)</f>
        <v>0</v>
      </c>
      <c r="W109" s="222"/>
      <c r="X109" s="222" t="s">
        <v>276</v>
      </c>
      <c r="Y109" s="222" t="s">
        <v>237</v>
      </c>
      <c r="Z109" s="212"/>
      <c r="AA109" s="212"/>
      <c r="AB109" s="212"/>
      <c r="AC109" s="212"/>
      <c r="AD109" s="212"/>
      <c r="AE109" s="212"/>
      <c r="AF109" s="212"/>
      <c r="AG109" s="212" t="s">
        <v>277</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ht="21" outlineLevel="2" x14ac:dyDescent="0.25">
      <c r="A110" s="219"/>
      <c r="B110" s="220"/>
      <c r="C110" s="253" t="s">
        <v>1560</v>
      </c>
      <c r="D110" s="241"/>
      <c r="E110" s="241"/>
      <c r="F110" s="241"/>
      <c r="G110" s="241"/>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240</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50" t="str">
        <f>C110</f>
        <v>Vyjímatelný poklop tvořený ocelovým rámem z úhelníku 25x25x3mm se vsazenými latěmi 80x20mm po vzoru zbytku plošiny pro přístup ke vzdušníku rozměru 800x800mm tl. plechu 10mm, opatřeno zápustnými madly a dvojicí závitů s matkami sloužících k upevnění poklopu</v>
      </c>
      <c r="BB110" s="212"/>
      <c r="BC110" s="212"/>
      <c r="BD110" s="212"/>
      <c r="BE110" s="212"/>
      <c r="BF110" s="212"/>
      <c r="BG110" s="212"/>
      <c r="BH110" s="212"/>
    </row>
    <row r="111" spans="1:60" outlineLevel="3" x14ac:dyDescent="0.25">
      <c r="A111" s="219"/>
      <c r="B111" s="220"/>
      <c r="C111" s="254" t="s">
        <v>1554</v>
      </c>
      <c r="D111" s="242"/>
      <c r="E111" s="242"/>
      <c r="F111" s="242"/>
      <c r="G111" s="242"/>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240</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5">
      <c r="A112" s="219"/>
      <c r="B112" s="220"/>
      <c r="C112" s="254" t="s">
        <v>1555</v>
      </c>
      <c r="D112" s="242"/>
      <c r="E112" s="242"/>
      <c r="F112" s="242"/>
      <c r="G112" s="242"/>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240</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3" x14ac:dyDescent="0.25">
      <c r="A113" s="219"/>
      <c r="B113" s="220"/>
      <c r="C113" s="254" t="s">
        <v>1556</v>
      </c>
      <c r="D113" s="242"/>
      <c r="E113" s="242"/>
      <c r="F113" s="242"/>
      <c r="G113" s="242"/>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240</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5">
      <c r="A114" s="219"/>
      <c r="B114" s="220"/>
      <c r="C114" s="263" t="s">
        <v>1557</v>
      </c>
      <c r="D114" s="259"/>
      <c r="E114" s="260">
        <v>1</v>
      </c>
      <c r="F114" s="222"/>
      <c r="G114" s="222"/>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281</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5">
      <c r="A115" s="234">
        <v>25</v>
      </c>
      <c r="B115" s="235" t="s">
        <v>646</v>
      </c>
      <c r="C115" s="252" t="s">
        <v>1561</v>
      </c>
      <c r="D115" s="236" t="s">
        <v>298</v>
      </c>
      <c r="E115" s="237">
        <v>1</v>
      </c>
      <c r="F115" s="238"/>
      <c r="G115" s="239">
        <f>ROUND(E115*F115,2)</f>
        <v>0</v>
      </c>
      <c r="H115" s="238"/>
      <c r="I115" s="239">
        <f>ROUND(E115*H115,2)</f>
        <v>0</v>
      </c>
      <c r="J115" s="238"/>
      <c r="K115" s="239">
        <f>ROUND(E115*J115,2)</f>
        <v>0</v>
      </c>
      <c r="L115" s="239">
        <v>21</v>
      </c>
      <c r="M115" s="239">
        <f>G115*(1+L115/100)</f>
        <v>0</v>
      </c>
      <c r="N115" s="237">
        <v>0</v>
      </c>
      <c r="O115" s="237">
        <f>ROUND(E115*N115,2)</f>
        <v>0</v>
      </c>
      <c r="P115" s="237">
        <v>0</v>
      </c>
      <c r="Q115" s="237">
        <f>ROUND(E115*P115,2)</f>
        <v>0</v>
      </c>
      <c r="R115" s="239"/>
      <c r="S115" s="239" t="s">
        <v>254</v>
      </c>
      <c r="T115" s="240" t="s">
        <v>235</v>
      </c>
      <c r="U115" s="222">
        <v>0</v>
      </c>
      <c r="V115" s="222">
        <f>ROUND(E115*U115,2)</f>
        <v>0</v>
      </c>
      <c r="W115" s="222"/>
      <c r="X115" s="222" t="s">
        <v>276</v>
      </c>
      <c r="Y115" s="222" t="s">
        <v>237</v>
      </c>
      <c r="Z115" s="212"/>
      <c r="AA115" s="212"/>
      <c r="AB115" s="212"/>
      <c r="AC115" s="212"/>
      <c r="AD115" s="212"/>
      <c r="AE115" s="212"/>
      <c r="AF115" s="212"/>
      <c r="AG115" s="212" t="s">
        <v>277</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5">
      <c r="A116" s="219"/>
      <c r="B116" s="220"/>
      <c r="C116" s="253" t="s">
        <v>1562</v>
      </c>
      <c r="D116" s="241"/>
      <c r="E116" s="241"/>
      <c r="F116" s="241"/>
      <c r="G116" s="241"/>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240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5">
      <c r="A117" s="219"/>
      <c r="B117" s="220"/>
      <c r="C117" s="254" t="s">
        <v>1563</v>
      </c>
      <c r="D117" s="242"/>
      <c r="E117" s="242"/>
      <c r="F117" s="242"/>
      <c r="G117" s="242"/>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240</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3" x14ac:dyDescent="0.25">
      <c r="A118" s="219"/>
      <c r="B118" s="220"/>
      <c r="C118" s="254" t="s">
        <v>1564</v>
      </c>
      <c r="D118" s="242"/>
      <c r="E118" s="242"/>
      <c r="F118" s="242"/>
      <c r="G118" s="242"/>
      <c r="H118" s="222"/>
      <c r="I118" s="222"/>
      <c r="J118" s="222"/>
      <c r="K118" s="222"/>
      <c r="L118" s="222"/>
      <c r="M118" s="222"/>
      <c r="N118" s="221"/>
      <c r="O118" s="221"/>
      <c r="P118" s="221"/>
      <c r="Q118" s="221"/>
      <c r="R118" s="222"/>
      <c r="S118" s="222"/>
      <c r="T118" s="222"/>
      <c r="U118" s="222"/>
      <c r="V118" s="222"/>
      <c r="W118" s="222"/>
      <c r="X118" s="222"/>
      <c r="Y118" s="222"/>
      <c r="Z118" s="212"/>
      <c r="AA118" s="212"/>
      <c r="AB118" s="212"/>
      <c r="AC118" s="212"/>
      <c r="AD118" s="212"/>
      <c r="AE118" s="212"/>
      <c r="AF118" s="212"/>
      <c r="AG118" s="212" t="s">
        <v>240</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5">
      <c r="A119" s="219"/>
      <c r="B119" s="220"/>
      <c r="C119" s="254" t="s">
        <v>1565</v>
      </c>
      <c r="D119" s="242"/>
      <c r="E119" s="242"/>
      <c r="F119" s="242"/>
      <c r="G119" s="242"/>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240</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5">
      <c r="A120" s="219"/>
      <c r="B120" s="220"/>
      <c r="C120" s="254" t="s">
        <v>1556</v>
      </c>
      <c r="D120" s="242"/>
      <c r="E120" s="242"/>
      <c r="F120" s="242"/>
      <c r="G120" s="242"/>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240</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2" x14ac:dyDescent="0.25">
      <c r="A121" s="219"/>
      <c r="B121" s="220"/>
      <c r="C121" s="263" t="s">
        <v>1557</v>
      </c>
      <c r="D121" s="259"/>
      <c r="E121" s="260">
        <v>1</v>
      </c>
      <c r="F121" s="222"/>
      <c r="G121" s="222"/>
      <c r="H121" s="222"/>
      <c r="I121" s="222"/>
      <c r="J121" s="222"/>
      <c r="K121" s="222"/>
      <c r="L121" s="222"/>
      <c r="M121" s="222"/>
      <c r="N121" s="221"/>
      <c r="O121" s="221"/>
      <c r="P121" s="221"/>
      <c r="Q121" s="221"/>
      <c r="R121" s="222"/>
      <c r="S121" s="222"/>
      <c r="T121" s="222"/>
      <c r="U121" s="222"/>
      <c r="V121" s="222"/>
      <c r="W121" s="222"/>
      <c r="X121" s="222"/>
      <c r="Y121" s="222"/>
      <c r="Z121" s="212"/>
      <c r="AA121" s="212"/>
      <c r="AB121" s="212"/>
      <c r="AC121" s="212"/>
      <c r="AD121" s="212"/>
      <c r="AE121" s="212"/>
      <c r="AF121" s="212"/>
      <c r="AG121" s="212" t="s">
        <v>281</v>
      </c>
      <c r="AH121" s="212">
        <v>0</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5">
      <c r="A122" s="234">
        <v>26</v>
      </c>
      <c r="B122" s="235" t="s">
        <v>1566</v>
      </c>
      <c r="C122" s="252" t="s">
        <v>1567</v>
      </c>
      <c r="D122" s="236" t="s">
        <v>298</v>
      </c>
      <c r="E122" s="237">
        <v>1</v>
      </c>
      <c r="F122" s="238"/>
      <c r="G122" s="239">
        <f>ROUND(E122*F122,2)</f>
        <v>0</v>
      </c>
      <c r="H122" s="238"/>
      <c r="I122" s="239">
        <f>ROUND(E122*H122,2)</f>
        <v>0</v>
      </c>
      <c r="J122" s="238"/>
      <c r="K122" s="239">
        <f>ROUND(E122*J122,2)</f>
        <v>0</v>
      </c>
      <c r="L122" s="239">
        <v>21</v>
      </c>
      <c r="M122" s="239">
        <f>G122*(1+L122/100)</f>
        <v>0</v>
      </c>
      <c r="N122" s="237">
        <v>0</v>
      </c>
      <c r="O122" s="237">
        <f>ROUND(E122*N122,2)</f>
        <v>0</v>
      </c>
      <c r="P122" s="237">
        <v>0</v>
      </c>
      <c r="Q122" s="237">
        <f>ROUND(E122*P122,2)</f>
        <v>0</v>
      </c>
      <c r="R122" s="239"/>
      <c r="S122" s="239" t="s">
        <v>254</v>
      </c>
      <c r="T122" s="240" t="s">
        <v>235</v>
      </c>
      <c r="U122" s="222">
        <v>0</v>
      </c>
      <c r="V122" s="222">
        <f>ROUND(E122*U122,2)</f>
        <v>0</v>
      </c>
      <c r="W122" s="222"/>
      <c r="X122" s="222" t="s">
        <v>276</v>
      </c>
      <c r="Y122" s="222" t="s">
        <v>237</v>
      </c>
      <c r="Z122" s="212"/>
      <c r="AA122" s="212"/>
      <c r="AB122" s="212"/>
      <c r="AC122" s="212"/>
      <c r="AD122" s="212"/>
      <c r="AE122" s="212"/>
      <c r="AF122" s="212"/>
      <c r="AG122" s="212" t="s">
        <v>277</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5">
      <c r="A123" s="219"/>
      <c r="B123" s="220"/>
      <c r="C123" s="253" t="s">
        <v>1568</v>
      </c>
      <c r="D123" s="241"/>
      <c r="E123" s="241"/>
      <c r="F123" s="241"/>
      <c r="G123" s="241"/>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240</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5">
      <c r="A124" s="219"/>
      <c r="B124" s="220"/>
      <c r="C124" s="254" t="s">
        <v>1569</v>
      </c>
      <c r="D124" s="242"/>
      <c r="E124" s="242"/>
      <c r="F124" s="242"/>
      <c r="G124" s="242"/>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240</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5">
      <c r="A125" s="219"/>
      <c r="B125" s="220"/>
      <c r="C125" s="254" t="s">
        <v>1570</v>
      </c>
      <c r="D125" s="242"/>
      <c r="E125" s="242"/>
      <c r="F125" s="242"/>
      <c r="G125" s="242"/>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240</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5">
      <c r="A126" s="219"/>
      <c r="B126" s="220"/>
      <c r="C126" s="254" t="s">
        <v>1556</v>
      </c>
      <c r="D126" s="242"/>
      <c r="E126" s="242"/>
      <c r="F126" s="242"/>
      <c r="G126" s="24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240</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5">
      <c r="A127" s="219"/>
      <c r="B127" s="220"/>
      <c r="C127" s="263" t="s">
        <v>1557</v>
      </c>
      <c r="D127" s="259"/>
      <c r="E127" s="260">
        <v>1</v>
      </c>
      <c r="F127" s="222"/>
      <c r="G127" s="222"/>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281</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5">
      <c r="A128" s="234">
        <v>27</v>
      </c>
      <c r="B128" s="235" t="s">
        <v>1571</v>
      </c>
      <c r="C128" s="252" t="s">
        <v>1572</v>
      </c>
      <c r="D128" s="236" t="s">
        <v>298</v>
      </c>
      <c r="E128" s="237">
        <v>1</v>
      </c>
      <c r="F128" s="238"/>
      <c r="G128" s="239">
        <f>ROUND(E128*F128,2)</f>
        <v>0</v>
      </c>
      <c r="H128" s="238"/>
      <c r="I128" s="239">
        <f>ROUND(E128*H128,2)</f>
        <v>0</v>
      </c>
      <c r="J128" s="238"/>
      <c r="K128" s="239">
        <f>ROUND(E128*J128,2)</f>
        <v>0</v>
      </c>
      <c r="L128" s="239">
        <v>21</v>
      </c>
      <c r="M128" s="239">
        <f>G128*(1+L128/100)</f>
        <v>0</v>
      </c>
      <c r="N128" s="237">
        <v>0</v>
      </c>
      <c r="O128" s="237">
        <f>ROUND(E128*N128,2)</f>
        <v>0</v>
      </c>
      <c r="P128" s="237">
        <v>0</v>
      </c>
      <c r="Q128" s="237">
        <f>ROUND(E128*P128,2)</f>
        <v>0</v>
      </c>
      <c r="R128" s="239"/>
      <c r="S128" s="239" t="s">
        <v>254</v>
      </c>
      <c r="T128" s="240" t="s">
        <v>235</v>
      </c>
      <c r="U128" s="222">
        <v>0</v>
      </c>
      <c r="V128" s="222">
        <f>ROUND(E128*U128,2)</f>
        <v>0</v>
      </c>
      <c r="W128" s="222"/>
      <c r="X128" s="222" t="s">
        <v>276</v>
      </c>
      <c r="Y128" s="222" t="s">
        <v>237</v>
      </c>
      <c r="Z128" s="212"/>
      <c r="AA128" s="212"/>
      <c r="AB128" s="212"/>
      <c r="AC128" s="212"/>
      <c r="AD128" s="212"/>
      <c r="AE128" s="212"/>
      <c r="AF128" s="212"/>
      <c r="AG128" s="212" t="s">
        <v>277</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2" x14ac:dyDescent="0.25">
      <c r="A129" s="219"/>
      <c r="B129" s="220"/>
      <c r="C129" s="253" t="s">
        <v>1573</v>
      </c>
      <c r="D129" s="241"/>
      <c r="E129" s="241"/>
      <c r="F129" s="241"/>
      <c r="G129" s="241"/>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240</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5">
      <c r="A130" s="219"/>
      <c r="B130" s="220"/>
      <c r="C130" s="254" t="s">
        <v>1574</v>
      </c>
      <c r="D130" s="242"/>
      <c r="E130" s="242"/>
      <c r="F130" s="242"/>
      <c r="G130" s="242"/>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240</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5">
      <c r="A131" s="219"/>
      <c r="B131" s="220"/>
      <c r="C131" s="254" t="s">
        <v>1575</v>
      </c>
      <c r="D131" s="242"/>
      <c r="E131" s="242"/>
      <c r="F131" s="242"/>
      <c r="G131" s="242"/>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240</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3" x14ac:dyDescent="0.25">
      <c r="A132" s="219"/>
      <c r="B132" s="220"/>
      <c r="C132" s="254" t="s">
        <v>1556</v>
      </c>
      <c r="D132" s="242"/>
      <c r="E132" s="242"/>
      <c r="F132" s="242"/>
      <c r="G132" s="24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240</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2" x14ac:dyDescent="0.25">
      <c r="A133" s="219"/>
      <c r="B133" s="220"/>
      <c r="C133" s="263" t="s">
        <v>1557</v>
      </c>
      <c r="D133" s="259"/>
      <c r="E133" s="260">
        <v>1</v>
      </c>
      <c r="F133" s="222"/>
      <c r="G133" s="222"/>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281</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5">
      <c r="A134" s="234">
        <v>28</v>
      </c>
      <c r="B134" s="235" t="s">
        <v>1576</v>
      </c>
      <c r="C134" s="252" t="s">
        <v>1577</v>
      </c>
      <c r="D134" s="236" t="s">
        <v>298</v>
      </c>
      <c r="E134" s="237">
        <v>1</v>
      </c>
      <c r="F134" s="238"/>
      <c r="G134" s="239">
        <f>ROUND(E134*F134,2)</f>
        <v>0</v>
      </c>
      <c r="H134" s="238"/>
      <c r="I134" s="239">
        <f>ROUND(E134*H134,2)</f>
        <v>0</v>
      </c>
      <c r="J134" s="238"/>
      <c r="K134" s="239">
        <f>ROUND(E134*J134,2)</f>
        <v>0</v>
      </c>
      <c r="L134" s="239">
        <v>21</v>
      </c>
      <c r="M134" s="239">
        <f>G134*(1+L134/100)</f>
        <v>0</v>
      </c>
      <c r="N134" s="237">
        <v>0</v>
      </c>
      <c r="O134" s="237">
        <f>ROUND(E134*N134,2)</f>
        <v>0</v>
      </c>
      <c r="P134" s="237">
        <v>0</v>
      </c>
      <c r="Q134" s="237">
        <f>ROUND(E134*P134,2)</f>
        <v>0</v>
      </c>
      <c r="R134" s="239"/>
      <c r="S134" s="239" t="s">
        <v>254</v>
      </c>
      <c r="T134" s="240" t="s">
        <v>235</v>
      </c>
      <c r="U134" s="222">
        <v>0</v>
      </c>
      <c r="V134" s="222">
        <f>ROUND(E134*U134,2)</f>
        <v>0</v>
      </c>
      <c r="W134" s="222"/>
      <c r="X134" s="222" t="s">
        <v>276</v>
      </c>
      <c r="Y134" s="222" t="s">
        <v>237</v>
      </c>
      <c r="Z134" s="212"/>
      <c r="AA134" s="212"/>
      <c r="AB134" s="212"/>
      <c r="AC134" s="212"/>
      <c r="AD134" s="212"/>
      <c r="AE134" s="212"/>
      <c r="AF134" s="212"/>
      <c r="AG134" s="212" t="s">
        <v>277</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5">
      <c r="A135" s="219"/>
      <c r="B135" s="220"/>
      <c r="C135" s="253" t="s">
        <v>1578</v>
      </c>
      <c r="D135" s="241"/>
      <c r="E135" s="241"/>
      <c r="F135" s="241"/>
      <c r="G135" s="241"/>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240</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5">
      <c r="A136" s="219"/>
      <c r="B136" s="220"/>
      <c r="C136" s="254" t="s">
        <v>1579</v>
      </c>
      <c r="D136" s="242"/>
      <c r="E136" s="242"/>
      <c r="F136" s="242"/>
      <c r="G136" s="242"/>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240</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5">
      <c r="A137" s="219"/>
      <c r="B137" s="220"/>
      <c r="C137" s="254" t="s">
        <v>1580</v>
      </c>
      <c r="D137" s="242"/>
      <c r="E137" s="242"/>
      <c r="F137" s="242"/>
      <c r="G137" s="242"/>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240</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5">
      <c r="A138" s="219"/>
      <c r="B138" s="220"/>
      <c r="C138" s="254" t="s">
        <v>1581</v>
      </c>
      <c r="D138" s="242"/>
      <c r="E138" s="242"/>
      <c r="F138" s="242"/>
      <c r="G138" s="24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240</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5">
      <c r="A139" s="219"/>
      <c r="B139" s="220"/>
      <c r="C139" s="254" t="s">
        <v>1556</v>
      </c>
      <c r="D139" s="242"/>
      <c r="E139" s="242"/>
      <c r="F139" s="242"/>
      <c r="G139" s="242"/>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240</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2" x14ac:dyDescent="0.25">
      <c r="A140" s="219"/>
      <c r="B140" s="220"/>
      <c r="C140" s="263" t="s">
        <v>1557</v>
      </c>
      <c r="D140" s="259"/>
      <c r="E140" s="260">
        <v>1</v>
      </c>
      <c r="F140" s="222"/>
      <c r="G140" s="222"/>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281</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x14ac:dyDescent="0.25">
      <c r="A141" s="3"/>
      <c r="B141" s="4"/>
      <c r="C141" s="256"/>
      <c r="D141" s="6"/>
      <c r="E141" s="3"/>
      <c r="F141" s="3"/>
      <c r="G141" s="3"/>
      <c r="H141" s="3"/>
      <c r="I141" s="3"/>
      <c r="J141" s="3"/>
      <c r="K141" s="3"/>
      <c r="L141" s="3"/>
      <c r="M141" s="3"/>
      <c r="N141" s="3"/>
      <c r="O141" s="3"/>
      <c r="P141" s="3"/>
      <c r="Q141" s="3"/>
      <c r="R141" s="3"/>
      <c r="S141" s="3"/>
      <c r="T141" s="3"/>
      <c r="U141" s="3"/>
      <c r="V141" s="3"/>
      <c r="W141" s="3"/>
      <c r="X141" s="3"/>
      <c r="Y141" s="3"/>
      <c r="AE141">
        <v>15</v>
      </c>
      <c r="AF141">
        <v>21</v>
      </c>
      <c r="AG141" t="s">
        <v>215</v>
      </c>
    </row>
    <row r="142" spans="1:60" x14ac:dyDescent="0.25">
      <c r="A142" s="215"/>
      <c r="B142" s="216" t="s">
        <v>29</v>
      </c>
      <c r="C142" s="257"/>
      <c r="D142" s="217"/>
      <c r="E142" s="218"/>
      <c r="F142" s="218"/>
      <c r="G142" s="233">
        <f>G8+G96</f>
        <v>0</v>
      </c>
      <c r="H142" s="3"/>
      <c r="I142" s="3"/>
      <c r="J142" s="3"/>
      <c r="K142" s="3"/>
      <c r="L142" s="3"/>
      <c r="M142" s="3"/>
      <c r="N142" s="3"/>
      <c r="O142" s="3"/>
      <c r="P142" s="3"/>
      <c r="Q142" s="3"/>
      <c r="R142" s="3"/>
      <c r="S142" s="3"/>
      <c r="T142" s="3"/>
      <c r="U142" s="3"/>
      <c r="V142" s="3"/>
      <c r="W142" s="3"/>
      <c r="X142" s="3"/>
      <c r="Y142" s="3"/>
      <c r="AE142">
        <f>SUMIF(L7:L140,AE141,G7:G140)</f>
        <v>0</v>
      </c>
      <c r="AF142">
        <f>SUMIF(L7:L140,AF141,G7:G140)</f>
        <v>0</v>
      </c>
      <c r="AG142" t="s">
        <v>268</v>
      </c>
    </row>
    <row r="143" spans="1:60" x14ac:dyDescent="0.25">
      <c r="C143" s="258"/>
      <c r="D143" s="10"/>
      <c r="AG143" t="s">
        <v>269</v>
      </c>
    </row>
    <row r="144" spans="1:60"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tRBPaK0pjfvLU7zBmmqmYex8ove06S38artdnFRN0rcSE1glCCutfJiJeNWkCU3zVl4JjAPp7d+MMbhFJiyKbA==" saltValue="oxcMvIF+JjzoFrKVIoyIEA==" spinCount="100000" sheet="1" formatRows="0"/>
  <mergeCells count="101">
    <mergeCell ref="C135:G135"/>
    <mergeCell ref="C136:G136"/>
    <mergeCell ref="C137:G137"/>
    <mergeCell ref="C138:G138"/>
    <mergeCell ref="C139:G139"/>
    <mergeCell ref="C125:G125"/>
    <mergeCell ref="C126:G126"/>
    <mergeCell ref="C129:G129"/>
    <mergeCell ref="C130:G130"/>
    <mergeCell ref="C131:G131"/>
    <mergeCell ref="C132:G132"/>
    <mergeCell ref="C117:G117"/>
    <mergeCell ref="C118:G118"/>
    <mergeCell ref="C119:G119"/>
    <mergeCell ref="C120:G120"/>
    <mergeCell ref="C123:G123"/>
    <mergeCell ref="C124:G124"/>
    <mergeCell ref="C107:G107"/>
    <mergeCell ref="C110:G110"/>
    <mergeCell ref="C111:G111"/>
    <mergeCell ref="C112:G112"/>
    <mergeCell ref="C113:G113"/>
    <mergeCell ref="C116:G116"/>
    <mergeCell ref="C99:G99"/>
    <mergeCell ref="C101:G101"/>
    <mergeCell ref="C102:G102"/>
    <mergeCell ref="C104:G104"/>
    <mergeCell ref="C105:G105"/>
    <mergeCell ref="C106:G106"/>
    <mergeCell ref="C91:G91"/>
    <mergeCell ref="C92:G92"/>
    <mergeCell ref="C93:G93"/>
    <mergeCell ref="C94:G94"/>
    <mergeCell ref="C95:G95"/>
    <mergeCell ref="C98:G98"/>
    <mergeCell ref="C84:G84"/>
    <mergeCell ref="C85:G85"/>
    <mergeCell ref="C86:G86"/>
    <mergeCell ref="C87:G87"/>
    <mergeCell ref="C89:G89"/>
    <mergeCell ref="C90:G90"/>
    <mergeCell ref="C76:G76"/>
    <mergeCell ref="C77:G77"/>
    <mergeCell ref="C79:G79"/>
    <mergeCell ref="C81:G81"/>
    <mergeCell ref="C82:G82"/>
    <mergeCell ref="C83:G83"/>
    <mergeCell ref="C68:G68"/>
    <mergeCell ref="C71:G71"/>
    <mergeCell ref="C72:G72"/>
    <mergeCell ref="C73:G73"/>
    <mergeCell ref="C74:G74"/>
    <mergeCell ref="C75:G75"/>
    <mergeCell ref="C61:G61"/>
    <mergeCell ref="C62:G62"/>
    <mergeCell ref="C63:G63"/>
    <mergeCell ref="C64:G64"/>
    <mergeCell ref="C65:G65"/>
    <mergeCell ref="C67:G67"/>
    <mergeCell ref="C53:G53"/>
    <mergeCell ref="C54:G54"/>
    <mergeCell ref="C56:G56"/>
    <mergeCell ref="C57:G57"/>
    <mergeCell ref="C58:G58"/>
    <mergeCell ref="C60:G60"/>
    <mergeCell ref="C45:G45"/>
    <mergeCell ref="C46:G46"/>
    <mergeCell ref="C48:G48"/>
    <mergeCell ref="C49:G49"/>
    <mergeCell ref="C50:G50"/>
    <mergeCell ref="C52:G52"/>
    <mergeCell ref="C36:G36"/>
    <mergeCell ref="C38:G38"/>
    <mergeCell ref="C39:G39"/>
    <mergeCell ref="C41:G41"/>
    <mergeCell ref="C42:G42"/>
    <mergeCell ref="C44:G44"/>
    <mergeCell ref="C28:G28"/>
    <mergeCell ref="C30:G30"/>
    <mergeCell ref="C31:G31"/>
    <mergeCell ref="C32:G32"/>
    <mergeCell ref="C34:G34"/>
    <mergeCell ref="C35:G35"/>
    <mergeCell ref="C20:G20"/>
    <mergeCell ref="C22:G22"/>
    <mergeCell ref="C23:G23"/>
    <mergeCell ref="C24:G24"/>
    <mergeCell ref="C26:G26"/>
    <mergeCell ref="C27:G27"/>
    <mergeCell ref="C12:G12"/>
    <mergeCell ref="C14:G14"/>
    <mergeCell ref="C15:G15"/>
    <mergeCell ref="C16:G16"/>
    <mergeCell ref="C18:G18"/>
    <mergeCell ref="C19:G19"/>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6DA91-DE09-4DC2-990D-437D8FB00E28}">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73</v>
      </c>
      <c r="C3" s="201" t="s">
        <v>74</v>
      </c>
      <c r="D3" s="199"/>
      <c r="E3" s="199"/>
      <c r="F3" s="199"/>
      <c r="G3" s="200"/>
      <c r="AC3" s="176" t="s">
        <v>202</v>
      </c>
      <c r="AG3" t="s">
        <v>205</v>
      </c>
    </row>
    <row r="4" spans="1:60" ht="25.05" customHeight="1" x14ac:dyDescent="0.25">
      <c r="A4" s="202" t="s">
        <v>9</v>
      </c>
      <c r="B4" s="203" t="s">
        <v>75</v>
      </c>
      <c r="C4" s="204" t="s">
        <v>76</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187</v>
      </c>
      <c r="C8" s="251" t="s">
        <v>188</v>
      </c>
      <c r="D8" s="229"/>
      <c r="E8" s="230"/>
      <c r="F8" s="231"/>
      <c r="G8" s="231">
        <f>SUMIF(AG9:AG11,"&lt;&gt;NOR",G9:G11)</f>
        <v>0</v>
      </c>
      <c r="H8" s="231"/>
      <c r="I8" s="231">
        <f>SUM(I9:I11)</f>
        <v>0</v>
      </c>
      <c r="J8" s="231"/>
      <c r="K8" s="231">
        <f>SUM(K9:K11)</f>
        <v>0</v>
      </c>
      <c r="L8" s="231"/>
      <c r="M8" s="231">
        <f>SUM(M9:M11)</f>
        <v>0</v>
      </c>
      <c r="N8" s="230"/>
      <c r="O8" s="230">
        <f>SUM(O9:O11)</f>
        <v>0</v>
      </c>
      <c r="P8" s="230"/>
      <c r="Q8" s="230">
        <f>SUM(Q9:Q11)</f>
        <v>0</v>
      </c>
      <c r="R8" s="231"/>
      <c r="S8" s="231"/>
      <c r="T8" s="232"/>
      <c r="U8" s="226"/>
      <c r="V8" s="226">
        <f>SUM(V9:V11)</f>
        <v>0</v>
      </c>
      <c r="W8" s="226"/>
      <c r="X8" s="226"/>
      <c r="Y8" s="226"/>
      <c r="AG8" t="s">
        <v>230</v>
      </c>
    </row>
    <row r="9" spans="1:60" outlineLevel="1" x14ac:dyDescent="0.25">
      <c r="A9" s="243">
        <v>1</v>
      </c>
      <c r="B9" s="244" t="s">
        <v>1583</v>
      </c>
      <c r="C9" s="255" t="s">
        <v>1584</v>
      </c>
      <c r="D9" s="245" t="s">
        <v>305</v>
      </c>
      <c r="E9" s="246">
        <v>5</v>
      </c>
      <c r="F9" s="247"/>
      <c r="G9" s="248">
        <f>ROUND(E9*F9,2)</f>
        <v>0</v>
      </c>
      <c r="H9" s="247"/>
      <c r="I9" s="248">
        <f>ROUND(E9*H9,2)</f>
        <v>0</v>
      </c>
      <c r="J9" s="247"/>
      <c r="K9" s="248">
        <f>ROUND(E9*J9,2)</f>
        <v>0</v>
      </c>
      <c r="L9" s="248">
        <v>21</v>
      </c>
      <c r="M9" s="248">
        <f>G9*(1+L9/100)</f>
        <v>0</v>
      </c>
      <c r="N9" s="246">
        <v>0</v>
      </c>
      <c r="O9" s="246">
        <f>ROUND(E9*N9,2)</f>
        <v>0</v>
      </c>
      <c r="P9" s="246">
        <v>0</v>
      </c>
      <c r="Q9" s="246">
        <f>ROUND(E9*P9,2)</f>
        <v>0</v>
      </c>
      <c r="R9" s="248"/>
      <c r="S9" s="248" t="s">
        <v>254</v>
      </c>
      <c r="T9" s="249" t="s">
        <v>235</v>
      </c>
      <c r="U9" s="222">
        <v>0</v>
      </c>
      <c r="V9" s="222">
        <f>ROUND(E9*U9,2)</f>
        <v>0</v>
      </c>
      <c r="W9" s="222"/>
      <c r="X9" s="222" t="s">
        <v>276</v>
      </c>
      <c r="Y9" s="222" t="s">
        <v>237</v>
      </c>
      <c r="Z9" s="212"/>
      <c r="AA9" s="212"/>
      <c r="AB9" s="212"/>
      <c r="AC9" s="212"/>
      <c r="AD9" s="212"/>
      <c r="AE9" s="212"/>
      <c r="AF9" s="212"/>
      <c r="AG9" s="212" t="s">
        <v>1437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3">
        <v>2</v>
      </c>
      <c r="B10" s="244" t="s">
        <v>1585</v>
      </c>
      <c r="C10" s="255" t="s">
        <v>1586</v>
      </c>
      <c r="D10" s="245" t="s">
        <v>305</v>
      </c>
      <c r="E10" s="246">
        <v>1</v>
      </c>
      <c r="F10" s="247"/>
      <c r="G10" s="248">
        <f>ROUND(E10*F10,2)</f>
        <v>0</v>
      </c>
      <c r="H10" s="247"/>
      <c r="I10" s="248">
        <f>ROUND(E10*H10,2)</f>
        <v>0</v>
      </c>
      <c r="J10" s="247"/>
      <c r="K10" s="248">
        <f>ROUND(E10*J10,2)</f>
        <v>0</v>
      </c>
      <c r="L10" s="248">
        <v>21</v>
      </c>
      <c r="M10" s="248">
        <f>G10*(1+L10/100)</f>
        <v>0</v>
      </c>
      <c r="N10" s="246">
        <v>0</v>
      </c>
      <c r="O10" s="246">
        <f>ROUND(E10*N10,2)</f>
        <v>0</v>
      </c>
      <c r="P10" s="246">
        <v>0</v>
      </c>
      <c r="Q10" s="246">
        <f>ROUND(E10*P10,2)</f>
        <v>0</v>
      </c>
      <c r="R10" s="248"/>
      <c r="S10" s="248" t="s">
        <v>254</v>
      </c>
      <c r="T10" s="249" t="s">
        <v>235</v>
      </c>
      <c r="U10" s="222">
        <v>0</v>
      </c>
      <c r="V10" s="222">
        <f>ROUND(E10*U10,2)</f>
        <v>0</v>
      </c>
      <c r="W10" s="222"/>
      <c r="X10" s="222" t="s">
        <v>276</v>
      </c>
      <c r="Y10" s="222" t="s">
        <v>237</v>
      </c>
      <c r="Z10" s="212"/>
      <c r="AA10" s="212"/>
      <c r="AB10" s="212"/>
      <c r="AC10" s="212"/>
      <c r="AD10" s="212"/>
      <c r="AE10" s="212"/>
      <c r="AF10" s="212"/>
      <c r="AG10" s="212" t="s">
        <v>1437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3">
        <v>3</v>
      </c>
      <c r="B11" s="244" t="s">
        <v>1585</v>
      </c>
      <c r="C11" s="255" t="s">
        <v>1587</v>
      </c>
      <c r="D11" s="245" t="s">
        <v>305</v>
      </c>
      <c r="E11" s="246">
        <v>5</v>
      </c>
      <c r="F11" s="247"/>
      <c r="G11" s="248">
        <f>ROUND(E11*F11,2)</f>
        <v>0</v>
      </c>
      <c r="H11" s="247"/>
      <c r="I11" s="248">
        <f>ROUND(E11*H11,2)</f>
        <v>0</v>
      </c>
      <c r="J11" s="247"/>
      <c r="K11" s="248">
        <f>ROUND(E11*J11,2)</f>
        <v>0</v>
      </c>
      <c r="L11" s="248">
        <v>21</v>
      </c>
      <c r="M11" s="248">
        <f>G11*(1+L11/100)</f>
        <v>0</v>
      </c>
      <c r="N11" s="246">
        <v>0</v>
      </c>
      <c r="O11" s="246">
        <f>ROUND(E11*N11,2)</f>
        <v>0</v>
      </c>
      <c r="P11" s="246">
        <v>0</v>
      </c>
      <c r="Q11" s="246">
        <f>ROUND(E11*P11,2)</f>
        <v>0</v>
      </c>
      <c r="R11" s="248"/>
      <c r="S11" s="248" t="s">
        <v>254</v>
      </c>
      <c r="T11" s="249" t="s">
        <v>235</v>
      </c>
      <c r="U11" s="222">
        <v>0</v>
      </c>
      <c r="V11" s="222">
        <f>ROUND(E11*U11,2)</f>
        <v>0</v>
      </c>
      <c r="W11" s="222"/>
      <c r="X11" s="222" t="s">
        <v>1192</v>
      </c>
      <c r="Y11" s="222" t="s">
        <v>237</v>
      </c>
      <c r="Z11" s="212"/>
      <c r="AA11" s="212"/>
      <c r="AB11" s="212"/>
      <c r="AC11" s="212"/>
      <c r="AD11" s="212"/>
      <c r="AE11" s="212"/>
      <c r="AF11" s="212"/>
      <c r="AG11" s="212" t="s">
        <v>1588</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x14ac:dyDescent="0.25">
      <c r="A12" s="227" t="s">
        <v>229</v>
      </c>
      <c r="B12" s="228" t="s">
        <v>189</v>
      </c>
      <c r="C12" s="251" t="s">
        <v>190</v>
      </c>
      <c r="D12" s="229"/>
      <c r="E12" s="230"/>
      <c r="F12" s="231"/>
      <c r="G12" s="231">
        <f>SUMIF(AG13:AG27,"&lt;&gt;NOR",G13:G27)</f>
        <v>0</v>
      </c>
      <c r="H12" s="231"/>
      <c r="I12" s="231">
        <f>SUM(I13:I27)</f>
        <v>0</v>
      </c>
      <c r="J12" s="231"/>
      <c r="K12" s="231">
        <f>SUM(K13:K27)</f>
        <v>0</v>
      </c>
      <c r="L12" s="231"/>
      <c r="M12" s="231">
        <f>SUM(M13:M27)</f>
        <v>0</v>
      </c>
      <c r="N12" s="230"/>
      <c r="O12" s="230">
        <f>SUM(O13:O27)</f>
        <v>0</v>
      </c>
      <c r="P12" s="230"/>
      <c r="Q12" s="230">
        <f>SUM(Q13:Q27)</f>
        <v>0</v>
      </c>
      <c r="R12" s="231"/>
      <c r="S12" s="231"/>
      <c r="T12" s="232"/>
      <c r="U12" s="226"/>
      <c r="V12" s="226">
        <f>SUM(V13:V27)</f>
        <v>0</v>
      </c>
      <c r="W12" s="226"/>
      <c r="X12" s="226"/>
      <c r="Y12" s="226"/>
      <c r="AG12" t="s">
        <v>230</v>
      </c>
    </row>
    <row r="13" spans="1:60" outlineLevel="1" x14ac:dyDescent="0.25">
      <c r="A13" s="243">
        <v>4</v>
      </c>
      <c r="B13" s="244" t="s">
        <v>1589</v>
      </c>
      <c r="C13" s="255" t="s">
        <v>1590</v>
      </c>
      <c r="D13" s="245" t="s">
        <v>305</v>
      </c>
      <c r="E13" s="246">
        <v>22</v>
      </c>
      <c r="F13" s="247"/>
      <c r="G13" s="248">
        <f>ROUND(E13*F13,2)</f>
        <v>0</v>
      </c>
      <c r="H13" s="247"/>
      <c r="I13" s="248">
        <f>ROUND(E13*H13,2)</f>
        <v>0</v>
      </c>
      <c r="J13" s="247"/>
      <c r="K13" s="248">
        <f>ROUND(E13*J13,2)</f>
        <v>0</v>
      </c>
      <c r="L13" s="248">
        <v>21</v>
      </c>
      <c r="M13" s="248">
        <f>G13*(1+L13/100)</f>
        <v>0</v>
      </c>
      <c r="N13" s="246">
        <v>0</v>
      </c>
      <c r="O13" s="246">
        <f>ROUND(E13*N13,2)</f>
        <v>0</v>
      </c>
      <c r="P13" s="246">
        <v>0</v>
      </c>
      <c r="Q13" s="246">
        <f>ROUND(E13*P13,2)</f>
        <v>0</v>
      </c>
      <c r="R13" s="248"/>
      <c r="S13" s="248" t="s">
        <v>254</v>
      </c>
      <c r="T13" s="249" t="s">
        <v>235</v>
      </c>
      <c r="U13" s="222">
        <v>0</v>
      </c>
      <c r="V13" s="222">
        <f>ROUND(E13*U13,2)</f>
        <v>0</v>
      </c>
      <c r="W13" s="222"/>
      <c r="X13" s="222" t="s">
        <v>276</v>
      </c>
      <c r="Y13" s="222" t="s">
        <v>237</v>
      </c>
      <c r="Z13" s="212"/>
      <c r="AA13" s="212"/>
      <c r="AB13" s="212"/>
      <c r="AC13" s="212"/>
      <c r="AD13" s="212"/>
      <c r="AE13" s="212"/>
      <c r="AF13" s="212"/>
      <c r="AG13" s="212" t="s">
        <v>1437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3">
        <v>5</v>
      </c>
      <c r="B14" s="244" t="s">
        <v>1591</v>
      </c>
      <c r="C14" s="255" t="s">
        <v>1592</v>
      </c>
      <c r="D14" s="245" t="s">
        <v>305</v>
      </c>
      <c r="E14" s="246">
        <v>1</v>
      </c>
      <c r="F14" s="247"/>
      <c r="G14" s="248">
        <f>ROUND(E14*F14,2)</f>
        <v>0</v>
      </c>
      <c r="H14" s="247"/>
      <c r="I14" s="248">
        <f>ROUND(E14*H14,2)</f>
        <v>0</v>
      </c>
      <c r="J14" s="247"/>
      <c r="K14" s="248">
        <f>ROUND(E14*J14,2)</f>
        <v>0</v>
      </c>
      <c r="L14" s="248">
        <v>21</v>
      </c>
      <c r="M14" s="248">
        <f>G14*(1+L14/100)</f>
        <v>0</v>
      </c>
      <c r="N14" s="246">
        <v>0</v>
      </c>
      <c r="O14" s="246">
        <f>ROUND(E14*N14,2)</f>
        <v>0</v>
      </c>
      <c r="P14" s="246">
        <v>0</v>
      </c>
      <c r="Q14" s="246">
        <f>ROUND(E14*P14,2)</f>
        <v>0</v>
      </c>
      <c r="R14" s="248"/>
      <c r="S14" s="248" t="s">
        <v>254</v>
      </c>
      <c r="T14" s="249" t="s">
        <v>235</v>
      </c>
      <c r="U14" s="222">
        <v>0</v>
      </c>
      <c r="V14" s="222">
        <f>ROUND(E14*U14,2)</f>
        <v>0</v>
      </c>
      <c r="W14" s="222"/>
      <c r="X14" s="222" t="s">
        <v>276</v>
      </c>
      <c r="Y14" s="222" t="s">
        <v>237</v>
      </c>
      <c r="Z14" s="212"/>
      <c r="AA14" s="212"/>
      <c r="AB14" s="212"/>
      <c r="AC14" s="212"/>
      <c r="AD14" s="212"/>
      <c r="AE14" s="212"/>
      <c r="AF14" s="212"/>
      <c r="AG14" s="212" t="s">
        <v>1437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3">
        <v>6</v>
      </c>
      <c r="B15" s="244" t="s">
        <v>1593</v>
      </c>
      <c r="C15" s="255" t="s">
        <v>1594</v>
      </c>
      <c r="D15" s="245" t="s">
        <v>305</v>
      </c>
      <c r="E15" s="246">
        <v>1</v>
      </c>
      <c r="F15" s="247"/>
      <c r="G15" s="248">
        <f>ROUND(E15*F15,2)</f>
        <v>0</v>
      </c>
      <c r="H15" s="247"/>
      <c r="I15" s="248">
        <f>ROUND(E15*H15,2)</f>
        <v>0</v>
      </c>
      <c r="J15" s="247"/>
      <c r="K15" s="248">
        <f>ROUND(E15*J15,2)</f>
        <v>0</v>
      </c>
      <c r="L15" s="248">
        <v>21</v>
      </c>
      <c r="M15" s="248">
        <f>G15*(1+L15/100)</f>
        <v>0</v>
      </c>
      <c r="N15" s="246">
        <v>0</v>
      </c>
      <c r="O15" s="246">
        <f>ROUND(E15*N15,2)</f>
        <v>0</v>
      </c>
      <c r="P15" s="246">
        <v>0</v>
      </c>
      <c r="Q15" s="246">
        <f>ROUND(E15*P15,2)</f>
        <v>0</v>
      </c>
      <c r="R15" s="248"/>
      <c r="S15" s="248" t="s">
        <v>254</v>
      </c>
      <c r="T15" s="249" t="s">
        <v>235</v>
      </c>
      <c r="U15" s="222">
        <v>0</v>
      </c>
      <c r="V15" s="222">
        <f>ROUND(E15*U15,2)</f>
        <v>0</v>
      </c>
      <c r="W15" s="222"/>
      <c r="X15" s="222" t="s">
        <v>276</v>
      </c>
      <c r="Y15" s="222" t="s">
        <v>237</v>
      </c>
      <c r="Z15" s="212"/>
      <c r="AA15" s="212"/>
      <c r="AB15" s="212"/>
      <c r="AC15" s="212"/>
      <c r="AD15" s="212"/>
      <c r="AE15" s="212"/>
      <c r="AF15" s="212"/>
      <c r="AG15" s="212" t="s">
        <v>1437</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3">
        <v>7</v>
      </c>
      <c r="B16" s="244" t="s">
        <v>1595</v>
      </c>
      <c r="C16" s="255" t="s">
        <v>1596</v>
      </c>
      <c r="D16" s="245" t="s">
        <v>305</v>
      </c>
      <c r="E16" s="246">
        <v>1</v>
      </c>
      <c r="F16" s="247"/>
      <c r="G16" s="248">
        <f>ROUND(E16*F16,2)</f>
        <v>0</v>
      </c>
      <c r="H16" s="247"/>
      <c r="I16" s="248">
        <f>ROUND(E16*H16,2)</f>
        <v>0</v>
      </c>
      <c r="J16" s="247"/>
      <c r="K16" s="248">
        <f>ROUND(E16*J16,2)</f>
        <v>0</v>
      </c>
      <c r="L16" s="248">
        <v>21</v>
      </c>
      <c r="M16" s="248">
        <f>G16*(1+L16/100)</f>
        <v>0</v>
      </c>
      <c r="N16" s="246">
        <v>0</v>
      </c>
      <c r="O16" s="246">
        <f>ROUND(E16*N16,2)</f>
        <v>0</v>
      </c>
      <c r="P16" s="246">
        <v>0</v>
      </c>
      <c r="Q16" s="246">
        <f>ROUND(E16*P16,2)</f>
        <v>0</v>
      </c>
      <c r="R16" s="248"/>
      <c r="S16" s="248" t="s">
        <v>254</v>
      </c>
      <c r="T16" s="249" t="s">
        <v>235</v>
      </c>
      <c r="U16" s="222">
        <v>0</v>
      </c>
      <c r="V16" s="222">
        <f>ROUND(E16*U16,2)</f>
        <v>0</v>
      </c>
      <c r="W16" s="222"/>
      <c r="X16" s="222" t="s">
        <v>276</v>
      </c>
      <c r="Y16" s="222" t="s">
        <v>237</v>
      </c>
      <c r="Z16" s="212"/>
      <c r="AA16" s="212"/>
      <c r="AB16" s="212"/>
      <c r="AC16" s="212"/>
      <c r="AD16" s="212"/>
      <c r="AE16" s="212"/>
      <c r="AF16" s="212"/>
      <c r="AG16" s="212" t="s">
        <v>1437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3">
        <v>8</v>
      </c>
      <c r="B17" s="244" t="s">
        <v>1597</v>
      </c>
      <c r="C17" s="255" t="s">
        <v>1598</v>
      </c>
      <c r="D17" s="245" t="s">
        <v>305</v>
      </c>
      <c r="E17" s="246">
        <v>9</v>
      </c>
      <c r="F17" s="247"/>
      <c r="G17" s="248">
        <f>ROUND(E17*F17,2)</f>
        <v>0</v>
      </c>
      <c r="H17" s="247"/>
      <c r="I17" s="248">
        <f>ROUND(E17*H17,2)</f>
        <v>0</v>
      </c>
      <c r="J17" s="247"/>
      <c r="K17" s="248">
        <f>ROUND(E17*J17,2)</f>
        <v>0</v>
      </c>
      <c r="L17" s="248">
        <v>21</v>
      </c>
      <c r="M17" s="248">
        <f>G17*(1+L17/100)</f>
        <v>0</v>
      </c>
      <c r="N17" s="246">
        <v>0</v>
      </c>
      <c r="O17" s="246">
        <f>ROUND(E17*N17,2)</f>
        <v>0</v>
      </c>
      <c r="P17" s="246">
        <v>0</v>
      </c>
      <c r="Q17" s="246">
        <f>ROUND(E17*P17,2)</f>
        <v>0</v>
      </c>
      <c r="R17" s="248"/>
      <c r="S17" s="248" t="s">
        <v>254</v>
      </c>
      <c r="T17" s="249" t="s">
        <v>235</v>
      </c>
      <c r="U17" s="222">
        <v>0</v>
      </c>
      <c r="V17" s="222">
        <f>ROUND(E17*U17,2)</f>
        <v>0</v>
      </c>
      <c r="W17" s="222"/>
      <c r="X17" s="222" t="s">
        <v>276</v>
      </c>
      <c r="Y17" s="222" t="s">
        <v>237</v>
      </c>
      <c r="Z17" s="212"/>
      <c r="AA17" s="212"/>
      <c r="AB17" s="212"/>
      <c r="AC17" s="212"/>
      <c r="AD17" s="212"/>
      <c r="AE17" s="212"/>
      <c r="AF17" s="212"/>
      <c r="AG17" s="212" t="s">
        <v>1437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3">
        <v>9</v>
      </c>
      <c r="B18" s="244" t="s">
        <v>1599</v>
      </c>
      <c r="C18" s="255" t="s">
        <v>1584</v>
      </c>
      <c r="D18" s="245" t="s">
        <v>305</v>
      </c>
      <c r="E18" s="246">
        <v>9</v>
      </c>
      <c r="F18" s="247"/>
      <c r="G18" s="248">
        <f>ROUND(E18*F18,2)</f>
        <v>0</v>
      </c>
      <c r="H18" s="247"/>
      <c r="I18" s="248">
        <f>ROUND(E18*H18,2)</f>
        <v>0</v>
      </c>
      <c r="J18" s="247"/>
      <c r="K18" s="248">
        <f>ROUND(E18*J18,2)</f>
        <v>0</v>
      </c>
      <c r="L18" s="248">
        <v>21</v>
      </c>
      <c r="M18" s="248">
        <f>G18*(1+L18/100)</f>
        <v>0</v>
      </c>
      <c r="N18" s="246">
        <v>0</v>
      </c>
      <c r="O18" s="246">
        <f>ROUND(E18*N18,2)</f>
        <v>0</v>
      </c>
      <c r="P18" s="246">
        <v>0</v>
      </c>
      <c r="Q18" s="246">
        <f>ROUND(E18*P18,2)</f>
        <v>0</v>
      </c>
      <c r="R18" s="248"/>
      <c r="S18" s="248" t="s">
        <v>254</v>
      </c>
      <c r="T18" s="249" t="s">
        <v>235</v>
      </c>
      <c r="U18" s="222">
        <v>0</v>
      </c>
      <c r="V18" s="222">
        <f>ROUND(E18*U18,2)</f>
        <v>0</v>
      </c>
      <c r="W18" s="222"/>
      <c r="X18" s="222" t="s">
        <v>276</v>
      </c>
      <c r="Y18" s="222" t="s">
        <v>237</v>
      </c>
      <c r="Z18" s="212"/>
      <c r="AA18" s="212"/>
      <c r="AB18" s="212"/>
      <c r="AC18" s="212"/>
      <c r="AD18" s="212"/>
      <c r="AE18" s="212"/>
      <c r="AF18" s="212"/>
      <c r="AG18" s="212" t="s">
        <v>1437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3">
        <v>10</v>
      </c>
      <c r="B19" s="244" t="s">
        <v>1600</v>
      </c>
      <c r="C19" s="255" t="s">
        <v>1601</v>
      </c>
      <c r="D19" s="245" t="s">
        <v>305</v>
      </c>
      <c r="E19" s="246">
        <v>9</v>
      </c>
      <c r="F19" s="247"/>
      <c r="G19" s="248">
        <f>ROUND(E19*F19,2)</f>
        <v>0</v>
      </c>
      <c r="H19" s="247"/>
      <c r="I19" s="248">
        <f>ROUND(E19*H19,2)</f>
        <v>0</v>
      </c>
      <c r="J19" s="247"/>
      <c r="K19" s="248">
        <f>ROUND(E19*J19,2)</f>
        <v>0</v>
      </c>
      <c r="L19" s="248">
        <v>21</v>
      </c>
      <c r="M19" s="248">
        <f>G19*(1+L19/100)</f>
        <v>0</v>
      </c>
      <c r="N19" s="246">
        <v>0</v>
      </c>
      <c r="O19" s="246">
        <f>ROUND(E19*N19,2)</f>
        <v>0</v>
      </c>
      <c r="P19" s="246">
        <v>0</v>
      </c>
      <c r="Q19" s="246">
        <f>ROUND(E19*P19,2)</f>
        <v>0</v>
      </c>
      <c r="R19" s="248"/>
      <c r="S19" s="248" t="s">
        <v>254</v>
      </c>
      <c r="T19" s="249" t="s">
        <v>235</v>
      </c>
      <c r="U19" s="222">
        <v>0</v>
      </c>
      <c r="V19" s="222">
        <f>ROUND(E19*U19,2)</f>
        <v>0</v>
      </c>
      <c r="W19" s="222"/>
      <c r="X19" s="222" t="s">
        <v>276</v>
      </c>
      <c r="Y19" s="222" t="s">
        <v>237</v>
      </c>
      <c r="Z19" s="212"/>
      <c r="AA19" s="212"/>
      <c r="AB19" s="212"/>
      <c r="AC19" s="212"/>
      <c r="AD19" s="212"/>
      <c r="AE19" s="212"/>
      <c r="AF19" s="212"/>
      <c r="AG19" s="212" t="s">
        <v>1437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3">
        <v>11</v>
      </c>
      <c r="B20" s="244" t="s">
        <v>1602</v>
      </c>
      <c r="C20" s="255" t="s">
        <v>1603</v>
      </c>
      <c r="D20" s="245" t="s">
        <v>305</v>
      </c>
      <c r="E20" s="246">
        <v>9</v>
      </c>
      <c r="F20" s="247"/>
      <c r="G20" s="248">
        <f>ROUND(E20*F20,2)</f>
        <v>0</v>
      </c>
      <c r="H20" s="247"/>
      <c r="I20" s="248">
        <f>ROUND(E20*H20,2)</f>
        <v>0</v>
      </c>
      <c r="J20" s="247"/>
      <c r="K20" s="248">
        <f>ROUND(E20*J20,2)</f>
        <v>0</v>
      </c>
      <c r="L20" s="248">
        <v>21</v>
      </c>
      <c r="M20" s="248">
        <f>G20*(1+L20/100)</f>
        <v>0</v>
      </c>
      <c r="N20" s="246">
        <v>0</v>
      </c>
      <c r="O20" s="246">
        <f>ROUND(E20*N20,2)</f>
        <v>0</v>
      </c>
      <c r="P20" s="246">
        <v>0</v>
      </c>
      <c r="Q20" s="246">
        <f>ROUND(E20*P20,2)</f>
        <v>0</v>
      </c>
      <c r="R20" s="248"/>
      <c r="S20" s="248" t="s">
        <v>254</v>
      </c>
      <c r="T20" s="249" t="s">
        <v>235</v>
      </c>
      <c r="U20" s="222">
        <v>0</v>
      </c>
      <c r="V20" s="222">
        <f>ROUND(E20*U20,2)</f>
        <v>0</v>
      </c>
      <c r="W20" s="222"/>
      <c r="X20" s="222" t="s">
        <v>276</v>
      </c>
      <c r="Y20" s="222" t="s">
        <v>237</v>
      </c>
      <c r="Z20" s="212"/>
      <c r="AA20" s="212"/>
      <c r="AB20" s="212"/>
      <c r="AC20" s="212"/>
      <c r="AD20" s="212"/>
      <c r="AE20" s="212"/>
      <c r="AF20" s="212"/>
      <c r="AG20" s="212" t="s">
        <v>1437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3">
        <v>12</v>
      </c>
      <c r="B21" s="244" t="s">
        <v>1604</v>
      </c>
      <c r="C21" s="255" t="s">
        <v>1605</v>
      </c>
      <c r="D21" s="245" t="s">
        <v>290</v>
      </c>
      <c r="E21" s="246">
        <v>280</v>
      </c>
      <c r="F21" s="247"/>
      <c r="G21" s="248">
        <f>ROUND(E21*F21,2)</f>
        <v>0</v>
      </c>
      <c r="H21" s="247"/>
      <c r="I21" s="248">
        <f>ROUND(E21*H21,2)</f>
        <v>0</v>
      </c>
      <c r="J21" s="247"/>
      <c r="K21" s="248">
        <f>ROUND(E21*J21,2)</f>
        <v>0</v>
      </c>
      <c r="L21" s="248">
        <v>21</v>
      </c>
      <c r="M21" s="248">
        <f>G21*(1+L21/100)</f>
        <v>0</v>
      </c>
      <c r="N21" s="246">
        <v>0</v>
      </c>
      <c r="O21" s="246">
        <f>ROUND(E21*N21,2)</f>
        <v>0</v>
      </c>
      <c r="P21" s="246">
        <v>0</v>
      </c>
      <c r="Q21" s="246">
        <f>ROUND(E21*P21,2)</f>
        <v>0</v>
      </c>
      <c r="R21" s="248"/>
      <c r="S21" s="248" t="s">
        <v>254</v>
      </c>
      <c r="T21" s="249" t="s">
        <v>235</v>
      </c>
      <c r="U21" s="222">
        <v>0</v>
      </c>
      <c r="V21" s="222">
        <f>ROUND(E21*U21,2)</f>
        <v>0</v>
      </c>
      <c r="W21" s="222"/>
      <c r="X21" s="222" t="s">
        <v>276</v>
      </c>
      <c r="Y21" s="222" t="s">
        <v>237</v>
      </c>
      <c r="Z21" s="212"/>
      <c r="AA21" s="212"/>
      <c r="AB21" s="212"/>
      <c r="AC21" s="212"/>
      <c r="AD21" s="212"/>
      <c r="AE21" s="212"/>
      <c r="AF21" s="212"/>
      <c r="AG21" s="212" t="s">
        <v>1437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3">
        <v>13</v>
      </c>
      <c r="B22" s="244" t="s">
        <v>1606</v>
      </c>
      <c r="C22" s="255" t="s">
        <v>1607</v>
      </c>
      <c r="D22" s="245" t="s">
        <v>305</v>
      </c>
      <c r="E22" s="246">
        <v>38</v>
      </c>
      <c r="F22" s="247"/>
      <c r="G22" s="248">
        <f>ROUND(E22*F22,2)</f>
        <v>0</v>
      </c>
      <c r="H22" s="247"/>
      <c r="I22" s="248">
        <f>ROUND(E22*H22,2)</f>
        <v>0</v>
      </c>
      <c r="J22" s="247"/>
      <c r="K22" s="248">
        <f>ROUND(E22*J22,2)</f>
        <v>0</v>
      </c>
      <c r="L22" s="248">
        <v>21</v>
      </c>
      <c r="M22" s="248">
        <f>G22*(1+L22/100)</f>
        <v>0</v>
      </c>
      <c r="N22" s="246">
        <v>0</v>
      </c>
      <c r="O22" s="246">
        <f>ROUND(E22*N22,2)</f>
        <v>0</v>
      </c>
      <c r="P22" s="246">
        <v>0</v>
      </c>
      <c r="Q22" s="246">
        <f>ROUND(E22*P22,2)</f>
        <v>0</v>
      </c>
      <c r="R22" s="248"/>
      <c r="S22" s="248" t="s">
        <v>254</v>
      </c>
      <c r="T22" s="249" t="s">
        <v>235</v>
      </c>
      <c r="U22" s="222">
        <v>0</v>
      </c>
      <c r="V22" s="222">
        <f>ROUND(E22*U22,2)</f>
        <v>0</v>
      </c>
      <c r="W22" s="222"/>
      <c r="X22" s="222" t="s">
        <v>276</v>
      </c>
      <c r="Y22" s="222" t="s">
        <v>237</v>
      </c>
      <c r="Z22" s="212"/>
      <c r="AA22" s="212"/>
      <c r="AB22" s="212"/>
      <c r="AC22" s="212"/>
      <c r="AD22" s="212"/>
      <c r="AE22" s="212"/>
      <c r="AF22" s="212"/>
      <c r="AG22" s="212" t="s">
        <v>1437</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3">
        <v>14</v>
      </c>
      <c r="B23" s="244" t="s">
        <v>1608</v>
      </c>
      <c r="C23" s="255" t="s">
        <v>1609</v>
      </c>
      <c r="D23" s="245" t="s">
        <v>290</v>
      </c>
      <c r="E23" s="246">
        <v>4.5</v>
      </c>
      <c r="F23" s="247"/>
      <c r="G23" s="248">
        <f>ROUND(E23*F23,2)</f>
        <v>0</v>
      </c>
      <c r="H23" s="247"/>
      <c r="I23" s="248">
        <f>ROUND(E23*H23,2)</f>
        <v>0</v>
      </c>
      <c r="J23" s="247"/>
      <c r="K23" s="248">
        <f>ROUND(E23*J23,2)</f>
        <v>0</v>
      </c>
      <c r="L23" s="248">
        <v>21</v>
      </c>
      <c r="M23" s="248">
        <f>G23*(1+L23/100)</f>
        <v>0</v>
      </c>
      <c r="N23" s="246">
        <v>0</v>
      </c>
      <c r="O23" s="246">
        <f>ROUND(E23*N23,2)</f>
        <v>0</v>
      </c>
      <c r="P23" s="246">
        <v>0</v>
      </c>
      <c r="Q23" s="246">
        <f>ROUND(E23*P23,2)</f>
        <v>0</v>
      </c>
      <c r="R23" s="248"/>
      <c r="S23" s="248" t="s">
        <v>254</v>
      </c>
      <c r="T23" s="249" t="s">
        <v>235</v>
      </c>
      <c r="U23" s="222">
        <v>0</v>
      </c>
      <c r="V23" s="222">
        <f>ROUND(E23*U23,2)</f>
        <v>0</v>
      </c>
      <c r="W23" s="222"/>
      <c r="X23" s="222" t="s">
        <v>276</v>
      </c>
      <c r="Y23" s="222" t="s">
        <v>237</v>
      </c>
      <c r="Z23" s="212"/>
      <c r="AA23" s="212"/>
      <c r="AB23" s="212"/>
      <c r="AC23" s="212"/>
      <c r="AD23" s="212"/>
      <c r="AE23" s="212"/>
      <c r="AF23" s="212"/>
      <c r="AG23" s="212" t="s">
        <v>1437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3">
        <v>15</v>
      </c>
      <c r="B24" s="244" t="s">
        <v>1610</v>
      </c>
      <c r="C24" s="255" t="s">
        <v>1611</v>
      </c>
      <c r="D24" s="245" t="s">
        <v>290</v>
      </c>
      <c r="E24" s="246">
        <v>50</v>
      </c>
      <c r="F24" s="247"/>
      <c r="G24" s="248">
        <f>ROUND(E24*F24,2)</f>
        <v>0</v>
      </c>
      <c r="H24" s="247"/>
      <c r="I24" s="248">
        <f>ROUND(E24*H24,2)</f>
        <v>0</v>
      </c>
      <c r="J24" s="247"/>
      <c r="K24" s="248">
        <f>ROUND(E24*J24,2)</f>
        <v>0</v>
      </c>
      <c r="L24" s="248">
        <v>21</v>
      </c>
      <c r="M24" s="248">
        <f>G24*(1+L24/100)</f>
        <v>0</v>
      </c>
      <c r="N24" s="246">
        <v>0</v>
      </c>
      <c r="O24" s="246">
        <f>ROUND(E24*N24,2)</f>
        <v>0</v>
      </c>
      <c r="P24" s="246">
        <v>0</v>
      </c>
      <c r="Q24" s="246">
        <f>ROUND(E24*P24,2)</f>
        <v>0</v>
      </c>
      <c r="R24" s="248"/>
      <c r="S24" s="248" t="s">
        <v>254</v>
      </c>
      <c r="T24" s="249" t="s">
        <v>235</v>
      </c>
      <c r="U24" s="222">
        <v>0</v>
      </c>
      <c r="V24" s="222">
        <f>ROUND(E24*U24,2)</f>
        <v>0</v>
      </c>
      <c r="W24" s="222"/>
      <c r="X24" s="222" t="s">
        <v>276</v>
      </c>
      <c r="Y24" s="222" t="s">
        <v>237</v>
      </c>
      <c r="Z24" s="212"/>
      <c r="AA24" s="212"/>
      <c r="AB24" s="212"/>
      <c r="AC24" s="212"/>
      <c r="AD24" s="212"/>
      <c r="AE24" s="212"/>
      <c r="AF24" s="212"/>
      <c r="AG24" s="212" t="s">
        <v>1437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3">
        <v>16</v>
      </c>
      <c r="B25" s="244" t="s">
        <v>1612</v>
      </c>
      <c r="C25" s="255" t="s">
        <v>1613</v>
      </c>
      <c r="D25" s="245" t="s">
        <v>290</v>
      </c>
      <c r="E25" s="246">
        <v>380</v>
      </c>
      <c r="F25" s="247"/>
      <c r="G25" s="248">
        <f>ROUND(E25*F25,2)</f>
        <v>0</v>
      </c>
      <c r="H25" s="247"/>
      <c r="I25" s="248">
        <f>ROUND(E25*H25,2)</f>
        <v>0</v>
      </c>
      <c r="J25" s="247"/>
      <c r="K25" s="248">
        <f>ROUND(E25*J25,2)</f>
        <v>0</v>
      </c>
      <c r="L25" s="248">
        <v>21</v>
      </c>
      <c r="M25" s="248">
        <f>G25*(1+L25/100)</f>
        <v>0</v>
      </c>
      <c r="N25" s="246">
        <v>0</v>
      </c>
      <c r="O25" s="246">
        <f>ROUND(E25*N25,2)</f>
        <v>0</v>
      </c>
      <c r="P25" s="246">
        <v>0</v>
      </c>
      <c r="Q25" s="246">
        <f>ROUND(E25*P25,2)</f>
        <v>0</v>
      </c>
      <c r="R25" s="248"/>
      <c r="S25" s="248" t="s">
        <v>254</v>
      </c>
      <c r="T25" s="249" t="s">
        <v>235</v>
      </c>
      <c r="U25" s="222">
        <v>0</v>
      </c>
      <c r="V25" s="222">
        <f>ROUND(E25*U25,2)</f>
        <v>0</v>
      </c>
      <c r="W25" s="222"/>
      <c r="X25" s="222" t="s">
        <v>276</v>
      </c>
      <c r="Y25" s="222" t="s">
        <v>237</v>
      </c>
      <c r="Z25" s="212"/>
      <c r="AA25" s="212"/>
      <c r="AB25" s="212"/>
      <c r="AC25" s="212"/>
      <c r="AD25" s="212"/>
      <c r="AE25" s="212"/>
      <c r="AF25" s="212"/>
      <c r="AG25" s="212" t="s">
        <v>1437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3">
        <v>17</v>
      </c>
      <c r="B26" s="244" t="s">
        <v>1614</v>
      </c>
      <c r="C26" s="255" t="s">
        <v>1615</v>
      </c>
      <c r="D26" s="245" t="s">
        <v>290</v>
      </c>
      <c r="E26" s="246">
        <v>380</v>
      </c>
      <c r="F26" s="247"/>
      <c r="G26" s="248">
        <f>ROUND(E26*F26,2)</f>
        <v>0</v>
      </c>
      <c r="H26" s="247"/>
      <c r="I26" s="248">
        <f>ROUND(E26*H26,2)</f>
        <v>0</v>
      </c>
      <c r="J26" s="247"/>
      <c r="K26" s="248">
        <f>ROUND(E26*J26,2)</f>
        <v>0</v>
      </c>
      <c r="L26" s="248">
        <v>21</v>
      </c>
      <c r="M26" s="248">
        <f>G26*(1+L26/100)</f>
        <v>0</v>
      </c>
      <c r="N26" s="246">
        <v>0</v>
      </c>
      <c r="O26" s="246">
        <f>ROUND(E26*N26,2)</f>
        <v>0</v>
      </c>
      <c r="P26" s="246">
        <v>0</v>
      </c>
      <c r="Q26" s="246">
        <f>ROUND(E26*P26,2)</f>
        <v>0</v>
      </c>
      <c r="R26" s="248"/>
      <c r="S26" s="248" t="s">
        <v>254</v>
      </c>
      <c r="T26" s="249" t="s">
        <v>235</v>
      </c>
      <c r="U26" s="222">
        <v>0</v>
      </c>
      <c r="V26" s="222">
        <f>ROUND(E26*U26,2)</f>
        <v>0</v>
      </c>
      <c r="W26" s="222"/>
      <c r="X26" s="222" t="s">
        <v>276</v>
      </c>
      <c r="Y26" s="222" t="s">
        <v>237</v>
      </c>
      <c r="Z26" s="212"/>
      <c r="AA26" s="212"/>
      <c r="AB26" s="212"/>
      <c r="AC26" s="212"/>
      <c r="AD26" s="212"/>
      <c r="AE26" s="212"/>
      <c r="AF26" s="212"/>
      <c r="AG26" s="212" t="s">
        <v>1437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3">
        <v>18</v>
      </c>
      <c r="B27" s="244" t="s">
        <v>1616</v>
      </c>
      <c r="C27" s="255" t="s">
        <v>1617</v>
      </c>
      <c r="D27" s="245" t="s">
        <v>1618</v>
      </c>
      <c r="E27" s="246">
        <v>1</v>
      </c>
      <c r="F27" s="247"/>
      <c r="G27" s="248">
        <f>ROUND(E27*F27,2)</f>
        <v>0</v>
      </c>
      <c r="H27" s="247"/>
      <c r="I27" s="248">
        <f>ROUND(E27*H27,2)</f>
        <v>0</v>
      </c>
      <c r="J27" s="247"/>
      <c r="K27" s="248">
        <f>ROUND(E27*J27,2)</f>
        <v>0</v>
      </c>
      <c r="L27" s="248">
        <v>21</v>
      </c>
      <c r="M27" s="248">
        <f>G27*(1+L27/100)</f>
        <v>0</v>
      </c>
      <c r="N27" s="246">
        <v>0</v>
      </c>
      <c r="O27" s="246">
        <f>ROUND(E27*N27,2)</f>
        <v>0</v>
      </c>
      <c r="P27" s="246">
        <v>0</v>
      </c>
      <c r="Q27" s="246">
        <f>ROUND(E27*P27,2)</f>
        <v>0</v>
      </c>
      <c r="R27" s="248"/>
      <c r="S27" s="248" t="s">
        <v>254</v>
      </c>
      <c r="T27" s="249" t="s">
        <v>235</v>
      </c>
      <c r="U27" s="222">
        <v>0</v>
      </c>
      <c r="V27" s="222">
        <f>ROUND(E27*U27,2)</f>
        <v>0</v>
      </c>
      <c r="W27" s="222"/>
      <c r="X27" s="222" t="s">
        <v>276</v>
      </c>
      <c r="Y27" s="222" t="s">
        <v>237</v>
      </c>
      <c r="Z27" s="212"/>
      <c r="AA27" s="212"/>
      <c r="AB27" s="212"/>
      <c r="AC27" s="212"/>
      <c r="AD27" s="212"/>
      <c r="AE27" s="212"/>
      <c r="AF27" s="212"/>
      <c r="AG27" s="212" t="s">
        <v>1437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x14ac:dyDescent="0.25">
      <c r="A28" s="227" t="s">
        <v>229</v>
      </c>
      <c r="B28" s="228" t="s">
        <v>191</v>
      </c>
      <c r="C28" s="251" t="s">
        <v>192</v>
      </c>
      <c r="D28" s="229"/>
      <c r="E28" s="230"/>
      <c r="F28" s="231"/>
      <c r="G28" s="231">
        <f>SUMIF(AG29:AG52,"&lt;&gt;NOR",G29:G52)</f>
        <v>0</v>
      </c>
      <c r="H28" s="231"/>
      <c r="I28" s="231">
        <f>SUM(I29:I52)</f>
        <v>0</v>
      </c>
      <c r="J28" s="231"/>
      <c r="K28" s="231">
        <f>SUM(K29:K52)</f>
        <v>0</v>
      </c>
      <c r="L28" s="231"/>
      <c r="M28" s="231">
        <f>SUM(M29:M52)</f>
        <v>0</v>
      </c>
      <c r="N28" s="230"/>
      <c r="O28" s="230">
        <f>SUM(O29:O52)</f>
        <v>0</v>
      </c>
      <c r="P28" s="230"/>
      <c r="Q28" s="230">
        <f>SUM(Q29:Q52)</f>
        <v>0</v>
      </c>
      <c r="R28" s="231"/>
      <c r="S28" s="231"/>
      <c r="T28" s="232"/>
      <c r="U28" s="226"/>
      <c r="V28" s="226">
        <f>SUM(V29:V52)</f>
        <v>0</v>
      </c>
      <c r="W28" s="226"/>
      <c r="X28" s="226"/>
      <c r="Y28" s="226"/>
      <c r="AG28" t="s">
        <v>230</v>
      </c>
    </row>
    <row r="29" spans="1:60" outlineLevel="1" x14ac:dyDescent="0.25">
      <c r="A29" s="243">
        <v>19</v>
      </c>
      <c r="B29" s="244" t="s">
        <v>1619</v>
      </c>
      <c r="C29" s="255" t="s">
        <v>1620</v>
      </c>
      <c r="D29" s="245" t="s">
        <v>1621</v>
      </c>
      <c r="E29" s="246">
        <v>1</v>
      </c>
      <c r="F29" s="247"/>
      <c r="G29" s="248">
        <f>ROUND(E29*F29,2)</f>
        <v>0</v>
      </c>
      <c r="H29" s="247"/>
      <c r="I29" s="248">
        <f>ROUND(E29*H29,2)</f>
        <v>0</v>
      </c>
      <c r="J29" s="247"/>
      <c r="K29" s="248">
        <f>ROUND(E29*J29,2)</f>
        <v>0</v>
      </c>
      <c r="L29" s="248">
        <v>21</v>
      </c>
      <c r="M29" s="248">
        <f>G29*(1+L29/100)</f>
        <v>0</v>
      </c>
      <c r="N29" s="246">
        <v>0</v>
      </c>
      <c r="O29" s="246">
        <f>ROUND(E29*N29,2)</f>
        <v>0</v>
      </c>
      <c r="P29" s="246">
        <v>0</v>
      </c>
      <c r="Q29" s="246">
        <f>ROUND(E29*P29,2)</f>
        <v>0</v>
      </c>
      <c r="R29" s="248"/>
      <c r="S29" s="248" t="s">
        <v>254</v>
      </c>
      <c r="T29" s="249" t="s">
        <v>235</v>
      </c>
      <c r="U29" s="222">
        <v>0</v>
      </c>
      <c r="V29" s="222">
        <f>ROUND(E29*U29,2)</f>
        <v>0</v>
      </c>
      <c r="W29" s="222"/>
      <c r="X29" s="222" t="s">
        <v>276</v>
      </c>
      <c r="Y29" s="222" t="s">
        <v>237</v>
      </c>
      <c r="Z29" s="212"/>
      <c r="AA29" s="212"/>
      <c r="AB29" s="212"/>
      <c r="AC29" s="212"/>
      <c r="AD29" s="212"/>
      <c r="AE29" s="212"/>
      <c r="AF29" s="212"/>
      <c r="AG29" s="212" t="s">
        <v>1437</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3">
        <v>20</v>
      </c>
      <c r="B30" s="244" t="s">
        <v>1622</v>
      </c>
      <c r="C30" s="255" t="s">
        <v>1623</v>
      </c>
      <c r="D30" s="245" t="s">
        <v>290</v>
      </c>
      <c r="E30" s="246">
        <v>216</v>
      </c>
      <c r="F30" s="247"/>
      <c r="G30" s="248">
        <f>ROUND(E30*F30,2)</f>
        <v>0</v>
      </c>
      <c r="H30" s="247"/>
      <c r="I30" s="248">
        <f>ROUND(E30*H30,2)</f>
        <v>0</v>
      </c>
      <c r="J30" s="247"/>
      <c r="K30" s="248">
        <f>ROUND(E30*J30,2)</f>
        <v>0</v>
      </c>
      <c r="L30" s="248">
        <v>21</v>
      </c>
      <c r="M30" s="248">
        <f>G30*(1+L30/100)</f>
        <v>0</v>
      </c>
      <c r="N30" s="246">
        <v>0</v>
      </c>
      <c r="O30" s="246">
        <f>ROUND(E30*N30,2)</f>
        <v>0</v>
      </c>
      <c r="P30" s="246">
        <v>0</v>
      </c>
      <c r="Q30" s="246">
        <f>ROUND(E30*P30,2)</f>
        <v>0</v>
      </c>
      <c r="R30" s="248"/>
      <c r="S30" s="248" t="s">
        <v>254</v>
      </c>
      <c r="T30" s="249" t="s">
        <v>235</v>
      </c>
      <c r="U30" s="222">
        <v>0</v>
      </c>
      <c r="V30" s="222">
        <f>ROUND(E30*U30,2)</f>
        <v>0</v>
      </c>
      <c r="W30" s="222"/>
      <c r="X30" s="222" t="s">
        <v>276</v>
      </c>
      <c r="Y30" s="222" t="s">
        <v>237</v>
      </c>
      <c r="Z30" s="212"/>
      <c r="AA30" s="212"/>
      <c r="AB30" s="212"/>
      <c r="AC30" s="212"/>
      <c r="AD30" s="212"/>
      <c r="AE30" s="212"/>
      <c r="AF30" s="212"/>
      <c r="AG30" s="212" t="s">
        <v>1437</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3">
        <v>21</v>
      </c>
      <c r="B31" s="244" t="s">
        <v>1624</v>
      </c>
      <c r="C31" s="255" t="s">
        <v>1625</v>
      </c>
      <c r="D31" s="245" t="s">
        <v>309</v>
      </c>
      <c r="E31" s="246">
        <v>3.34</v>
      </c>
      <c r="F31" s="247"/>
      <c r="G31" s="248">
        <f>ROUND(E31*F31,2)</f>
        <v>0</v>
      </c>
      <c r="H31" s="247"/>
      <c r="I31" s="248">
        <f>ROUND(E31*H31,2)</f>
        <v>0</v>
      </c>
      <c r="J31" s="247"/>
      <c r="K31" s="248">
        <f>ROUND(E31*J31,2)</f>
        <v>0</v>
      </c>
      <c r="L31" s="248">
        <v>21</v>
      </c>
      <c r="M31" s="248">
        <f>G31*(1+L31/100)</f>
        <v>0</v>
      </c>
      <c r="N31" s="246">
        <v>0</v>
      </c>
      <c r="O31" s="246">
        <f>ROUND(E31*N31,2)</f>
        <v>0</v>
      </c>
      <c r="P31" s="246">
        <v>0</v>
      </c>
      <c r="Q31" s="246">
        <f>ROUND(E31*P31,2)</f>
        <v>0</v>
      </c>
      <c r="R31" s="248"/>
      <c r="S31" s="248" t="s">
        <v>254</v>
      </c>
      <c r="T31" s="249" t="s">
        <v>235</v>
      </c>
      <c r="U31" s="222">
        <v>0</v>
      </c>
      <c r="V31" s="222">
        <f>ROUND(E31*U31,2)</f>
        <v>0</v>
      </c>
      <c r="W31" s="222"/>
      <c r="X31" s="222" t="s">
        <v>276</v>
      </c>
      <c r="Y31" s="222" t="s">
        <v>237</v>
      </c>
      <c r="Z31" s="212"/>
      <c r="AA31" s="212"/>
      <c r="AB31" s="212"/>
      <c r="AC31" s="212"/>
      <c r="AD31" s="212"/>
      <c r="AE31" s="212"/>
      <c r="AF31" s="212"/>
      <c r="AG31" s="212" t="s">
        <v>1437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43">
        <v>22</v>
      </c>
      <c r="B32" s="244" t="s">
        <v>1626</v>
      </c>
      <c r="C32" s="255" t="s">
        <v>1627</v>
      </c>
      <c r="D32" s="245" t="s">
        <v>305</v>
      </c>
      <c r="E32" s="246">
        <v>4</v>
      </c>
      <c r="F32" s="247"/>
      <c r="G32" s="248">
        <f>ROUND(E32*F32,2)</f>
        <v>0</v>
      </c>
      <c r="H32" s="247"/>
      <c r="I32" s="248">
        <f>ROUND(E32*H32,2)</f>
        <v>0</v>
      </c>
      <c r="J32" s="247"/>
      <c r="K32" s="248">
        <f>ROUND(E32*J32,2)</f>
        <v>0</v>
      </c>
      <c r="L32" s="248">
        <v>21</v>
      </c>
      <c r="M32" s="248">
        <f>G32*(1+L32/100)</f>
        <v>0</v>
      </c>
      <c r="N32" s="246">
        <v>0</v>
      </c>
      <c r="O32" s="246">
        <f>ROUND(E32*N32,2)</f>
        <v>0</v>
      </c>
      <c r="P32" s="246">
        <v>0</v>
      </c>
      <c r="Q32" s="246">
        <f>ROUND(E32*P32,2)</f>
        <v>0</v>
      </c>
      <c r="R32" s="248"/>
      <c r="S32" s="248" t="s">
        <v>254</v>
      </c>
      <c r="T32" s="249" t="s">
        <v>235</v>
      </c>
      <c r="U32" s="222">
        <v>0</v>
      </c>
      <c r="V32" s="222">
        <f>ROUND(E32*U32,2)</f>
        <v>0</v>
      </c>
      <c r="W32" s="222"/>
      <c r="X32" s="222" t="s">
        <v>276</v>
      </c>
      <c r="Y32" s="222" t="s">
        <v>237</v>
      </c>
      <c r="Z32" s="212"/>
      <c r="AA32" s="212"/>
      <c r="AB32" s="212"/>
      <c r="AC32" s="212"/>
      <c r="AD32" s="212"/>
      <c r="AE32" s="212"/>
      <c r="AF32" s="212"/>
      <c r="AG32" s="212" t="s">
        <v>1437</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43">
        <v>23</v>
      </c>
      <c r="B33" s="244" t="s">
        <v>1626</v>
      </c>
      <c r="C33" s="255" t="s">
        <v>1628</v>
      </c>
      <c r="D33" s="245" t="s">
        <v>305</v>
      </c>
      <c r="E33" s="246">
        <v>5</v>
      </c>
      <c r="F33" s="247"/>
      <c r="G33" s="248">
        <f>ROUND(E33*F33,2)</f>
        <v>0</v>
      </c>
      <c r="H33" s="247"/>
      <c r="I33" s="248">
        <f>ROUND(E33*H33,2)</f>
        <v>0</v>
      </c>
      <c r="J33" s="247"/>
      <c r="K33" s="248">
        <f>ROUND(E33*J33,2)</f>
        <v>0</v>
      </c>
      <c r="L33" s="248">
        <v>21</v>
      </c>
      <c r="M33" s="248">
        <f>G33*(1+L33/100)</f>
        <v>0</v>
      </c>
      <c r="N33" s="246">
        <v>0</v>
      </c>
      <c r="O33" s="246">
        <f>ROUND(E33*N33,2)</f>
        <v>0</v>
      </c>
      <c r="P33" s="246">
        <v>0</v>
      </c>
      <c r="Q33" s="246">
        <f>ROUND(E33*P33,2)</f>
        <v>0</v>
      </c>
      <c r="R33" s="248"/>
      <c r="S33" s="248" t="s">
        <v>254</v>
      </c>
      <c r="T33" s="249" t="s">
        <v>235</v>
      </c>
      <c r="U33" s="222">
        <v>0</v>
      </c>
      <c r="V33" s="222">
        <f>ROUND(E33*U33,2)</f>
        <v>0</v>
      </c>
      <c r="W33" s="222"/>
      <c r="X33" s="222" t="s">
        <v>1192</v>
      </c>
      <c r="Y33" s="222" t="s">
        <v>237</v>
      </c>
      <c r="Z33" s="212"/>
      <c r="AA33" s="212"/>
      <c r="AB33" s="212"/>
      <c r="AC33" s="212"/>
      <c r="AD33" s="212"/>
      <c r="AE33" s="212"/>
      <c r="AF33" s="212"/>
      <c r="AG33" s="212" t="s">
        <v>1588</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3">
        <v>24</v>
      </c>
      <c r="B34" s="244" t="s">
        <v>1629</v>
      </c>
      <c r="C34" s="255" t="s">
        <v>1630</v>
      </c>
      <c r="D34" s="245" t="s">
        <v>305</v>
      </c>
      <c r="E34" s="246">
        <v>3</v>
      </c>
      <c r="F34" s="247"/>
      <c r="G34" s="248">
        <f>ROUND(E34*F34,2)</f>
        <v>0</v>
      </c>
      <c r="H34" s="247"/>
      <c r="I34" s="248">
        <f>ROUND(E34*H34,2)</f>
        <v>0</v>
      </c>
      <c r="J34" s="247"/>
      <c r="K34" s="248">
        <f>ROUND(E34*J34,2)</f>
        <v>0</v>
      </c>
      <c r="L34" s="248">
        <v>21</v>
      </c>
      <c r="M34" s="248">
        <f>G34*(1+L34/100)</f>
        <v>0</v>
      </c>
      <c r="N34" s="246">
        <v>0</v>
      </c>
      <c r="O34" s="246">
        <f>ROUND(E34*N34,2)</f>
        <v>0</v>
      </c>
      <c r="P34" s="246">
        <v>0</v>
      </c>
      <c r="Q34" s="246">
        <f>ROUND(E34*P34,2)</f>
        <v>0</v>
      </c>
      <c r="R34" s="248"/>
      <c r="S34" s="248" t="s">
        <v>254</v>
      </c>
      <c r="T34" s="249" t="s">
        <v>235</v>
      </c>
      <c r="U34" s="222">
        <v>0</v>
      </c>
      <c r="V34" s="222">
        <f>ROUND(E34*U34,2)</f>
        <v>0</v>
      </c>
      <c r="W34" s="222"/>
      <c r="X34" s="222" t="s">
        <v>276</v>
      </c>
      <c r="Y34" s="222" t="s">
        <v>237</v>
      </c>
      <c r="Z34" s="212"/>
      <c r="AA34" s="212"/>
      <c r="AB34" s="212"/>
      <c r="AC34" s="212"/>
      <c r="AD34" s="212"/>
      <c r="AE34" s="212"/>
      <c r="AF34" s="212"/>
      <c r="AG34" s="212" t="s">
        <v>1437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3">
        <v>25</v>
      </c>
      <c r="B35" s="244" t="s">
        <v>1631</v>
      </c>
      <c r="C35" s="255" t="s">
        <v>1632</v>
      </c>
      <c r="D35" s="245" t="s">
        <v>305</v>
      </c>
      <c r="E35" s="246">
        <v>3</v>
      </c>
      <c r="F35" s="247"/>
      <c r="G35" s="248">
        <f>ROUND(E35*F35,2)</f>
        <v>0</v>
      </c>
      <c r="H35" s="247"/>
      <c r="I35" s="248">
        <f>ROUND(E35*H35,2)</f>
        <v>0</v>
      </c>
      <c r="J35" s="247"/>
      <c r="K35" s="248">
        <f>ROUND(E35*J35,2)</f>
        <v>0</v>
      </c>
      <c r="L35" s="248">
        <v>21</v>
      </c>
      <c r="M35" s="248">
        <f>G35*(1+L35/100)</f>
        <v>0</v>
      </c>
      <c r="N35" s="246">
        <v>0</v>
      </c>
      <c r="O35" s="246">
        <f>ROUND(E35*N35,2)</f>
        <v>0</v>
      </c>
      <c r="P35" s="246">
        <v>0</v>
      </c>
      <c r="Q35" s="246">
        <f>ROUND(E35*P35,2)</f>
        <v>0</v>
      </c>
      <c r="R35" s="248"/>
      <c r="S35" s="248" t="s">
        <v>254</v>
      </c>
      <c r="T35" s="249" t="s">
        <v>235</v>
      </c>
      <c r="U35" s="222">
        <v>0</v>
      </c>
      <c r="V35" s="222">
        <f>ROUND(E35*U35,2)</f>
        <v>0</v>
      </c>
      <c r="W35" s="222"/>
      <c r="X35" s="222" t="s">
        <v>276</v>
      </c>
      <c r="Y35" s="222" t="s">
        <v>237</v>
      </c>
      <c r="Z35" s="212"/>
      <c r="AA35" s="212"/>
      <c r="AB35" s="212"/>
      <c r="AC35" s="212"/>
      <c r="AD35" s="212"/>
      <c r="AE35" s="212"/>
      <c r="AF35" s="212"/>
      <c r="AG35" s="212" t="s">
        <v>1437</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43">
        <v>26</v>
      </c>
      <c r="B36" s="244" t="s">
        <v>1633</v>
      </c>
      <c r="C36" s="255" t="s">
        <v>1634</v>
      </c>
      <c r="D36" s="245" t="s">
        <v>305</v>
      </c>
      <c r="E36" s="246">
        <v>9</v>
      </c>
      <c r="F36" s="247"/>
      <c r="G36" s="248">
        <f>ROUND(E36*F36,2)</f>
        <v>0</v>
      </c>
      <c r="H36" s="247"/>
      <c r="I36" s="248">
        <f>ROUND(E36*H36,2)</f>
        <v>0</v>
      </c>
      <c r="J36" s="247"/>
      <c r="K36" s="248">
        <f>ROUND(E36*J36,2)</f>
        <v>0</v>
      </c>
      <c r="L36" s="248">
        <v>21</v>
      </c>
      <c r="M36" s="248">
        <f>G36*(1+L36/100)</f>
        <v>0</v>
      </c>
      <c r="N36" s="246">
        <v>0</v>
      </c>
      <c r="O36" s="246">
        <f>ROUND(E36*N36,2)</f>
        <v>0</v>
      </c>
      <c r="P36" s="246">
        <v>0</v>
      </c>
      <c r="Q36" s="246">
        <f>ROUND(E36*P36,2)</f>
        <v>0</v>
      </c>
      <c r="R36" s="248"/>
      <c r="S36" s="248" t="s">
        <v>254</v>
      </c>
      <c r="T36" s="249" t="s">
        <v>235</v>
      </c>
      <c r="U36" s="222">
        <v>0</v>
      </c>
      <c r="V36" s="222">
        <f>ROUND(E36*U36,2)</f>
        <v>0</v>
      </c>
      <c r="W36" s="222"/>
      <c r="X36" s="222" t="s">
        <v>276</v>
      </c>
      <c r="Y36" s="222" t="s">
        <v>237</v>
      </c>
      <c r="Z36" s="212"/>
      <c r="AA36" s="212"/>
      <c r="AB36" s="212"/>
      <c r="AC36" s="212"/>
      <c r="AD36" s="212"/>
      <c r="AE36" s="212"/>
      <c r="AF36" s="212"/>
      <c r="AG36" s="212" t="s">
        <v>1437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43">
        <v>27</v>
      </c>
      <c r="B37" s="244" t="s">
        <v>1635</v>
      </c>
      <c r="C37" s="255" t="s">
        <v>1636</v>
      </c>
      <c r="D37" s="245" t="s">
        <v>309</v>
      </c>
      <c r="E37" s="246">
        <v>37.799999999999997</v>
      </c>
      <c r="F37" s="247"/>
      <c r="G37" s="248">
        <f>ROUND(E37*F37,2)</f>
        <v>0</v>
      </c>
      <c r="H37" s="247"/>
      <c r="I37" s="248">
        <f>ROUND(E37*H37,2)</f>
        <v>0</v>
      </c>
      <c r="J37" s="247"/>
      <c r="K37" s="248">
        <f>ROUND(E37*J37,2)</f>
        <v>0</v>
      </c>
      <c r="L37" s="248">
        <v>21</v>
      </c>
      <c r="M37" s="248">
        <f>G37*(1+L37/100)</f>
        <v>0</v>
      </c>
      <c r="N37" s="246">
        <v>0</v>
      </c>
      <c r="O37" s="246">
        <f>ROUND(E37*N37,2)</f>
        <v>0</v>
      </c>
      <c r="P37" s="246">
        <v>0</v>
      </c>
      <c r="Q37" s="246">
        <f>ROUND(E37*P37,2)</f>
        <v>0</v>
      </c>
      <c r="R37" s="248"/>
      <c r="S37" s="248" t="s">
        <v>254</v>
      </c>
      <c r="T37" s="249" t="s">
        <v>235</v>
      </c>
      <c r="U37" s="222">
        <v>0</v>
      </c>
      <c r="V37" s="222">
        <f>ROUND(E37*U37,2)</f>
        <v>0</v>
      </c>
      <c r="W37" s="222"/>
      <c r="X37" s="222" t="s">
        <v>276</v>
      </c>
      <c r="Y37" s="222" t="s">
        <v>237</v>
      </c>
      <c r="Z37" s="212"/>
      <c r="AA37" s="212"/>
      <c r="AB37" s="212"/>
      <c r="AC37" s="212"/>
      <c r="AD37" s="212"/>
      <c r="AE37" s="212"/>
      <c r="AF37" s="212"/>
      <c r="AG37" s="212" t="s">
        <v>1437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43">
        <v>28</v>
      </c>
      <c r="B38" s="244" t="s">
        <v>1637</v>
      </c>
      <c r="C38" s="255" t="s">
        <v>1638</v>
      </c>
      <c r="D38" s="245" t="s">
        <v>290</v>
      </c>
      <c r="E38" s="246">
        <v>216</v>
      </c>
      <c r="F38" s="247"/>
      <c r="G38" s="248">
        <f>ROUND(E38*F38,2)</f>
        <v>0</v>
      </c>
      <c r="H38" s="247"/>
      <c r="I38" s="248">
        <f>ROUND(E38*H38,2)</f>
        <v>0</v>
      </c>
      <c r="J38" s="247"/>
      <c r="K38" s="248">
        <f>ROUND(E38*J38,2)</f>
        <v>0</v>
      </c>
      <c r="L38" s="248">
        <v>21</v>
      </c>
      <c r="M38" s="248">
        <f>G38*(1+L38/100)</f>
        <v>0</v>
      </c>
      <c r="N38" s="246">
        <v>0</v>
      </c>
      <c r="O38" s="246">
        <f>ROUND(E38*N38,2)</f>
        <v>0</v>
      </c>
      <c r="P38" s="246">
        <v>0</v>
      </c>
      <c r="Q38" s="246">
        <f>ROUND(E38*P38,2)</f>
        <v>0</v>
      </c>
      <c r="R38" s="248"/>
      <c r="S38" s="248" t="s">
        <v>254</v>
      </c>
      <c r="T38" s="249" t="s">
        <v>235</v>
      </c>
      <c r="U38" s="222">
        <v>0</v>
      </c>
      <c r="V38" s="222">
        <f>ROUND(E38*U38,2)</f>
        <v>0</v>
      </c>
      <c r="W38" s="222"/>
      <c r="X38" s="222" t="s">
        <v>276</v>
      </c>
      <c r="Y38" s="222" t="s">
        <v>237</v>
      </c>
      <c r="Z38" s="212"/>
      <c r="AA38" s="212"/>
      <c r="AB38" s="212"/>
      <c r="AC38" s="212"/>
      <c r="AD38" s="212"/>
      <c r="AE38" s="212"/>
      <c r="AF38" s="212"/>
      <c r="AG38" s="212" t="s">
        <v>1437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3">
        <v>29</v>
      </c>
      <c r="B39" s="244" t="s">
        <v>1639</v>
      </c>
      <c r="C39" s="255" t="s">
        <v>1640</v>
      </c>
      <c r="D39" s="245" t="s">
        <v>305</v>
      </c>
      <c r="E39" s="246">
        <v>15</v>
      </c>
      <c r="F39" s="247"/>
      <c r="G39" s="248">
        <f>ROUND(E39*F39,2)</f>
        <v>0</v>
      </c>
      <c r="H39" s="247"/>
      <c r="I39" s="248">
        <f>ROUND(E39*H39,2)</f>
        <v>0</v>
      </c>
      <c r="J39" s="247"/>
      <c r="K39" s="248">
        <f>ROUND(E39*J39,2)</f>
        <v>0</v>
      </c>
      <c r="L39" s="248">
        <v>21</v>
      </c>
      <c r="M39" s="248">
        <f>G39*(1+L39/100)</f>
        <v>0</v>
      </c>
      <c r="N39" s="246">
        <v>0</v>
      </c>
      <c r="O39" s="246">
        <f>ROUND(E39*N39,2)</f>
        <v>0</v>
      </c>
      <c r="P39" s="246">
        <v>0</v>
      </c>
      <c r="Q39" s="246">
        <f>ROUND(E39*P39,2)</f>
        <v>0</v>
      </c>
      <c r="R39" s="248"/>
      <c r="S39" s="248" t="s">
        <v>254</v>
      </c>
      <c r="T39" s="249" t="s">
        <v>235</v>
      </c>
      <c r="U39" s="222">
        <v>0</v>
      </c>
      <c r="V39" s="222">
        <f>ROUND(E39*U39,2)</f>
        <v>0</v>
      </c>
      <c r="W39" s="222"/>
      <c r="X39" s="222" t="s">
        <v>276</v>
      </c>
      <c r="Y39" s="222" t="s">
        <v>237</v>
      </c>
      <c r="Z39" s="212"/>
      <c r="AA39" s="212"/>
      <c r="AB39" s="212"/>
      <c r="AC39" s="212"/>
      <c r="AD39" s="212"/>
      <c r="AE39" s="212"/>
      <c r="AF39" s="212"/>
      <c r="AG39" s="212" t="s">
        <v>1437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3">
        <v>30</v>
      </c>
      <c r="B40" s="244" t="s">
        <v>1641</v>
      </c>
      <c r="C40" s="255" t="s">
        <v>1642</v>
      </c>
      <c r="D40" s="245" t="s">
        <v>290</v>
      </c>
      <c r="E40" s="246">
        <v>120</v>
      </c>
      <c r="F40" s="247"/>
      <c r="G40" s="248">
        <f>ROUND(E40*F40,2)</f>
        <v>0</v>
      </c>
      <c r="H40" s="247"/>
      <c r="I40" s="248">
        <f>ROUND(E40*H40,2)</f>
        <v>0</v>
      </c>
      <c r="J40" s="247"/>
      <c r="K40" s="248">
        <f>ROUND(E40*J40,2)</f>
        <v>0</v>
      </c>
      <c r="L40" s="248">
        <v>21</v>
      </c>
      <c r="M40" s="248">
        <f>G40*(1+L40/100)</f>
        <v>0</v>
      </c>
      <c r="N40" s="246">
        <v>0</v>
      </c>
      <c r="O40" s="246">
        <f>ROUND(E40*N40,2)</f>
        <v>0</v>
      </c>
      <c r="P40" s="246">
        <v>0</v>
      </c>
      <c r="Q40" s="246">
        <f>ROUND(E40*P40,2)</f>
        <v>0</v>
      </c>
      <c r="R40" s="248"/>
      <c r="S40" s="248" t="s">
        <v>254</v>
      </c>
      <c r="T40" s="249" t="s">
        <v>235</v>
      </c>
      <c r="U40" s="222">
        <v>0</v>
      </c>
      <c r="V40" s="222">
        <f>ROUND(E40*U40,2)</f>
        <v>0</v>
      </c>
      <c r="W40" s="222"/>
      <c r="X40" s="222" t="s">
        <v>276</v>
      </c>
      <c r="Y40" s="222" t="s">
        <v>237</v>
      </c>
      <c r="Z40" s="212"/>
      <c r="AA40" s="212"/>
      <c r="AB40" s="212"/>
      <c r="AC40" s="212"/>
      <c r="AD40" s="212"/>
      <c r="AE40" s="212"/>
      <c r="AF40" s="212"/>
      <c r="AG40" s="212" t="s">
        <v>1437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3">
        <v>31</v>
      </c>
      <c r="B41" s="244" t="s">
        <v>1643</v>
      </c>
      <c r="C41" s="255" t="s">
        <v>1644</v>
      </c>
      <c r="D41" s="245" t="s">
        <v>290</v>
      </c>
      <c r="E41" s="246">
        <v>250</v>
      </c>
      <c r="F41" s="247"/>
      <c r="G41" s="248">
        <f>ROUND(E41*F41,2)</f>
        <v>0</v>
      </c>
      <c r="H41" s="247"/>
      <c r="I41" s="248">
        <f>ROUND(E41*H41,2)</f>
        <v>0</v>
      </c>
      <c r="J41" s="247"/>
      <c r="K41" s="248">
        <f>ROUND(E41*J41,2)</f>
        <v>0</v>
      </c>
      <c r="L41" s="248">
        <v>21</v>
      </c>
      <c r="M41" s="248">
        <f>G41*(1+L41/100)</f>
        <v>0</v>
      </c>
      <c r="N41" s="246">
        <v>0</v>
      </c>
      <c r="O41" s="246">
        <f>ROUND(E41*N41,2)</f>
        <v>0</v>
      </c>
      <c r="P41" s="246">
        <v>0</v>
      </c>
      <c r="Q41" s="246">
        <f>ROUND(E41*P41,2)</f>
        <v>0</v>
      </c>
      <c r="R41" s="248"/>
      <c r="S41" s="248" t="s">
        <v>254</v>
      </c>
      <c r="T41" s="249" t="s">
        <v>235</v>
      </c>
      <c r="U41" s="222">
        <v>0</v>
      </c>
      <c r="V41" s="222">
        <f>ROUND(E41*U41,2)</f>
        <v>0</v>
      </c>
      <c r="W41" s="222"/>
      <c r="X41" s="222" t="s">
        <v>276</v>
      </c>
      <c r="Y41" s="222" t="s">
        <v>237</v>
      </c>
      <c r="Z41" s="212"/>
      <c r="AA41" s="212"/>
      <c r="AB41" s="212"/>
      <c r="AC41" s="212"/>
      <c r="AD41" s="212"/>
      <c r="AE41" s="212"/>
      <c r="AF41" s="212"/>
      <c r="AG41" s="212" t="s">
        <v>1437</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43">
        <v>32</v>
      </c>
      <c r="B42" s="244" t="s">
        <v>1645</v>
      </c>
      <c r="C42" s="255" t="s">
        <v>1646</v>
      </c>
      <c r="D42" s="245" t="s">
        <v>290</v>
      </c>
      <c r="E42" s="246">
        <v>26</v>
      </c>
      <c r="F42" s="247"/>
      <c r="G42" s="248">
        <f>ROUND(E42*F42,2)</f>
        <v>0</v>
      </c>
      <c r="H42" s="247"/>
      <c r="I42" s="248">
        <f>ROUND(E42*H42,2)</f>
        <v>0</v>
      </c>
      <c r="J42" s="247"/>
      <c r="K42" s="248">
        <f>ROUND(E42*J42,2)</f>
        <v>0</v>
      </c>
      <c r="L42" s="248">
        <v>21</v>
      </c>
      <c r="M42" s="248">
        <f>G42*(1+L42/100)</f>
        <v>0</v>
      </c>
      <c r="N42" s="246">
        <v>0</v>
      </c>
      <c r="O42" s="246">
        <f>ROUND(E42*N42,2)</f>
        <v>0</v>
      </c>
      <c r="P42" s="246">
        <v>0</v>
      </c>
      <c r="Q42" s="246">
        <f>ROUND(E42*P42,2)</f>
        <v>0</v>
      </c>
      <c r="R42" s="248"/>
      <c r="S42" s="248" t="s">
        <v>254</v>
      </c>
      <c r="T42" s="249" t="s">
        <v>235</v>
      </c>
      <c r="U42" s="222">
        <v>0</v>
      </c>
      <c r="V42" s="222">
        <f>ROUND(E42*U42,2)</f>
        <v>0</v>
      </c>
      <c r="W42" s="222"/>
      <c r="X42" s="222" t="s">
        <v>276</v>
      </c>
      <c r="Y42" s="222" t="s">
        <v>237</v>
      </c>
      <c r="Z42" s="212"/>
      <c r="AA42" s="212"/>
      <c r="AB42" s="212"/>
      <c r="AC42" s="212"/>
      <c r="AD42" s="212"/>
      <c r="AE42" s="212"/>
      <c r="AF42" s="212"/>
      <c r="AG42" s="212" t="s">
        <v>1437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43">
        <v>33</v>
      </c>
      <c r="B43" s="244" t="s">
        <v>1647</v>
      </c>
      <c r="C43" s="255" t="s">
        <v>1648</v>
      </c>
      <c r="D43" s="245" t="s">
        <v>290</v>
      </c>
      <c r="E43" s="246">
        <v>216</v>
      </c>
      <c r="F43" s="247"/>
      <c r="G43" s="248">
        <f>ROUND(E43*F43,2)</f>
        <v>0</v>
      </c>
      <c r="H43" s="247"/>
      <c r="I43" s="248">
        <f>ROUND(E43*H43,2)</f>
        <v>0</v>
      </c>
      <c r="J43" s="247"/>
      <c r="K43" s="248">
        <f>ROUND(E43*J43,2)</f>
        <v>0</v>
      </c>
      <c r="L43" s="248">
        <v>21</v>
      </c>
      <c r="M43" s="248">
        <f>G43*(1+L43/100)</f>
        <v>0</v>
      </c>
      <c r="N43" s="246">
        <v>0</v>
      </c>
      <c r="O43" s="246">
        <f>ROUND(E43*N43,2)</f>
        <v>0</v>
      </c>
      <c r="P43" s="246">
        <v>0</v>
      </c>
      <c r="Q43" s="246">
        <f>ROUND(E43*P43,2)</f>
        <v>0</v>
      </c>
      <c r="R43" s="248"/>
      <c r="S43" s="248" t="s">
        <v>254</v>
      </c>
      <c r="T43" s="249" t="s">
        <v>235</v>
      </c>
      <c r="U43" s="222">
        <v>0</v>
      </c>
      <c r="V43" s="222">
        <f>ROUND(E43*U43,2)</f>
        <v>0</v>
      </c>
      <c r="W43" s="222"/>
      <c r="X43" s="222" t="s">
        <v>276</v>
      </c>
      <c r="Y43" s="222" t="s">
        <v>237</v>
      </c>
      <c r="Z43" s="212"/>
      <c r="AA43" s="212"/>
      <c r="AB43" s="212"/>
      <c r="AC43" s="212"/>
      <c r="AD43" s="212"/>
      <c r="AE43" s="212"/>
      <c r="AF43" s="212"/>
      <c r="AG43" s="212" t="s">
        <v>1437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43">
        <v>34</v>
      </c>
      <c r="B44" s="244" t="s">
        <v>1649</v>
      </c>
      <c r="C44" s="255" t="s">
        <v>1650</v>
      </c>
      <c r="D44" s="245" t="s">
        <v>309</v>
      </c>
      <c r="E44" s="246">
        <v>15.12</v>
      </c>
      <c r="F44" s="247"/>
      <c r="G44" s="248">
        <f>ROUND(E44*F44,2)</f>
        <v>0</v>
      </c>
      <c r="H44" s="247"/>
      <c r="I44" s="248">
        <f>ROUND(E44*H44,2)</f>
        <v>0</v>
      </c>
      <c r="J44" s="247"/>
      <c r="K44" s="248">
        <f>ROUND(E44*J44,2)</f>
        <v>0</v>
      </c>
      <c r="L44" s="248">
        <v>21</v>
      </c>
      <c r="M44" s="248">
        <f>G44*(1+L44/100)</f>
        <v>0</v>
      </c>
      <c r="N44" s="246">
        <v>0</v>
      </c>
      <c r="O44" s="246">
        <f>ROUND(E44*N44,2)</f>
        <v>0</v>
      </c>
      <c r="P44" s="246">
        <v>0</v>
      </c>
      <c r="Q44" s="246">
        <f>ROUND(E44*P44,2)</f>
        <v>0</v>
      </c>
      <c r="R44" s="248"/>
      <c r="S44" s="248" t="s">
        <v>254</v>
      </c>
      <c r="T44" s="249" t="s">
        <v>235</v>
      </c>
      <c r="U44" s="222">
        <v>0</v>
      </c>
      <c r="V44" s="222">
        <f>ROUND(E44*U44,2)</f>
        <v>0</v>
      </c>
      <c r="W44" s="222"/>
      <c r="X44" s="222" t="s">
        <v>276</v>
      </c>
      <c r="Y44" s="222" t="s">
        <v>237</v>
      </c>
      <c r="Z44" s="212"/>
      <c r="AA44" s="212"/>
      <c r="AB44" s="212"/>
      <c r="AC44" s="212"/>
      <c r="AD44" s="212"/>
      <c r="AE44" s="212"/>
      <c r="AF44" s="212"/>
      <c r="AG44" s="212" t="s">
        <v>1437</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43">
        <v>35</v>
      </c>
      <c r="B45" s="244" t="s">
        <v>1651</v>
      </c>
      <c r="C45" s="255" t="s">
        <v>1652</v>
      </c>
      <c r="D45" s="245" t="s">
        <v>348</v>
      </c>
      <c r="E45" s="246">
        <v>2.4</v>
      </c>
      <c r="F45" s="247"/>
      <c r="G45" s="248">
        <f>ROUND(E45*F45,2)</f>
        <v>0</v>
      </c>
      <c r="H45" s="247"/>
      <c r="I45" s="248">
        <f>ROUND(E45*H45,2)</f>
        <v>0</v>
      </c>
      <c r="J45" s="247"/>
      <c r="K45" s="248">
        <f>ROUND(E45*J45,2)</f>
        <v>0</v>
      </c>
      <c r="L45" s="248">
        <v>21</v>
      </c>
      <c r="M45" s="248">
        <f>G45*(1+L45/100)</f>
        <v>0</v>
      </c>
      <c r="N45" s="246">
        <v>0</v>
      </c>
      <c r="O45" s="246">
        <f>ROUND(E45*N45,2)</f>
        <v>0</v>
      </c>
      <c r="P45" s="246">
        <v>0</v>
      </c>
      <c r="Q45" s="246">
        <f>ROUND(E45*P45,2)</f>
        <v>0</v>
      </c>
      <c r="R45" s="248"/>
      <c r="S45" s="248" t="s">
        <v>254</v>
      </c>
      <c r="T45" s="249" t="s">
        <v>235</v>
      </c>
      <c r="U45" s="222">
        <v>0</v>
      </c>
      <c r="V45" s="222">
        <f>ROUND(E45*U45,2)</f>
        <v>0</v>
      </c>
      <c r="W45" s="222"/>
      <c r="X45" s="222" t="s">
        <v>276</v>
      </c>
      <c r="Y45" s="222" t="s">
        <v>237</v>
      </c>
      <c r="Z45" s="212"/>
      <c r="AA45" s="212"/>
      <c r="AB45" s="212"/>
      <c r="AC45" s="212"/>
      <c r="AD45" s="212"/>
      <c r="AE45" s="212"/>
      <c r="AF45" s="212"/>
      <c r="AG45" s="212" t="s">
        <v>1437</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43">
        <v>36</v>
      </c>
      <c r="B46" s="244" t="s">
        <v>1653</v>
      </c>
      <c r="C46" s="255" t="s">
        <v>1654</v>
      </c>
      <c r="D46" s="245" t="s">
        <v>348</v>
      </c>
      <c r="E46" s="246">
        <v>2.4</v>
      </c>
      <c r="F46" s="247"/>
      <c r="G46" s="248">
        <f>ROUND(E46*F46,2)</f>
        <v>0</v>
      </c>
      <c r="H46" s="247"/>
      <c r="I46" s="248">
        <f>ROUND(E46*H46,2)</f>
        <v>0</v>
      </c>
      <c r="J46" s="247"/>
      <c r="K46" s="248">
        <f>ROUND(E46*J46,2)</f>
        <v>0</v>
      </c>
      <c r="L46" s="248">
        <v>21</v>
      </c>
      <c r="M46" s="248">
        <f>G46*(1+L46/100)</f>
        <v>0</v>
      </c>
      <c r="N46" s="246">
        <v>0</v>
      </c>
      <c r="O46" s="246">
        <f>ROUND(E46*N46,2)</f>
        <v>0</v>
      </c>
      <c r="P46" s="246">
        <v>0</v>
      </c>
      <c r="Q46" s="246">
        <f>ROUND(E46*P46,2)</f>
        <v>0</v>
      </c>
      <c r="R46" s="248"/>
      <c r="S46" s="248" t="s">
        <v>254</v>
      </c>
      <c r="T46" s="249" t="s">
        <v>235</v>
      </c>
      <c r="U46" s="222">
        <v>0</v>
      </c>
      <c r="V46" s="222">
        <f>ROUND(E46*U46,2)</f>
        <v>0</v>
      </c>
      <c r="W46" s="222"/>
      <c r="X46" s="222" t="s">
        <v>276</v>
      </c>
      <c r="Y46" s="222" t="s">
        <v>237</v>
      </c>
      <c r="Z46" s="212"/>
      <c r="AA46" s="212"/>
      <c r="AB46" s="212"/>
      <c r="AC46" s="212"/>
      <c r="AD46" s="212"/>
      <c r="AE46" s="212"/>
      <c r="AF46" s="212"/>
      <c r="AG46" s="212" t="s">
        <v>1437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43">
        <v>37</v>
      </c>
      <c r="B47" s="244" t="s">
        <v>1655</v>
      </c>
      <c r="C47" s="255" t="s">
        <v>1656</v>
      </c>
      <c r="D47" s="245" t="s">
        <v>348</v>
      </c>
      <c r="E47" s="246">
        <v>24.19</v>
      </c>
      <c r="F47" s="247"/>
      <c r="G47" s="248">
        <f>ROUND(E47*F47,2)</f>
        <v>0</v>
      </c>
      <c r="H47" s="247"/>
      <c r="I47" s="248">
        <f>ROUND(E47*H47,2)</f>
        <v>0</v>
      </c>
      <c r="J47" s="247"/>
      <c r="K47" s="248">
        <f>ROUND(E47*J47,2)</f>
        <v>0</v>
      </c>
      <c r="L47" s="248">
        <v>21</v>
      </c>
      <c r="M47" s="248">
        <f>G47*(1+L47/100)</f>
        <v>0</v>
      </c>
      <c r="N47" s="246">
        <v>0</v>
      </c>
      <c r="O47" s="246">
        <f>ROUND(E47*N47,2)</f>
        <v>0</v>
      </c>
      <c r="P47" s="246">
        <v>0</v>
      </c>
      <c r="Q47" s="246">
        <f>ROUND(E47*P47,2)</f>
        <v>0</v>
      </c>
      <c r="R47" s="248"/>
      <c r="S47" s="248" t="s">
        <v>254</v>
      </c>
      <c r="T47" s="249" t="s">
        <v>235</v>
      </c>
      <c r="U47" s="222">
        <v>0</v>
      </c>
      <c r="V47" s="222">
        <f>ROUND(E47*U47,2)</f>
        <v>0</v>
      </c>
      <c r="W47" s="222"/>
      <c r="X47" s="222" t="s">
        <v>276</v>
      </c>
      <c r="Y47" s="222" t="s">
        <v>237</v>
      </c>
      <c r="Z47" s="212"/>
      <c r="AA47" s="212"/>
      <c r="AB47" s="212"/>
      <c r="AC47" s="212"/>
      <c r="AD47" s="212"/>
      <c r="AE47" s="212"/>
      <c r="AF47" s="212"/>
      <c r="AG47" s="212" t="s">
        <v>1437</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43">
        <v>38</v>
      </c>
      <c r="B48" s="244" t="s">
        <v>1657</v>
      </c>
      <c r="C48" s="255" t="s">
        <v>1658</v>
      </c>
      <c r="D48" s="245" t="s">
        <v>1173</v>
      </c>
      <c r="E48" s="246">
        <v>1</v>
      </c>
      <c r="F48" s="247"/>
      <c r="G48" s="248">
        <f>ROUND(E48*F48,2)</f>
        <v>0</v>
      </c>
      <c r="H48" s="247"/>
      <c r="I48" s="248">
        <f>ROUND(E48*H48,2)</f>
        <v>0</v>
      </c>
      <c r="J48" s="247"/>
      <c r="K48" s="248">
        <f>ROUND(E48*J48,2)</f>
        <v>0</v>
      </c>
      <c r="L48" s="248">
        <v>21</v>
      </c>
      <c r="M48" s="248">
        <f>G48*(1+L48/100)</f>
        <v>0</v>
      </c>
      <c r="N48" s="246">
        <v>0</v>
      </c>
      <c r="O48" s="246">
        <f>ROUND(E48*N48,2)</f>
        <v>0</v>
      </c>
      <c r="P48" s="246">
        <v>0</v>
      </c>
      <c r="Q48" s="246">
        <f>ROUND(E48*P48,2)</f>
        <v>0</v>
      </c>
      <c r="R48" s="248"/>
      <c r="S48" s="248" t="s">
        <v>254</v>
      </c>
      <c r="T48" s="249" t="s">
        <v>235</v>
      </c>
      <c r="U48" s="222">
        <v>0</v>
      </c>
      <c r="V48" s="222">
        <f>ROUND(E48*U48,2)</f>
        <v>0</v>
      </c>
      <c r="W48" s="222"/>
      <c r="X48" s="222" t="s">
        <v>520</v>
      </c>
      <c r="Y48" s="222" t="s">
        <v>237</v>
      </c>
      <c r="Z48" s="212"/>
      <c r="AA48" s="212"/>
      <c r="AB48" s="212"/>
      <c r="AC48" s="212"/>
      <c r="AD48" s="212"/>
      <c r="AE48" s="212"/>
      <c r="AF48" s="212"/>
      <c r="AG48" s="212" t="s">
        <v>718</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43">
        <v>39</v>
      </c>
      <c r="B49" s="244" t="s">
        <v>1657</v>
      </c>
      <c r="C49" s="255" t="s">
        <v>1659</v>
      </c>
      <c r="D49" s="245" t="s">
        <v>1618</v>
      </c>
      <c r="E49" s="246">
        <v>1</v>
      </c>
      <c r="F49" s="247"/>
      <c r="G49" s="248">
        <f>ROUND(E49*F49,2)</f>
        <v>0</v>
      </c>
      <c r="H49" s="247"/>
      <c r="I49" s="248">
        <f>ROUND(E49*H49,2)</f>
        <v>0</v>
      </c>
      <c r="J49" s="247"/>
      <c r="K49" s="248">
        <f>ROUND(E49*J49,2)</f>
        <v>0</v>
      </c>
      <c r="L49" s="248">
        <v>21</v>
      </c>
      <c r="M49" s="248">
        <f>G49*(1+L49/100)</f>
        <v>0</v>
      </c>
      <c r="N49" s="246">
        <v>0</v>
      </c>
      <c r="O49" s="246">
        <f>ROUND(E49*N49,2)</f>
        <v>0</v>
      </c>
      <c r="P49" s="246">
        <v>0</v>
      </c>
      <c r="Q49" s="246">
        <f>ROUND(E49*P49,2)</f>
        <v>0</v>
      </c>
      <c r="R49" s="248"/>
      <c r="S49" s="248" t="s">
        <v>254</v>
      </c>
      <c r="T49" s="249" t="s">
        <v>235</v>
      </c>
      <c r="U49" s="222">
        <v>0</v>
      </c>
      <c r="V49" s="222">
        <f>ROUND(E49*U49,2)</f>
        <v>0</v>
      </c>
      <c r="W49" s="222"/>
      <c r="X49" s="222" t="s">
        <v>276</v>
      </c>
      <c r="Y49" s="222" t="s">
        <v>237</v>
      </c>
      <c r="Z49" s="212"/>
      <c r="AA49" s="212"/>
      <c r="AB49" s="212"/>
      <c r="AC49" s="212"/>
      <c r="AD49" s="212"/>
      <c r="AE49" s="212"/>
      <c r="AF49" s="212"/>
      <c r="AG49" s="212" t="s">
        <v>1437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43">
        <v>40</v>
      </c>
      <c r="B50" s="244" t="s">
        <v>1657</v>
      </c>
      <c r="C50" s="255" t="s">
        <v>1660</v>
      </c>
      <c r="D50" s="245" t="s">
        <v>1618</v>
      </c>
      <c r="E50" s="246">
        <v>9</v>
      </c>
      <c r="F50" s="247"/>
      <c r="G50" s="248">
        <f>ROUND(E50*F50,2)</f>
        <v>0</v>
      </c>
      <c r="H50" s="247"/>
      <c r="I50" s="248">
        <f>ROUND(E50*H50,2)</f>
        <v>0</v>
      </c>
      <c r="J50" s="247"/>
      <c r="K50" s="248">
        <f>ROUND(E50*J50,2)</f>
        <v>0</v>
      </c>
      <c r="L50" s="248">
        <v>21</v>
      </c>
      <c r="M50" s="248">
        <f>G50*(1+L50/100)</f>
        <v>0</v>
      </c>
      <c r="N50" s="246">
        <v>0</v>
      </c>
      <c r="O50" s="246">
        <f>ROUND(E50*N50,2)</f>
        <v>0</v>
      </c>
      <c r="P50" s="246">
        <v>0</v>
      </c>
      <c r="Q50" s="246">
        <f>ROUND(E50*P50,2)</f>
        <v>0</v>
      </c>
      <c r="R50" s="248"/>
      <c r="S50" s="248" t="s">
        <v>254</v>
      </c>
      <c r="T50" s="249" t="s">
        <v>235</v>
      </c>
      <c r="U50" s="222">
        <v>0</v>
      </c>
      <c r="V50" s="222">
        <f>ROUND(E50*U50,2)</f>
        <v>0</v>
      </c>
      <c r="W50" s="222"/>
      <c r="X50" s="222" t="s">
        <v>1192</v>
      </c>
      <c r="Y50" s="222" t="s">
        <v>237</v>
      </c>
      <c r="Z50" s="212"/>
      <c r="AA50" s="212"/>
      <c r="AB50" s="212"/>
      <c r="AC50" s="212"/>
      <c r="AD50" s="212"/>
      <c r="AE50" s="212"/>
      <c r="AF50" s="212"/>
      <c r="AG50" s="212" t="s">
        <v>1588</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43">
        <v>41</v>
      </c>
      <c r="B51" s="244" t="s">
        <v>1657</v>
      </c>
      <c r="C51" s="255" t="s">
        <v>1661</v>
      </c>
      <c r="D51" s="245" t="s">
        <v>1618</v>
      </c>
      <c r="E51" s="246">
        <v>1</v>
      </c>
      <c r="F51" s="247"/>
      <c r="G51" s="248">
        <f>ROUND(E51*F51,2)</f>
        <v>0</v>
      </c>
      <c r="H51" s="247"/>
      <c r="I51" s="248">
        <f>ROUND(E51*H51,2)</f>
        <v>0</v>
      </c>
      <c r="J51" s="247"/>
      <c r="K51" s="248">
        <f>ROUND(E51*J51,2)</f>
        <v>0</v>
      </c>
      <c r="L51" s="248">
        <v>21</v>
      </c>
      <c r="M51" s="248">
        <f>G51*(1+L51/100)</f>
        <v>0</v>
      </c>
      <c r="N51" s="246">
        <v>0</v>
      </c>
      <c r="O51" s="246">
        <f>ROUND(E51*N51,2)</f>
        <v>0</v>
      </c>
      <c r="P51" s="246">
        <v>0</v>
      </c>
      <c r="Q51" s="246">
        <f>ROUND(E51*P51,2)</f>
        <v>0</v>
      </c>
      <c r="R51" s="248"/>
      <c r="S51" s="248" t="s">
        <v>254</v>
      </c>
      <c r="T51" s="249" t="s">
        <v>235</v>
      </c>
      <c r="U51" s="222">
        <v>0</v>
      </c>
      <c r="V51" s="222">
        <f>ROUND(E51*U51,2)</f>
        <v>0</v>
      </c>
      <c r="W51" s="222"/>
      <c r="X51" s="222" t="s">
        <v>1192</v>
      </c>
      <c r="Y51" s="222" t="s">
        <v>237</v>
      </c>
      <c r="Z51" s="212"/>
      <c r="AA51" s="212"/>
      <c r="AB51" s="212"/>
      <c r="AC51" s="212"/>
      <c r="AD51" s="212"/>
      <c r="AE51" s="212"/>
      <c r="AF51" s="212"/>
      <c r="AG51" s="212" t="s">
        <v>1588</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43">
        <v>42</v>
      </c>
      <c r="B52" s="244" t="s">
        <v>1657</v>
      </c>
      <c r="C52" s="255" t="s">
        <v>1662</v>
      </c>
      <c r="D52" s="245" t="s">
        <v>1618</v>
      </c>
      <c r="E52" s="246">
        <v>1</v>
      </c>
      <c r="F52" s="247"/>
      <c r="G52" s="248">
        <f>ROUND(E52*F52,2)</f>
        <v>0</v>
      </c>
      <c r="H52" s="247"/>
      <c r="I52" s="248">
        <f>ROUND(E52*H52,2)</f>
        <v>0</v>
      </c>
      <c r="J52" s="247"/>
      <c r="K52" s="248">
        <f>ROUND(E52*J52,2)</f>
        <v>0</v>
      </c>
      <c r="L52" s="248">
        <v>21</v>
      </c>
      <c r="M52" s="248">
        <f>G52*(1+L52/100)</f>
        <v>0</v>
      </c>
      <c r="N52" s="246">
        <v>0</v>
      </c>
      <c r="O52" s="246">
        <f>ROUND(E52*N52,2)</f>
        <v>0</v>
      </c>
      <c r="P52" s="246">
        <v>0</v>
      </c>
      <c r="Q52" s="246">
        <f>ROUND(E52*P52,2)</f>
        <v>0</v>
      </c>
      <c r="R52" s="248"/>
      <c r="S52" s="248" t="s">
        <v>254</v>
      </c>
      <c r="T52" s="249" t="s">
        <v>235</v>
      </c>
      <c r="U52" s="222">
        <v>0</v>
      </c>
      <c r="V52" s="222">
        <f>ROUND(E52*U52,2)</f>
        <v>0</v>
      </c>
      <c r="W52" s="222"/>
      <c r="X52" s="222" t="s">
        <v>1192</v>
      </c>
      <c r="Y52" s="222" t="s">
        <v>237</v>
      </c>
      <c r="Z52" s="212"/>
      <c r="AA52" s="212"/>
      <c r="AB52" s="212"/>
      <c r="AC52" s="212"/>
      <c r="AD52" s="212"/>
      <c r="AE52" s="212"/>
      <c r="AF52" s="212"/>
      <c r="AG52" s="212" t="s">
        <v>1193</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x14ac:dyDescent="0.25">
      <c r="A53" s="227" t="s">
        <v>229</v>
      </c>
      <c r="B53" s="228" t="s">
        <v>196</v>
      </c>
      <c r="C53" s="251" t="s">
        <v>197</v>
      </c>
      <c r="D53" s="229"/>
      <c r="E53" s="230"/>
      <c r="F53" s="231"/>
      <c r="G53" s="231">
        <f>SUMIF(AG54:AG70,"&lt;&gt;NOR",G54:G70)</f>
        <v>0</v>
      </c>
      <c r="H53" s="231"/>
      <c r="I53" s="231">
        <f>SUM(I54:I70)</f>
        <v>0</v>
      </c>
      <c r="J53" s="231"/>
      <c r="K53" s="231">
        <f>SUM(K54:K70)</f>
        <v>0</v>
      </c>
      <c r="L53" s="231"/>
      <c r="M53" s="231">
        <f>SUM(M54:M70)</f>
        <v>0</v>
      </c>
      <c r="N53" s="230"/>
      <c r="O53" s="230">
        <f>SUM(O54:O70)</f>
        <v>0</v>
      </c>
      <c r="P53" s="230"/>
      <c r="Q53" s="230">
        <f>SUM(Q54:Q70)</f>
        <v>0</v>
      </c>
      <c r="R53" s="231"/>
      <c r="S53" s="231"/>
      <c r="T53" s="232"/>
      <c r="U53" s="226"/>
      <c r="V53" s="226">
        <f>SUM(V54:V70)</f>
        <v>0</v>
      </c>
      <c r="W53" s="226"/>
      <c r="X53" s="226"/>
      <c r="Y53" s="226"/>
      <c r="AG53" t="s">
        <v>230</v>
      </c>
    </row>
    <row r="54" spans="1:60" outlineLevel="1" x14ac:dyDescent="0.25">
      <c r="A54" s="243">
        <v>43</v>
      </c>
      <c r="B54" s="244" t="s">
        <v>1263</v>
      </c>
      <c r="C54" s="255" t="s">
        <v>1663</v>
      </c>
      <c r="D54" s="245" t="s">
        <v>305</v>
      </c>
      <c r="E54" s="246">
        <v>9</v>
      </c>
      <c r="F54" s="247"/>
      <c r="G54" s="248">
        <f>ROUND(E54*F54,2)</f>
        <v>0</v>
      </c>
      <c r="H54" s="247"/>
      <c r="I54" s="248">
        <f>ROUND(E54*H54,2)</f>
        <v>0</v>
      </c>
      <c r="J54" s="247"/>
      <c r="K54" s="248">
        <f>ROUND(E54*J54,2)</f>
        <v>0</v>
      </c>
      <c r="L54" s="248">
        <v>21</v>
      </c>
      <c r="M54" s="248">
        <f>G54*(1+L54/100)</f>
        <v>0</v>
      </c>
      <c r="N54" s="246">
        <v>0</v>
      </c>
      <c r="O54" s="246">
        <f>ROUND(E54*N54,2)</f>
        <v>0</v>
      </c>
      <c r="P54" s="246">
        <v>0</v>
      </c>
      <c r="Q54" s="246">
        <f>ROUND(E54*P54,2)</f>
        <v>0</v>
      </c>
      <c r="R54" s="248"/>
      <c r="S54" s="248" t="s">
        <v>254</v>
      </c>
      <c r="T54" s="249" t="s">
        <v>235</v>
      </c>
      <c r="U54" s="222">
        <v>0</v>
      </c>
      <c r="V54" s="222">
        <f>ROUND(E54*U54,2)</f>
        <v>0</v>
      </c>
      <c r="W54" s="222"/>
      <c r="X54" s="222" t="s">
        <v>276</v>
      </c>
      <c r="Y54" s="222" t="s">
        <v>237</v>
      </c>
      <c r="Z54" s="212"/>
      <c r="AA54" s="212"/>
      <c r="AB54" s="212"/>
      <c r="AC54" s="212"/>
      <c r="AD54" s="212"/>
      <c r="AE54" s="212"/>
      <c r="AF54" s="212"/>
      <c r="AG54" s="212" t="s">
        <v>362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43">
        <v>44</v>
      </c>
      <c r="B55" s="244" t="s">
        <v>1265</v>
      </c>
      <c r="C55" s="255" t="s">
        <v>1664</v>
      </c>
      <c r="D55" s="245" t="s">
        <v>305</v>
      </c>
      <c r="E55" s="246">
        <v>9</v>
      </c>
      <c r="F55" s="247"/>
      <c r="G55" s="248">
        <f>ROUND(E55*F55,2)</f>
        <v>0</v>
      </c>
      <c r="H55" s="247"/>
      <c r="I55" s="248">
        <f>ROUND(E55*H55,2)</f>
        <v>0</v>
      </c>
      <c r="J55" s="247"/>
      <c r="K55" s="248">
        <f>ROUND(E55*J55,2)</f>
        <v>0</v>
      </c>
      <c r="L55" s="248">
        <v>21</v>
      </c>
      <c r="M55" s="248">
        <f>G55*(1+L55/100)</f>
        <v>0</v>
      </c>
      <c r="N55" s="246">
        <v>0</v>
      </c>
      <c r="O55" s="246">
        <f>ROUND(E55*N55,2)</f>
        <v>0</v>
      </c>
      <c r="P55" s="246">
        <v>0</v>
      </c>
      <c r="Q55" s="246">
        <f>ROUND(E55*P55,2)</f>
        <v>0</v>
      </c>
      <c r="R55" s="248"/>
      <c r="S55" s="248" t="s">
        <v>254</v>
      </c>
      <c r="T55" s="249" t="s">
        <v>235</v>
      </c>
      <c r="U55" s="222">
        <v>0</v>
      </c>
      <c r="V55" s="222">
        <f>ROUND(E55*U55,2)</f>
        <v>0</v>
      </c>
      <c r="W55" s="222"/>
      <c r="X55" s="222" t="s">
        <v>276</v>
      </c>
      <c r="Y55" s="222" t="s">
        <v>237</v>
      </c>
      <c r="Z55" s="212"/>
      <c r="AA55" s="212"/>
      <c r="AB55" s="212"/>
      <c r="AC55" s="212"/>
      <c r="AD55" s="212"/>
      <c r="AE55" s="212"/>
      <c r="AF55" s="212"/>
      <c r="AG55" s="212" t="s">
        <v>362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43">
        <v>45</v>
      </c>
      <c r="B56" s="244" t="s">
        <v>1269</v>
      </c>
      <c r="C56" s="255" t="s">
        <v>1665</v>
      </c>
      <c r="D56" s="245" t="s">
        <v>290</v>
      </c>
      <c r="E56" s="246">
        <v>380</v>
      </c>
      <c r="F56" s="247"/>
      <c r="G56" s="248">
        <f>ROUND(E56*F56,2)</f>
        <v>0</v>
      </c>
      <c r="H56" s="247"/>
      <c r="I56" s="248">
        <f>ROUND(E56*H56,2)</f>
        <v>0</v>
      </c>
      <c r="J56" s="247"/>
      <c r="K56" s="248">
        <f>ROUND(E56*J56,2)</f>
        <v>0</v>
      </c>
      <c r="L56" s="248">
        <v>21</v>
      </c>
      <c r="M56" s="248">
        <f>G56*(1+L56/100)</f>
        <v>0</v>
      </c>
      <c r="N56" s="246">
        <v>0</v>
      </c>
      <c r="O56" s="246">
        <f>ROUND(E56*N56,2)</f>
        <v>0</v>
      </c>
      <c r="P56" s="246">
        <v>0</v>
      </c>
      <c r="Q56" s="246">
        <f>ROUND(E56*P56,2)</f>
        <v>0</v>
      </c>
      <c r="R56" s="248"/>
      <c r="S56" s="248" t="s">
        <v>254</v>
      </c>
      <c r="T56" s="249" t="s">
        <v>235</v>
      </c>
      <c r="U56" s="222">
        <v>0</v>
      </c>
      <c r="V56" s="222">
        <f>ROUND(E56*U56,2)</f>
        <v>0</v>
      </c>
      <c r="W56" s="222"/>
      <c r="X56" s="222" t="s">
        <v>276</v>
      </c>
      <c r="Y56" s="222" t="s">
        <v>237</v>
      </c>
      <c r="Z56" s="212"/>
      <c r="AA56" s="212"/>
      <c r="AB56" s="212"/>
      <c r="AC56" s="212"/>
      <c r="AD56" s="212"/>
      <c r="AE56" s="212"/>
      <c r="AF56" s="212"/>
      <c r="AG56" s="212" t="s">
        <v>362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43">
        <v>46</v>
      </c>
      <c r="B57" s="244" t="s">
        <v>1273</v>
      </c>
      <c r="C57" s="255" t="s">
        <v>1666</v>
      </c>
      <c r="D57" s="245" t="s">
        <v>290</v>
      </c>
      <c r="E57" s="246">
        <v>50</v>
      </c>
      <c r="F57" s="247"/>
      <c r="G57" s="248">
        <f>ROUND(E57*F57,2)</f>
        <v>0</v>
      </c>
      <c r="H57" s="247"/>
      <c r="I57" s="248">
        <f>ROUND(E57*H57,2)</f>
        <v>0</v>
      </c>
      <c r="J57" s="247"/>
      <c r="K57" s="248">
        <f>ROUND(E57*J57,2)</f>
        <v>0</v>
      </c>
      <c r="L57" s="248">
        <v>21</v>
      </c>
      <c r="M57" s="248">
        <f>G57*(1+L57/100)</f>
        <v>0</v>
      </c>
      <c r="N57" s="246">
        <v>0</v>
      </c>
      <c r="O57" s="246">
        <f>ROUND(E57*N57,2)</f>
        <v>0</v>
      </c>
      <c r="P57" s="246">
        <v>0</v>
      </c>
      <c r="Q57" s="246">
        <f>ROUND(E57*P57,2)</f>
        <v>0</v>
      </c>
      <c r="R57" s="248"/>
      <c r="S57" s="248" t="s">
        <v>254</v>
      </c>
      <c r="T57" s="249" t="s">
        <v>235</v>
      </c>
      <c r="U57" s="222">
        <v>0</v>
      </c>
      <c r="V57" s="222">
        <f>ROUND(E57*U57,2)</f>
        <v>0</v>
      </c>
      <c r="W57" s="222"/>
      <c r="X57" s="222" t="s">
        <v>276</v>
      </c>
      <c r="Y57" s="222" t="s">
        <v>237</v>
      </c>
      <c r="Z57" s="212"/>
      <c r="AA57" s="212"/>
      <c r="AB57" s="212"/>
      <c r="AC57" s="212"/>
      <c r="AD57" s="212"/>
      <c r="AE57" s="212"/>
      <c r="AF57" s="212"/>
      <c r="AG57" s="212" t="s">
        <v>362</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43">
        <v>47</v>
      </c>
      <c r="B58" s="244" t="s">
        <v>1275</v>
      </c>
      <c r="C58" s="255" t="s">
        <v>1667</v>
      </c>
      <c r="D58" s="245" t="s">
        <v>290</v>
      </c>
      <c r="E58" s="246">
        <v>250</v>
      </c>
      <c r="F58" s="247"/>
      <c r="G58" s="248">
        <f>ROUND(E58*F58,2)</f>
        <v>0</v>
      </c>
      <c r="H58" s="247"/>
      <c r="I58" s="248">
        <f>ROUND(E58*H58,2)</f>
        <v>0</v>
      </c>
      <c r="J58" s="247"/>
      <c r="K58" s="248">
        <f>ROUND(E58*J58,2)</f>
        <v>0</v>
      </c>
      <c r="L58" s="248">
        <v>21</v>
      </c>
      <c r="M58" s="248">
        <f>G58*(1+L58/100)</f>
        <v>0</v>
      </c>
      <c r="N58" s="246">
        <v>0</v>
      </c>
      <c r="O58" s="246">
        <f>ROUND(E58*N58,2)</f>
        <v>0</v>
      </c>
      <c r="P58" s="246">
        <v>0</v>
      </c>
      <c r="Q58" s="246">
        <f>ROUND(E58*P58,2)</f>
        <v>0</v>
      </c>
      <c r="R58" s="248"/>
      <c r="S58" s="248" t="s">
        <v>254</v>
      </c>
      <c r="T58" s="249" t="s">
        <v>235</v>
      </c>
      <c r="U58" s="222">
        <v>0</v>
      </c>
      <c r="V58" s="222">
        <f>ROUND(E58*U58,2)</f>
        <v>0</v>
      </c>
      <c r="W58" s="222"/>
      <c r="X58" s="222" t="s">
        <v>276</v>
      </c>
      <c r="Y58" s="222" t="s">
        <v>237</v>
      </c>
      <c r="Z58" s="212"/>
      <c r="AA58" s="212"/>
      <c r="AB58" s="212"/>
      <c r="AC58" s="212"/>
      <c r="AD58" s="212"/>
      <c r="AE58" s="212"/>
      <c r="AF58" s="212"/>
      <c r="AG58" s="212" t="s">
        <v>362</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43">
        <v>48</v>
      </c>
      <c r="B59" s="244" t="s">
        <v>1279</v>
      </c>
      <c r="C59" s="255" t="s">
        <v>1668</v>
      </c>
      <c r="D59" s="245" t="s">
        <v>518</v>
      </c>
      <c r="E59" s="246">
        <v>168</v>
      </c>
      <c r="F59" s="247"/>
      <c r="G59" s="248">
        <f>ROUND(E59*F59,2)</f>
        <v>0</v>
      </c>
      <c r="H59" s="247"/>
      <c r="I59" s="248">
        <f>ROUND(E59*H59,2)</f>
        <v>0</v>
      </c>
      <c r="J59" s="247"/>
      <c r="K59" s="248">
        <f>ROUND(E59*J59,2)</f>
        <v>0</v>
      </c>
      <c r="L59" s="248">
        <v>21</v>
      </c>
      <c r="M59" s="248">
        <f>G59*(1+L59/100)</f>
        <v>0</v>
      </c>
      <c r="N59" s="246">
        <v>0</v>
      </c>
      <c r="O59" s="246">
        <f>ROUND(E59*N59,2)</f>
        <v>0</v>
      </c>
      <c r="P59" s="246">
        <v>0</v>
      </c>
      <c r="Q59" s="246">
        <f>ROUND(E59*P59,2)</f>
        <v>0</v>
      </c>
      <c r="R59" s="248"/>
      <c r="S59" s="248" t="s">
        <v>254</v>
      </c>
      <c r="T59" s="249" t="s">
        <v>235</v>
      </c>
      <c r="U59" s="222">
        <v>0</v>
      </c>
      <c r="V59" s="222">
        <f>ROUND(E59*U59,2)</f>
        <v>0</v>
      </c>
      <c r="W59" s="222"/>
      <c r="X59" s="222" t="s">
        <v>276</v>
      </c>
      <c r="Y59" s="222" t="s">
        <v>237</v>
      </c>
      <c r="Z59" s="212"/>
      <c r="AA59" s="212"/>
      <c r="AB59" s="212"/>
      <c r="AC59" s="212"/>
      <c r="AD59" s="212"/>
      <c r="AE59" s="212"/>
      <c r="AF59" s="212"/>
      <c r="AG59" s="212" t="s">
        <v>362</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43">
        <v>49</v>
      </c>
      <c r="B60" s="244" t="s">
        <v>1281</v>
      </c>
      <c r="C60" s="255" t="s">
        <v>1669</v>
      </c>
      <c r="D60" s="245" t="s">
        <v>305</v>
      </c>
      <c r="E60" s="246">
        <v>9</v>
      </c>
      <c r="F60" s="247"/>
      <c r="G60" s="248">
        <f>ROUND(E60*F60,2)</f>
        <v>0</v>
      </c>
      <c r="H60" s="247"/>
      <c r="I60" s="248">
        <f>ROUND(E60*H60,2)</f>
        <v>0</v>
      </c>
      <c r="J60" s="247"/>
      <c r="K60" s="248">
        <f>ROUND(E60*J60,2)</f>
        <v>0</v>
      </c>
      <c r="L60" s="248">
        <v>21</v>
      </c>
      <c r="M60" s="248">
        <f>G60*(1+L60/100)</f>
        <v>0</v>
      </c>
      <c r="N60" s="246">
        <v>0</v>
      </c>
      <c r="O60" s="246">
        <f>ROUND(E60*N60,2)</f>
        <v>0</v>
      </c>
      <c r="P60" s="246">
        <v>0</v>
      </c>
      <c r="Q60" s="246">
        <f>ROUND(E60*P60,2)</f>
        <v>0</v>
      </c>
      <c r="R60" s="248"/>
      <c r="S60" s="248" t="s">
        <v>254</v>
      </c>
      <c r="T60" s="249" t="s">
        <v>235</v>
      </c>
      <c r="U60" s="222">
        <v>0</v>
      </c>
      <c r="V60" s="222">
        <f>ROUND(E60*U60,2)</f>
        <v>0</v>
      </c>
      <c r="W60" s="222"/>
      <c r="X60" s="222" t="s">
        <v>276</v>
      </c>
      <c r="Y60" s="222" t="s">
        <v>237</v>
      </c>
      <c r="Z60" s="212"/>
      <c r="AA60" s="212"/>
      <c r="AB60" s="212"/>
      <c r="AC60" s="212"/>
      <c r="AD60" s="212"/>
      <c r="AE60" s="212"/>
      <c r="AF60" s="212"/>
      <c r="AG60" s="212" t="s">
        <v>362</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43">
        <v>50</v>
      </c>
      <c r="B61" s="244" t="s">
        <v>1283</v>
      </c>
      <c r="C61" s="255" t="s">
        <v>1670</v>
      </c>
      <c r="D61" s="245" t="s">
        <v>305</v>
      </c>
      <c r="E61" s="246">
        <v>9</v>
      </c>
      <c r="F61" s="247"/>
      <c r="G61" s="248">
        <f>ROUND(E61*F61,2)</f>
        <v>0</v>
      </c>
      <c r="H61" s="247"/>
      <c r="I61" s="248">
        <f>ROUND(E61*H61,2)</f>
        <v>0</v>
      </c>
      <c r="J61" s="247"/>
      <c r="K61" s="248">
        <f>ROUND(E61*J61,2)</f>
        <v>0</v>
      </c>
      <c r="L61" s="248">
        <v>21</v>
      </c>
      <c r="M61" s="248">
        <f>G61*(1+L61/100)</f>
        <v>0</v>
      </c>
      <c r="N61" s="246">
        <v>0</v>
      </c>
      <c r="O61" s="246">
        <f>ROUND(E61*N61,2)</f>
        <v>0</v>
      </c>
      <c r="P61" s="246">
        <v>0</v>
      </c>
      <c r="Q61" s="246">
        <f>ROUND(E61*P61,2)</f>
        <v>0</v>
      </c>
      <c r="R61" s="248"/>
      <c r="S61" s="248" t="s">
        <v>254</v>
      </c>
      <c r="T61" s="249" t="s">
        <v>235</v>
      </c>
      <c r="U61" s="222">
        <v>0</v>
      </c>
      <c r="V61" s="222">
        <f>ROUND(E61*U61,2)</f>
        <v>0</v>
      </c>
      <c r="W61" s="222"/>
      <c r="X61" s="222" t="s">
        <v>276</v>
      </c>
      <c r="Y61" s="222" t="s">
        <v>237</v>
      </c>
      <c r="Z61" s="212"/>
      <c r="AA61" s="212"/>
      <c r="AB61" s="212"/>
      <c r="AC61" s="212"/>
      <c r="AD61" s="212"/>
      <c r="AE61" s="212"/>
      <c r="AF61" s="212"/>
      <c r="AG61" s="212" t="s">
        <v>362</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43">
        <v>51</v>
      </c>
      <c r="B62" s="244" t="s">
        <v>1286</v>
      </c>
      <c r="C62" s="255" t="s">
        <v>1671</v>
      </c>
      <c r="D62" s="245" t="s">
        <v>305</v>
      </c>
      <c r="E62" s="246">
        <v>9</v>
      </c>
      <c r="F62" s="247"/>
      <c r="G62" s="248">
        <f>ROUND(E62*F62,2)</f>
        <v>0</v>
      </c>
      <c r="H62" s="247"/>
      <c r="I62" s="248">
        <f>ROUND(E62*H62,2)</f>
        <v>0</v>
      </c>
      <c r="J62" s="247"/>
      <c r="K62" s="248">
        <f>ROUND(E62*J62,2)</f>
        <v>0</v>
      </c>
      <c r="L62" s="248">
        <v>21</v>
      </c>
      <c r="M62" s="248">
        <f>G62*(1+L62/100)</f>
        <v>0</v>
      </c>
      <c r="N62" s="246">
        <v>0</v>
      </c>
      <c r="O62" s="246">
        <f>ROUND(E62*N62,2)</f>
        <v>0</v>
      </c>
      <c r="P62" s="246">
        <v>0</v>
      </c>
      <c r="Q62" s="246">
        <f>ROUND(E62*P62,2)</f>
        <v>0</v>
      </c>
      <c r="R62" s="248"/>
      <c r="S62" s="248" t="s">
        <v>254</v>
      </c>
      <c r="T62" s="249" t="s">
        <v>235</v>
      </c>
      <c r="U62" s="222">
        <v>0</v>
      </c>
      <c r="V62" s="222">
        <f>ROUND(E62*U62,2)</f>
        <v>0</v>
      </c>
      <c r="W62" s="222"/>
      <c r="X62" s="222" t="s">
        <v>276</v>
      </c>
      <c r="Y62" s="222" t="s">
        <v>237</v>
      </c>
      <c r="Z62" s="212"/>
      <c r="AA62" s="212"/>
      <c r="AB62" s="212"/>
      <c r="AC62" s="212"/>
      <c r="AD62" s="212"/>
      <c r="AE62" s="212"/>
      <c r="AF62" s="212"/>
      <c r="AG62" s="212" t="s">
        <v>362</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43">
        <v>52</v>
      </c>
      <c r="B63" s="244" t="s">
        <v>1288</v>
      </c>
      <c r="C63" s="255" t="s">
        <v>1672</v>
      </c>
      <c r="D63" s="245" t="s">
        <v>305</v>
      </c>
      <c r="E63" s="246">
        <v>9</v>
      </c>
      <c r="F63" s="247"/>
      <c r="G63" s="248">
        <f>ROUND(E63*F63,2)</f>
        <v>0</v>
      </c>
      <c r="H63" s="247"/>
      <c r="I63" s="248">
        <f>ROUND(E63*H63,2)</f>
        <v>0</v>
      </c>
      <c r="J63" s="247"/>
      <c r="K63" s="248">
        <f>ROUND(E63*J63,2)</f>
        <v>0</v>
      </c>
      <c r="L63" s="248">
        <v>21</v>
      </c>
      <c r="M63" s="248">
        <f>G63*(1+L63/100)</f>
        <v>0</v>
      </c>
      <c r="N63" s="246">
        <v>0</v>
      </c>
      <c r="O63" s="246">
        <f>ROUND(E63*N63,2)</f>
        <v>0</v>
      </c>
      <c r="P63" s="246">
        <v>0</v>
      </c>
      <c r="Q63" s="246">
        <f>ROUND(E63*P63,2)</f>
        <v>0</v>
      </c>
      <c r="R63" s="248"/>
      <c r="S63" s="248" t="s">
        <v>254</v>
      </c>
      <c r="T63" s="249" t="s">
        <v>235</v>
      </c>
      <c r="U63" s="222">
        <v>0</v>
      </c>
      <c r="V63" s="222">
        <f>ROUND(E63*U63,2)</f>
        <v>0</v>
      </c>
      <c r="W63" s="222"/>
      <c r="X63" s="222" t="s">
        <v>276</v>
      </c>
      <c r="Y63" s="222" t="s">
        <v>237</v>
      </c>
      <c r="Z63" s="212"/>
      <c r="AA63" s="212"/>
      <c r="AB63" s="212"/>
      <c r="AC63" s="212"/>
      <c r="AD63" s="212"/>
      <c r="AE63" s="212"/>
      <c r="AF63" s="212"/>
      <c r="AG63" s="212" t="s">
        <v>362</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43">
        <v>53</v>
      </c>
      <c r="B64" s="244" t="s">
        <v>1290</v>
      </c>
      <c r="C64" s="255" t="s">
        <v>1673</v>
      </c>
      <c r="D64" s="245" t="s">
        <v>305</v>
      </c>
      <c r="E64" s="246">
        <v>10</v>
      </c>
      <c r="F64" s="247"/>
      <c r="G64" s="248">
        <f>ROUND(E64*F64,2)</f>
        <v>0</v>
      </c>
      <c r="H64" s="247"/>
      <c r="I64" s="248">
        <f>ROUND(E64*H64,2)</f>
        <v>0</v>
      </c>
      <c r="J64" s="247"/>
      <c r="K64" s="248">
        <f>ROUND(E64*J64,2)</f>
        <v>0</v>
      </c>
      <c r="L64" s="248">
        <v>21</v>
      </c>
      <c r="M64" s="248">
        <f>G64*(1+L64/100)</f>
        <v>0</v>
      </c>
      <c r="N64" s="246">
        <v>0</v>
      </c>
      <c r="O64" s="246">
        <f>ROUND(E64*N64,2)</f>
        <v>0</v>
      </c>
      <c r="P64" s="246">
        <v>0</v>
      </c>
      <c r="Q64" s="246">
        <f>ROUND(E64*P64,2)</f>
        <v>0</v>
      </c>
      <c r="R64" s="248"/>
      <c r="S64" s="248" t="s">
        <v>254</v>
      </c>
      <c r="T64" s="249" t="s">
        <v>235</v>
      </c>
      <c r="U64" s="222">
        <v>0</v>
      </c>
      <c r="V64" s="222">
        <f>ROUND(E64*U64,2)</f>
        <v>0</v>
      </c>
      <c r="W64" s="222"/>
      <c r="X64" s="222" t="s">
        <v>276</v>
      </c>
      <c r="Y64" s="222" t="s">
        <v>237</v>
      </c>
      <c r="Z64" s="212"/>
      <c r="AA64" s="212"/>
      <c r="AB64" s="212"/>
      <c r="AC64" s="212"/>
      <c r="AD64" s="212"/>
      <c r="AE64" s="212"/>
      <c r="AF64" s="212"/>
      <c r="AG64" s="212" t="s">
        <v>362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43">
        <v>54</v>
      </c>
      <c r="B65" s="244" t="s">
        <v>1293</v>
      </c>
      <c r="C65" s="255" t="s">
        <v>1674</v>
      </c>
      <c r="D65" s="245" t="s">
        <v>290</v>
      </c>
      <c r="E65" s="246">
        <v>4.5</v>
      </c>
      <c r="F65" s="247"/>
      <c r="G65" s="248">
        <f>ROUND(E65*F65,2)</f>
        <v>0</v>
      </c>
      <c r="H65" s="247"/>
      <c r="I65" s="248">
        <f>ROUND(E65*H65,2)</f>
        <v>0</v>
      </c>
      <c r="J65" s="247"/>
      <c r="K65" s="248">
        <f>ROUND(E65*J65,2)</f>
        <v>0</v>
      </c>
      <c r="L65" s="248">
        <v>21</v>
      </c>
      <c r="M65" s="248">
        <f>G65*(1+L65/100)</f>
        <v>0</v>
      </c>
      <c r="N65" s="246">
        <v>0</v>
      </c>
      <c r="O65" s="246">
        <f>ROUND(E65*N65,2)</f>
        <v>0</v>
      </c>
      <c r="P65" s="246">
        <v>0</v>
      </c>
      <c r="Q65" s="246">
        <f>ROUND(E65*P65,2)</f>
        <v>0</v>
      </c>
      <c r="R65" s="248"/>
      <c r="S65" s="248" t="s">
        <v>254</v>
      </c>
      <c r="T65" s="249" t="s">
        <v>235</v>
      </c>
      <c r="U65" s="222">
        <v>0</v>
      </c>
      <c r="V65" s="222">
        <f>ROUND(E65*U65,2)</f>
        <v>0</v>
      </c>
      <c r="W65" s="222"/>
      <c r="X65" s="222" t="s">
        <v>276</v>
      </c>
      <c r="Y65" s="222" t="s">
        <v>237</v>
      </c>
      <c r="Z65" s="212"/>
      <c r="AA65" s="212"/>
      <c r="AB65" s="212"/>
      <c r="AC65" s="212"/>
      <c r="AD65" s="212"/>
      <c r="AE65" s="212"/>
      <c r="AF65" s="212"/>
      <c r="AG65" s="212" t="s">
        <v>362</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43">
        <v>55</v>
      </c>
      <c r="B66" s="244" t="s">
        <v>1295</v>
      </c>
      <c r="C66" s="255" t="s">
        <v>1675</v>
      </c>
      <c r="D66" s="245" t="s">
        <v>305</v>
      </c>
      <c r="E66" s="246">
        <v>29</v>
      </c>
      <c r="F66" s="247"/>
      <c r="G66" s="248">
        <f>ROUND(E66*F66,2)</f>
        <v>0</v>
      </c>
      <c r="H66" s="247"/>
      <c r="I66" s="248">
        <f>ROUND(E66*H66,2)</f>
        <v>0</v>
      </c>
      <c r="J66" s="247"/>
      <c r="K66" s="248">
        <f>ROUND(E66*J66,2)</f>
        <v>0</v>
      </c>
      <c r="L66" s="248">
        <v>21</v>
      </c>
      <c r="M66" s="248">
        <f>G66*(1+L66/100)</f>
        <v>0</v>
      </c>
      <c r="N66" s="246">
        <v>0</v>
      </c>
      <c r="O66" s="246">
        <f>ROUND(E66*N66,2)</f>
        <v>0</v>
      </c>
      <c r="P66" s="246">
        <v>0</v>
      </c>
      <c r="Q66" s="246">
        <f>ROUND(E66*P66,2)</f>
        <v>0</v>
      </c>
      <c r="R66" s="248"/>
      <c r="S66" s="248" t="s">
        <v>254</v>
      </c>
      <c r="T66" s="249" t="s">
        <v>235</v>
      </c>
      <c r="U66" s="222">
        <v>0</v>
      </c>
      <c r="V66" s="222">
        <f>ROUND(E66*U66,2)</f>
        <v>0</v>
      </c>
      <c r="W66" s="222"/>
      <c r="X66" s="222" t="s">
        <v>276</v>
      </c>
      <c r="Y66" s="222" t="s">
        <v>237</v>
      </c>
      <c r="Z66" s="212"/>
      <c r="AA66" s="212"/>
      <c r="AB66" s="212"/>
      <c r="AC66" s="212"/>
      <c r="AD66" s="212"/>
      <c r="AE66" s="212"/>
      <c r="AF66" s="212"/>
      <c r="AG66" s="212" t="s">
        <v>362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43">
        <v>56</v>
      </c>
      <c r="B67" s="244" t="s">
        <v>1297</v>
      </c>
      <c r="C67" s="255" t="s">
        <v>1676</v>
      </c>
      <c r="D67" s="245" t="s">
        <v>305</v>
      </c>
      <c r="E67" s="246">
        <v>9</v>
      </c>
      <c r="F67" s="247"/>
      <c r="G67" s="248">
        <f>ROUND(E67*F67,2)</f>
        <v>0</v>
      </c>
      <c r="H67" s="247"/>
      <c r="I67" s="248">
        <f>ROUND(E67*H67,2)</f>
        <v>0</v>
      </c>
      <c r="J67" s="247"/>
      <c r="K67" s="248">
        <f>ROUND(E67*J67,2)</f>
        <v>0</v>
      </c>
      <c r="L67" s="248">
        <v>21</v>
      </c>
      <c r="M67" s="248">
        <f>G67*(1+L67/100)</f>
        <v>0</v>
      </c>
      <c r="N67" s="246">
        <v>0</v>
      </c>
      <c r="O67" s="246">
        <f>ROUND(E67*N67,2)</f>
        <v>0</v>
      </c>
      <c r="P67" s="246">
        <v>0</v>
      </c>
      <c r="Q67" s="246">
        <f>ROUND(E67*P67,2)</f>
        <v>0</v>
      </c>
      <c r="R67" s="248"/>
      <c r="S67" s="248" t="s">
        <v>254</v>
      </c>
      <c r="T67" s="249" t="s">
        <v>235</v>
      </c>
      <c r="U67" s="222">
        <v>0</v>
      </c>
      <c r="V67" s="222">
        <f>ROUND(E67*U67,2)</f>
        <v>0</v>
      </c>
      <c r="W67" s="222"/>
      <c r="X67" s="222" t="s">
        <v>276</v>
      </c>
      <c r="Y67" s="222" t="s">
        <v>237</v>
      </c>
      <c r="Z67" s="212"/>
      <c r="AA67" s="212"/>
      <c r="AB67" s="212"/>
      <c r="AC67" s="212"/>
      <c r="AD67" s="212"/>
      <c r="AE67" s="212"/>
      <c r="AF67" s="212"/>
      <c r="AG67" s="212" t="s">
        <v>362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43">
        <v>57</v>
      </c>
      <c r="B68" s="244" t="s">
        <v>1299</v>
      </c>
      <c r="C68" s="255" t="s">
        <v>1677</v>
      </c>
      <c r="D68" s="245" t="s">
        <v>290</v>
      </c>
      <c r="E68" s="246">
        <v>360</v>
      </c>
      <c r="F68" s="247"/>
      <c r="G68" s="248">
        <f>ROUND(E68*F68,2)</f>
        <v>0</v>
      </c>
      <c r="H68" s="247"/>
      <c r="I68" s="248">
        <f>ROUND(E68*H68,2)</f>
        <v>0</v>
      </c>
      <c r="J68" s="247"/>
      <c r="K68" s="248">
        <f>ROUND(E68*J68,2)</f>
        <v>0</v>
      </c>
      <c r="L68" s="248">
        <v>21</v>
      </c>
      <c r="M68" s="248">
        <f>G68*(1+L68/100)</f>
        <v>0</v>
      </c>
      <c r="N68" s="246">
        <v>0</v>
      </c>
      <c r="O68" s="246">
        <f>ROUND(E68*N68,2)</f>
        <v>0</v>
      </c>
      <c r="P68" s="246">
        <v>0</v>
      </c>
      <c r="Q68" s="246">
        <f>ROUND(E68*P68,2)</f>
        <v>0</v>
      </c>
      <c r="R68" s="248"/>
      <c r="S68" s="248" t="s">
        <v>254</v>
      </c>
      <c r="T68" s="249" t="s">
        <v>235</v>
      </c>
      <c r="U68" s="222">
        <v>0</v>
      </c>
      <c r="V68" s="222">
        <f>ROUND(E68*U68,2)</f>
        <v>0</v>
      </c>
      <c r="W68" s="222"/>
      <c r="X68" s="222" t="s">
        <v>276</v>
      </c>
      <c r="Y68" s="222" t="s">
        <v>237</v>
      </c>
      <c r="Z68" s="212"/>
      <c r="AA68" s="212"/>
      <c r="AB68" s="212"/>
      <c r="AC68" s="212"/>
      <c r="AD68" s="212"/>
      <c r="AE68" s="212"/>
      <c r="AF68" s="212"/>
      <c r="AG68" s="212" t="s">
        <v>362</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43">
        <v>58</v>
      </c>
      <c r="B69" s="244" t="s">
        <v>1301</v>
      </c>
      <c r="C69" s="255" t="s">
        <v>1678</v>
      </c>
      <c r="D69" s="245" t="s">
        <v>290</v>
      </c>
      <c r="E69" s="246">
        <v>10</v>
      </c>
      <c r="F69" s="247"/>
      <c r="G69" s="248">
        <f>ROUND(E69*F69,2)</f>
        <v>0</v>
      </c>
      <c r="H69" s="247"/>
      <c r="I69" s="248">
        <f>ROUND(E69*H69,2)</f>
        <v>0</v>
      </c>
      <c r="J69" s="247"/>
      <c r="K69" s="248">
        <f>ROUND(E69*J69,2)</f>
        <v>0</v>
      </c>
      <c r="L69" s="248">
        <v>21</v>
      </c>
      <c r="M69" s="248">
        <f>G69*(1+L69/100)</f>
        <v>0</v>
      </c>
      <c r="N69" s="246">
        <v>0</v>
      </c>
      <c r="O69" s="246">
        <f>ROUND(E69*N69,2)</f>
        <v>0</v>
      </c>
      <c r="P69" s="246">
        <v>0</v>
      </c>
      <c r="Q69" s="246">
        <f>ROUND(E69*P69,2)</f>
        <v>0</v>
      </c>
      <c r="R69" s="248"/>
      <c r="S69" s="248" t="s">
        <v>254</v>
      </c>
      <c r="T69" s="249" t="s">
        <v>235</v>
      </c>
      <c r="U69" s="222">
        <v>0</v>
      </c>
      <c r="V69" s="222">
        <f>ROUND(E69*U69,2)</f>
        <v>0</v>
      </c>
      <c r="W69" s="222"/>
      <c r="X69" s="222" t="s">
        <v>276</v>
      </c>
      <c r="Y69" s="222" t="s">
        <v>237</v>
      </c>
      <c r="Z69" s="212"/>
      <c r="AA69" s="212"/>
      <c r="AB69" s="212"/>
      <c r="AC69" s="212"/>
      <c r="AD69" s="212"/>
      <c r="AE69" s="212"/>
      <c r="AF69" s="212"/>
      <c r="AG69" s="212" t="s">
        <v>362</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5">
      <c r="A70" s="234">
        <v>59</v>
      </c>
      <c r="B70" s="235" t="s">
        <v>1303</v>
      </c>
      <c r="C70" s="252" t="s">
        <v>1679</v>
      </c>
      <c r="D70" s="236" t="s">
        <v>305</v>
      </c>
      <c r="E70" s="237">
        <v>9</v>
      </c>
      <c r="F70" s="238"/>
      <c r="G70" s="239">
        <f>ROUND(E70*F70,2)</f>
        <v>0</v>
      </c>
      <c r="H70" s="238"/>
      <c r="I70" s="239">
        <f>ROUND(E70*H70,2)</f>
        <v>0</v>
      </c>
      <c r="J70" s="238"/>
      <c r="K70" s="239">
        <f>ROUND(E70*J70,2)</f>
        <v>0</v>
      </c>
      <c r="L70" s="239">
        <v>21</v>
      </c>
      <c r="M70" s="239">
        <f>G70*(1+L70/100)</f>
        <v>0</v>
      </c>
      <c r="N70" s="237">
        <v>0</v>
      </c>
      <c r="O70" s="237">
        <f>ROUND(E70*N70,2)</f>
        <v>0</v>
      </c>
      <c r="P70" s="237">
        <v>0</v>
      </c>
      <c r="Q70" s="237">
        <f>ROUND(E70*P70,2)</f>
        <v>0</v>
      </c>
      <c r="R70" s="239"/>
      <c r="S70" s="239" t="s">
        <v>254</v>
      </c>
      <c r="T70" s="240" t="s">
        <v>235</v>
      </c>
      <c r="U70" s="222">
        <v>0</v>
      </c>
      <c r="V70" s="222">
        <f>ROUND(E70*U70,2)</f>
        <v>0</v>
      </c>
      <c r="W70" s="222"/>
      <c r="X70" s="222" t="s">
        <v>276</v>
      </c>
      <c r="Y70" s="222" t="s">
        <v>237</v>
      </c>
      <c r="Z70" s="212"/>
      <c r="AA70" s="212"/>
      <c r="AB70" s="212"/>
      <c r="AC70" s="212"/>
      <c r="AD70" s="212"/>
      <c r="AE70" s="212"/>
      <c r="AF70" s="212"/>
      <c r="AG70" s="212" t="s">
        <v>362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x14ac:dyDescent="0.25">
      <c r="A71" s="3"/>
      <c r="B71" s="4"/>
      <c r="C71" s="256"/>
      <c r="D71" s="6"/>
      <c r="E71" s="3"/>
      <c r="F71" s="3"/>
      <c r="G71" s="3"/>
      <c r="H71" s="3"/>
      <c r="I71" s="3"/>
      <c r="J71" s="3"/>
      <c r="K71" s="3"/>
      <c r="L71" s="3"/>
      <c r="M71" s="3"/>
      <c r="N71" s="3"/>
      <c r="O71" s="3"/>
      <c r="P71" s="3"/>
      <c r="Q71" s="3"/>
      <c r="R71" s="3"/>
      <c r="S71" s="3"/>
      <c r="T71" s="3"/>
      <c r="U71" s="3"/>
      <c r="V71" s="3"/>
      <c r="W71" s="3"/>
      <c r="X71" s="3"/>
      <c r="Y71" s="3"/>
      <c r="AE71">
        <v>15</v>
      </c>
      <c r="AF71">
        <v>21</v>
      </c>
      <c r="AG71" t="s">
        <v>215</v>
      </c>
    </row>
    <row r="72" spans="1:60" x14ac:dyDescent="0.25">
      <c r="A72" s="215"/>
      <c r="B72" s="216" t="s">
        <v>29</v>
      </c>
      <c r="C72" s="257"/>
      <c r="D72" s="217"/>
      <c r="E72" s="218"/>
      <c r="F72" s="218"/>
      <c r="G72" s="233">
        <f>G8+G12+G28+G53</f>
        <v>0</v>
      </c>
      <c r="H72" s="3"/>
      <c r="I72" s="3"/>
      <c r="J72" s="3"/>
      <c r="K72" s="3"/>
      <c r="L72" s="3"/>
      <c r="M72" s="3"/>
      <c r="N72" s="3"/>
      <c r="O72" s="3"/>
      <c r="P72" s="3"/>
      <c r="Q72" s="3"/>
      <c r="R72" s="3"/>
      <c r="S72" s="3"/>
      <c r="T72" s="3"/>
      <c r="U72" s="3"/>
      <c r="V72" s="3"/>
      <c r="W72" s="3"/>
      <c r="X72" s="3"/>
      <c r="Y72" s="3"/>
      <c r="AE72">
        <f>SUMIF(L7:L70,AE71,G7:G70)</f>
        <v>0</v>
      </c>
      <c r="AF72">
        <f>SUMIF(L7:L70,AF71,G7:G70)</f>
        <v>0</v>
      </c>
      <c r="AG72" t="s">
        <v>268</v>
      </c>
    </row>
    <row r="73" spans="1:60" x14ac:dyDescent="0.25">
      <c r="C73" s="258"/>
      <c r="D73" s="10"/>
      <c r="AG73" t="s">
        <v>269</v>
      </c>
    </row>
    <row r="74" spans="1:60" x14ac:dyDescent="0.25">
      <c r="D74" s="10"/>
    </row>
    <row r="75" spans="1:60" x14ac:dyDescent="0.25">
      <c r="D75" s="10"/>
    </row>
    <row r="76" spans="1:60" x14ac:dyDescent="0.25">
      <c r="D76" s="10"/>
    </row>
    <row r="77" spans="1:60" x14ac:dyDescent="0.25">
      <c r="D77" s="10"/>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nzx//ugR5ozJDX9CodRmmzmlMgT/6uuIJJM3YmJqjvti9d9UImgO2wrnOrlzzE+RVvsi+E3WugdHRmeDhnTo1w==" saltValue="d5lEzoBLbDA4sCVX1L3Ek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893D2-1A50-44B2-AE23-21E2CBDDCB9A}">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73</v>
      </c>
      <c r="C3" s="201" t="s">
        <v>74</v>
      </c>
      <c r="D3" s="199"/>
      <c r="E3" s="199"/>
      <c r="F3" s="199"/>
      <c r="G3" s="200"/>
      <c r="AC3" s="176" t="s">
        <v>202</v>
      </c>
      <c r="AG3" t="s">
        <v>205</v>
      </c>
    </row>
    <row r="4" spans="1:60" ht="25.05" customHeight="1" x14ac:dyDescent="0.25">
      <c r="A4" s="202" t="s">
        <v>9</v>
      </c>
      <c r="B4" s="203" t="s">
        <v>67</v>
      </c>
      <c r="C4" s="204" t="s">
        <v>68</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53</v>
      </c>
      <c r="C8" s="251" t="s">
        <v>127</v>
      </c>
      <c r="D8" s="229"/>
      <c r="E8" s="230"/>
      <c r="F8" s="231"/>
      <c r="G8" s="231">
        <f>SUMIF(AG9:AG29,"&lt;&gt;NOR",G9:G29)</f>
        <v>0</v>
      </c>
      <c r="H8" s="231"/>
      <c r="I8" s="231">
        <f>SUM(I9:I29)</f>
        <v>0</v>
      </c>
      <c r="J8" s="231"/>
      <c r="K8" s="231">
        <f>SUM(K9:K29)</f>
        <v>0</v>
      </c>
      <c r="L8" s="231"/>
      <c r="M8" s="231">
        <f>SUM(M9:M29)</f>
        <v>0</v>
      </c>
      <c r="N8" s="230"/>
      <c r="O8" s="230">
        <f>SUM(O9:O29)</f>
        <v>0</v>
      </c>
      <c r="P8" s="230"/>
      <c r="Q8" s="230">
        <f>SUM(Q9:Q29)</f>
        <v>0</v>
      </c>
      <c r="R8" s="231"/>
      <c r="S8" s="231"/>
      <c r="T8" s="232"/>
      <c r="U8" s="226"/>
      <c r="V8" s="226">
        <f>SUM(V9:V29)</f>
        <v>0</v>
      </c>
      <c r="W8" s="226"/>
      <c r="X8" s="226"/>
      <c r="Y8" s="226"/>
      <c r="AG8" t="s">
        <v>230</v>
      </c>
    </row>
    <row r="9" spans="1:60" outlineLevel="1" x14ac:dyDescent="0.25">
      <c r="A9" s="243">
        <v>1</v>
      </c>
      <c r="B9" s="244" t="s">
        <v>1124</v>
      </c>
      <c r="C9" s="255" t="s">
        <v>1125</v>
      </c>
      <c r="D9" s="245" t="s">
        <v>290</v>
      </c>
      <c r="E9" s="246">
        <v>4</v>
      </c>
      <c r="F9" s="247"/>
      <c r="G9" s="248">
        <f>ROUND(E9*F9,2)</f>
        <v>0</v>
      </c>
      <c r="H9" s="247"/>
      <c r="I9" s="248">
        <f>ROUND(E9*H9,2)</f>
        <v>0</v>
      </c>
      <c r="J9" s="247"/>
      <c r="K9" s="248">
        <f>ROUND(E9*J9,2)</f>
        <v>0</v>
      </c>
      <c r="L9" s="248">
        <v>21</v>
      </c>
      <c r="M9" s="248">
        <f>G9*(1+L9/100)</f>
        <v>0</v>
      </c>
      <c r="N9" s="246">
        <v>0</v>
      </c>
      <c r="O9" s="246">
        <f>ROUND(E9*N9,2)</f>
        <v>0</v>
      </c>
      <c r="P9" s="246">
        <v>0</v>
      </c>
      <c r="Q9" s="246">
        <f>ROUND(E9*P9,2)</f>
        <v>0</v>
      </c>
      <c r="R9" s="248"/>
      <c r="S9" s="248" t="s">
        <v>254</v>
      </c>
      <c r="T9" s="249" t="s">
        <v>235</v>
      </c>
      <c r="U9" s="222">
        <v>0</v>
      </c>
      <c r="V9" s="222">
        <f>ROUND(E9*U9,2)</f>
        <v>0</v>
      </c>
      <c r="W9" s="222"/>
      <c r="X9" s="222" t="s">
        <v>276</v>
      </c>
      <c r="Y9" s="222" t="s">
        <v>237</v>
      </c>
      <c r="Z9" s="212"/>
      <c r="AA9" s="212"/>
      <c r="AB9" s="212"/>
      <c r="AC9" s="212"/>
      <c r="AD9" s="212"/>
      <c r="AE9" s="212"/>
      <c r="AF9" s="212"/>
      <c r="AG9" s="212" t="s">
        <v>362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34">
        <v>2</v>
      </c>
      <c r="B10" s="235" t="s">
        <v>1126</v>
      </c>
      <c r="C10" s="252" t="s">
        <v>1127</v>
      </c>
      <c r="D10" s="236" t="s">
        <v>309</v>
      </c>
      <c r="E10" s="237">
        <v>28.92</v>
      </c>
      <c r="F10" s="238"/>
      <c r="G10" s="239">
        <f>ROUND(E10*F10,2)</f>
        <v>0</v>
      </c>
      <c r="H10" s="238"/>
      <c r="I10" s="239">
        <f>ROUND(E10*H10,2)</f>
        <v>0</v>
      </c>
      <c r="J10" s="238"/>
      <c r="K10" s="239">
        <f>ROUND(E10*J10,2)</f>
        <v>0</v>
      </c>
      <c r="L10" s="239">
        <v>21</v>
      </c>
      <c r="M10" s="239">
        <f>G10*(1+L10/100)</f>
        <v>0</v>
      </c>
      <c r="N10" s="237">
        <v>0</v>
      </c>
      <c r="O10" s="237">
        <f>ROUND(E10*N10,2)</f>
        <v>0</v>
      </c>
      <c r="P10" s="237">
        <v>0</v>
      </c>
      <c r="Q10" s="237">
        <f>ROUND(E10*P10,2)</f>
        <v>0</v>
      </c>
      <c r="R10" s="239"/>
      <c r="S10" s="239" t="s">
        <v>254</v>
      </c>
      <c r="T10" s="240" t="s">
        <v>235</v>
      </c>
      <c r="U10" s="222">
        <v>0</v>
      </c>
      <c r="V10" s="222">
        <f>ROUND(E10*U10,2)</f>
        <v>0</v>
      </c>
      <c r="W10" s="222"/>
      <c r="X10" s="222" t="s">
        <v>276</v>
      </c>
      <c r="Y10" s="222" t="s">
        <v>237</v>
      </c>
      <c r="Z10" s="212"/>
      <c r="AA10" s="212"/>
      <c r="AB10" s="212"/>
      <c r="AC10" s="212"/>
      <c r="AD10" s="212"/>
      <c r="AE10" s="212"/>
      <c r="AF10" s="212"/>
      <c r="AG10" s="212" t="s">
        <v>362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5">
      <c r="A11" s="219"/>
      <c r="B11" s="220"/>
      <c r="C11" s="263" t="s">
        <v>1680</v>
      </c>
      <c r="D11" s="259"/>
      <c r="E11" s="260">
        <v>28.92</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281</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34">
        <v>3</v>
      </c>
      <c r="B12" s="235" t="s">
        <v>1130</v>
      </c>
      <c r="C12" s="252" t="s">
        <v>1131</v>
      </c>
      <c r="D12" s="236" t="s">
        <v>309</v>
      </c>
      <c r="E12" s="237">
        <v>9.64</v>
      </c>
      <c r="F12" s="238"/>
      <c r="G12" s="239">
        <f>ROUND(E12*F12,2)</f>
        <v>0</v>
      </c>
      <c r="H12" s="238"/>
      <c r="I12" s="239">
        <f>ROUND(E12*H12,2)</f>
        <v>0</v>
      </c>
      <c r="J12" s="238"/>
      <c r="K12" s="239">
        <f>ROUND(E12*J12,2)</f>
        <v>0</v>
      </c>
      <c r="L12" s="239">
        <v>21</v>
      </c>
      <c r="M12" s="239">
        <f>G12*(1+L12/100)</f>
        <v>0</v>
      </c>
      <c r="N12" s="237">
        <v>0</v>
      </c>
      <c r="O12" s="237">
        <f>ROUND(E12*N12,2)</f>
        <v>0</v>
      </c>
      <c r="P12" s="237">
        <v>0</v>
      </c>
      <c r="Q12" s="237">
        <f>ROUND(E12*P12,2)</f>
        <v>0</v>
      </c>
      <c r="R12" s="239"/>
      <c r="S12" s="239" t="s">
        <v>254</v>
      </c>
      <c r="T12" s="240" t="s">
        <v>235</v>
      </c>
      <c r="U12" s="222">
        <v>0</v>
      </c>
      <c r="V12" s="222">
        <f>ROUND(E12*U12,2)</f>
        <v>0</v>
      </c>
      <c r="W12" s="222"/>
      <c r="X12" s="222" t="s">
        <v>276</v>
      </c>
      <c r="Y12" s="222" t="s">
        <v>237</v>
      </c>
      <c r="Z12" s="212"/>
      <c r="AA12" s="212"/>
      <c r="AB12" s="212"/>
      <c r="AC12" s="212"/>
      <c r="AD12" s="212"/>
      <c r="AE12" s="212"/>
      <c r="AF12" s="212"/>
      <c r="AG12" s="212" t="s">
        <v>362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5">
      <c r="A13" s="219"/>
      <c r="B13" s="220"/>
      <c r="C13" s="263" t="s">
        <v>1681</v>
      </c>
      <c r="D13" s="259"/>
      <c r="E13" s="260">
        <v>9.64</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281</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34">
        <v>4</v>
      </c>
      <c r="B14" s="235" t="s">
        <v>1133</v>
      </c>
      <c r="C14" s="252" t="s">
        <v>1134</v>
      </c>
      <c r="D14" s="236" t="s">
        <v>273</v>
      </c>
      <c r="E14" s="237">
        <v>57.84</v>
      </c>
      <c r="F14" s="238"/>
      <c r="G14" s="239">
        <f>ROUND(E14*F14,2)</f>
        <v>0</v>
      </c>
      <c r="H14" s="238"/>
      <c r="I14" s="239">
        <f>ROUND(E14*H14,2)</f>
        <v>0</v>
      </c>
      <c r="J14" s="238"/>
      <c r="K14" s="239">
        <f>ROUND(E14*J14,2)</f>
        <v>0</v>
      </c>
      <c r="L14" s="239">
        <v>21</v>
      </c>
      <c r="M14" s="239">
        <f>G14*(1+L14/100)</f>
        <v>0</v>
      </c>
      <c r="N14" s="237">
        <v>0</v>
      </c>
      <c r="O14" s="237">
        <f>ROUND(E14*N14,2)</f>
        <v>0</v>
      </c>
      <c r="P14" s="237">
        <v>0</v>
      </c>
      <c r="Q14" s="237">
        <f>ROUND(E14*P14,2)</f>
        <v>0</v>
      </c>
      <c r="R14" s="239"/>
      <c r="S14" s="239" t="s">
        <v>254</v>
      </c>
      <c r="T14" s="240" t="s">
        <v>235</v>
      </c>
      <c r="U14" s="222">
        <v>0</v>
      </c>
      <c r="V14" s="222">
        <f>ROUND(E14*U14,2)</f>
        <v>0</v>
      </c>
      <c r="W14" s="222"/>
      <c r="X14" s="222" t="s">
        <v>276</v>
      </c>
      <c r="Y14" s="222" t="s">
        <v>237</v>
      </c>
      <c r="Z14" s="212"/>
      <c r="AA14" s="212"/>
      <c r="AB14" s="212"/>
      <c r="AC14" s="212"/>
      <c r="AD14" s="212"/>
      <c r="AE14" s="212"/>
      <c r="AF14" s="212"/>
      <c r="AG14" s="212" t="s">
        <v>362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5">
      <c r="A15" s="219"/>
      <c r="B15" s="220"/>
      <c r="C15" s="263" t="s">
        <v>1682</v>
      </c>
      <c r="D15" s="259"/>
      <c r="E15" s="260">
        <v>57.84</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281</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3">
        <v>5</v>
      </c>
      <c r="B16" s="244" t="s">
        <v>1137</v>
      </c>
      <c r="C16" s="255" t="s">
        <v>1138</v>
      </c>
      <c r="D16" s="245" t="s">
        <v>273</v>
      </c>
      <c r="E16" s="246">
        <v>57.84</v>
      </c>
      <c r="F16" s="247"/>
      <c r="G16" s="248">
        <f>ROUND(E16*F16,2)</f>
        <v>0</v>
      </c>
      <c r="H16" s="247"/>
      <c r="I16" s="248">
        <f>ROUND(E16*H16,2)</f>
        <v>0</v>
      </c>
      <c r="J16" s="247"/>
      <c r="K16" s="248">
        <f>ROUND(E16*J16,2)</f>
        <v>0</v>
      </c>
      <c r="L16" s="248">
        <v>21</v>
      </c>
      <c r="M16" s="248">
        <f>G16*(1+L16/100)</f>
        <v>0</v>
      </c>
      <c r="N16" s="246">
        <v>0</v>
      </c>
      <c r="O16" s="246">
        <f>ROUND(E16*N16,2)</f>
        <v>0</v>
      </c>
      <c r="P16" s="246">
        <v>0</v>
      </c>
      <c r="Q16" s="246">
        <f>ROUND(E16*P16,2)</f>
        <v>0</v>
      </c>
      <c r="R16" s="248"/>
      <c r="S16" s="248" t="s">
        <v>254</v>
      </c>
      <c r="T16" s="249" t="s">
        <v>235</v>
      </c>
      <c r="U16" s="222">
        <v>0</v>
      </c>
      <c r="V16" s="222">
        <f>ROUND(E16*U16,2)</f>
        <v>0</v>
      </c>
      <c r="W16" s="222"/>
      <c r="X16" s="222" t="s">
        <v>276</v>
      </c>
      <c r="Y16" s="222" t="s">
        <v>237</v>
      </c>
      <c r="Z16" s="212"/>
      <c r="AA16" s="212"/>
      <c r="AB16" s="212"/>
      <c r="AC16" s="212"/>
      <c r="AD16" s="212"/>
      <c r="AE16" s="212"/>
      <c r="AF16" s="212"/>
      <c r="AG16" s="212" t="s">
        <v>362</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3">
        <v>6</v>
      </c>
      <c r="B17" s="244" t="s">
        <v>1139</v>
      </c>
      <c r="C17" s="255" t="s">
        <v>1140</v>
      </c>
      <c r="D17" s="245" t="s">
        <v>309</v>
      </c>
      <c r="E17" s="246">
        <v>128.91999999999999</v>
      </c>
      <c r="F17" s="247"/>
      <c r="G17" s="248">
        <f>ROUND(E17*F17,2)</f>
        <v>0</v>
      </c>
      <c r="H17" s="247"/>
      <c r="I17" s="248">
        <f>ROUND(E17*H17,2)</f>
        <v>0</v>
      </c>
      <c r="J17" s="247"/>
      <c r="K17" s="248">
        <f>ROUND(E17*J17,2)</f>
        <v>0</v>
      </c>
      <c r="L17" s="248">
        <v>21</v>
      </c>
      <c r="M17" s="248">
        <f>G17*(1+L17/100)</f>
        <v>0</v>
      </c>
      <c r="N17" s="246">
        <v>0</v>
      </c>
      <c r="O17" s="246">
        <f>ROUND(E17*N17,2)</f>
        <v>0</v>
      </c>
      <c r="P17" s="246">
        <v>0</v>
      </c>
      <c r="Q17" s="246">
        <f>ROUND(E17*P17,2)</f>
        <v>0</v>
      </c>
      <c r="R17" s="248"/>
      <c r="S17" s="248" t="s">
        <v>254</v>
      </c>
      <c r="T17" s="249" t="s">
        <v>235</v>
      </c>
      <c r="U17" s="222">
        <v>0</v>
      </c>
      <c r="V17" s="222">
        <f>ROUND(E17*U17,2)</f>
        <v>0</v>
      </c>
      <c r="W17" s="222"/>
      <c r="X17" s="222" t="s">
        <v>276</v>
      </c>
      <c r="Y17" s="222" t="s">
        <v>237</v>
      </c>
      <c r="Z17" s="212"/>
      <c r="AA17" s="212"/>
      <c r="AB17" s="212"/>
      <c r="AC17" s="212"/>
      <c r="AD17" s="212"/>
      <c r="AE17" s="212"/>
      <c r="AF17" s="212"/>
      <c r="AG17" s="212" t="s">
        <v>362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34">
        <v>7</v>
      </c>
      <c r="B18" s="235" t="s">
        <v>485</v>
      </c>
      <c r="C18" s="252" t="s">
        <v>1141</v>
      </c>
      <c r="D18" s="236" t="s">
        <v>309</v>
      </c>
      <c r="E18" s="237">
        <v>7.7119999999999997</v>
      </c>
      <c r="F18" s="238"/>
      <c r="G18" s="239">
        <f>ROUND(E18*F18,2)</f>
        <v>0</v>
      </c>
      <c r="H18" s="238"/>
      <c r="I18" s="239">
        <f>ROUND(E18*H18,2)</f>
        <v>0</v>
      </c>
      <c r="J18" s="238"/>
      <c r="K18" s="239">
        <f>ROUND(E18*J18,2)</f>
        <v>0</v>
      </c>
      <c r="L18" s="239">
        <v>21</v>
      </c>
      <c r="M18" s="239">
        <f>G18*(1+L18/100)</f>
        <v>0</v>
      </c>
      <c r="N18" s="237">
        <v>0</v>
      </c>
      <c r="O18" s="237">
        <f>ROUND(E18*N18,2)</f>
        <v>0</v>
      </c>
      <c r="P18" s="237">
        <v>0</v>
      </c>
      <c r="Q18" s="237">
        <f>ROUND(E18*P18,2)</f>
        <v>0</v>
      </c>
      <c r="R18" s="239"/>
      <c r="S18" s="239" t="s">
        <v>254</v>
      </c>
      <c r="T18" s="240" t="s">
        <v>235</v>
      </c>
      <c r="U18" s="222">
        <v>0</v>
      </c>
      <c r="V18" s="222">
        <f>ROUND(E18*U18,2)</f>
        <v>0</v>
      </c>
      <c r="W18" s="222"/>
      <c r="X18" s="222" t="s">
        <v>276</v>
      </c>
      <c r="Y18" s="222" t="s">
        <v>237</v>
      </c>
      <c r="Z18" s="212"/>
      <c r="AA18" s="212"/>
      <c r="AB18" s="212"/>
      <c r="AC18" s="212"/>
      <c r="AD18" s="212"/>
      <c r="AE18" s="212"/>
      <c r="AF18" s="212"/>
      <c r="AG18" s="212" t="s">
        <v>362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5">
      <c r="A19" s="219"/>
      <c r="B19" s="220"/>
      <c r="C19" s="263" t="s">
        <v>1683</v>
      </c>
      <c r="D19" s="259"/>
      <c r="E19" s="260">
        <v>1.93</v>
      </c>
      <c r="F19" s="222"/>
      <c r="G19" s="22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281</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5">
      <c r="A20" s="219"/>
      <c r="B20" s="220"/>
      <c r="C20" s="263" t="s">
        <v>1684</v>
      </c>
      <c r="D20" s="259"/>
      <c r="E20" s="260">
        <v>5.78</v>
      </c>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281</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3">
        <v>8</v>
      </c>
      <c r="B21" s="244" t="s">
        <v>1144</v>
      </c>
      <c r="C21" s="255" t="s">
        <v>1145</v>
      </c>
      <c r="D21" s="245" t="s">
        <v>309</v>
      </c>
      <c r="E21" s="246">
        <v>7.7119999999999997</v>
      </c>
      <c r="F21" s="247"/>
      <c r="G21" s="248">
        <f>ROUND(E21*F21,2)</f>
        <v>0</v>
      </c>
      <c r="H21" s="247"/>
      <c r="I21" s="248">
        <f>ROUND(E21*H21,2)</f>
        <v>0</v>
      </c>
      <c r="J21" s="247"/>
      <c r="K21" s="248">
        <f>ROUND(E21*J21,2)</f>
        <v>0</v>
      </c>
      <c r="L21" s="248">
        <v>21</v>
      </c>
      <c r="M21" s="248">
        <f>G21*(1+L21/100)</f>
        <v>0</v>
      </c>
      <c r="N21" s="246">
        <v>0</v>
      </c>
      <c r="O21" s="246">
        <f>ROUND(E21*N21,2)</f>
        <v>0</v>
      </c>
      <c r="P21" s="246">
        <v>0</v>
      </c>
      <c r="Q21" s="246">
        <f>ROUND(E21*P21,2)</f>
        <v>0</v>
      </c>
      <c r="R21" s="248"/>
      <c r="S21" s="248" t="s">
        <v>254</v>
      </c>
      <c r="T21" s="249" t="s">
        <v>235</v>
      </c>
      <c r="U21" s="222">
        <v>0</v>
      </c>
      <c r="V21" s="222">
        <f>ROUND(E21*U21,2)</f>
        <v>0</v>
      </c>
      <c r="W21" s="222"/>
      <c r="X21" s="222" t="s">
        <v>276</v>
      </c>
      <c r="Y21" s="222" t="s">
        <v>237</v>
      </c>
      <c r="Z21" s="212"/>
      <c r="AA21" s="212"/>
      <c r="AB21" s="212"/>
      <c r="AC21" s="212"/>
      <c r="AD21" s="212"/>
      <c r="AE21" s="212"/>
      <c r="AF21" s="212"/>
      <c r="AG21" s="212" t="s">
        <v>362</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3">
        <v>9</v>
      </c>
      <c r="B22" s="244" t="s">
        <v>1146</v>
      </c>
      <c r="C22" s="255" t="s">
        <v>1147</v>
      </c>
      <c r="D22" s="245" t="s">
        <v>309</v>
      </c>
      <c r="E22" s="246">
        <v>7.7119999999999997</v>
      </c>
      <c r="F22" s="247"/>
      <c r="G22" s="248">
        <f>ROUND(E22*F22,2)</f>
        <v>0</v>
      </c>
      <c r="H22" s="247"/>
      <c r="I22" s="248">
        <f>ROUND(E22*H22,2)</f>
        <v>0</v>
      </c>
      <c r="J22" s="247"/>
      <c r="K22" s="248">
        <f>ROUND(E22*J22,2)</f>
        <v>0</v>
      </c>
      <c r="L22" s="248">
        <v>21</v>
      </c>
      <c r="M22" s="248">
        <f>G22*(1+L22/100)</f>
        <v>0</v>
      </c>
      <c r="N22" s="246">
        <v>0</v>
      </c>
      <c r="O22" s="246">
        <f>ROUND(E22*N22,2)</f>
        <v>0</v>
      </c>
      <c r="P22" s="246">
        <v>0</v>
      </c>
      <c r="Q22" s="246">
        <f>ROUND(E22*P22,2)</f>
        <v>0</v>
      </c>
      <c r="R22" s="248"/>
      <c r="S22" s="248" t="s">
        <v>254</v>
      </c>
      <c r="T22" s="249" t="s">
        <v>235</v>
      </c>
      <c r="U22" s="222">
        <v>0</v>
      </c>
      <c r="V22" s="222">
        <f>ROUND(E22*U22,2)</f>
        <v>0</v>
      </c>
      <c r="W22" s="222"/>
      <c r="X22" s="222" t="s">
        <v>276</v>
      </c>
      <c r="Y22" s="222" t="s">
        <v>237</v>
      </c>
      <c r="Z22" s="212"/>
      <c r="AA22" s="212"/>
      <c r="AB22" s="212"/>
      <c r="AC22" s="212"/>
      <c r="AD22" s="212"/>
      <c r="AE22" s="212"/>
      <c r="AF22" s="212"/>
      <c r="AG22" s="212" t="s">
        <v>362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34">
        <v>10</v>
      </c>
      <c r="B23" s="235" t="s">
        <v>494</v>
      </c>
      <c r="C23" s="252" t="s">
        <v>1148</v>
      </c>
      <c r="D23" s="236" t="s">
        <v>309</v>
      </c>
      <c r="E23" s="237">
        <v>36.631999999999998</v>
      </c>
      <c r="F23" s="238"/>
      <c r="G23" s="239">
        <f>ROUND(E23*F23,2)</f>
        <v>0</v>
      </c>
      <c r="H23" s="238"/>
      <c r="I23" s="239">
        <f>ROUND(E23*H23,2)</f>
        <v>0</v>
      </c>
      <c r="J23" s="238"/>
      <c r="K23" s="239">
        <f>ROUND(E23*J23,2)</f>
        <v>0</v>
      </c>
      <c r="L23" s="239">
        <v>21</v>
      </c>
      <c r="M23" s="239">
        <f>G23*(1+L23/100)</f>
        <v>0</v>
      </c>
      <c r="N23" s="237">
        <v>0</v>
      </c>
      <c r="O23" s="237">
        <f>ROUND(E23*N23,2)</f>
        <v>0</v>
      </c>
      <c r="P23" s="237">
        <v>0</v>
      </c>
      <c r="Q23" s="237">
        <f>ROUND(E23*P23,2)</f>
        <v>0</v>
      </c>
      <c r="R23" s="239"/>
      <c r="S23" s="239" t="s">
        <v>254</v>
      </c>
      <c r="T23" s="240" t="s">
        <v>235</v>
      </c>
      <c r="U23" s="222">
        <v>0</v>
      </c>
      <c r="V23" s="222">
        <f>ROUND(E23*U23,2)</f>
        <v>0</v>
      </c>
      <c r="W23" s="222"/>
      <c r="X23" s="222" t="s">
        <v>276</v>
      </c>
      <c r="Y23" s="222" t="s">
        <v>237</v>
      </c>
      <c r="Z23" s="212"/>
      <c r="AA23" s="212"/>
      <c r="AB23" s="212"/>
      <c r="AC23" s="212"/>
      <c r="AD23" s="212"/>
      <c r="AE23" s="212"/>
      <c r="AF23" s="212"/>
      <c r="AG23" s="212" t="s">
        <v>362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5">
      <c r="A24" s="219"/>
      <c r="B24" s="220"/>
      <c r="C24" s="263" t="s">
        <v>1685</v>
      </c>
      <c r="D24" s="259"/>
      <c r="E24" s="260">
        <v>28.92</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281</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5">
      <c r="A25" s="219"/>
      <c r="B25" s="220"/>
      <c r="C25" s="263" t="s">
        <v>1686</v>
      </c>
      <c r="D25" s="259"/>
      <c r="E25" s="260">
        <v>7.71</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281</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34">
        <v>11</v>
      </c>
      <c r="B26" s="235" t="s">
        <v>1151</v>
      </c>
      <c r="C26" s="252" t="s">
        <v>1152</v>
      </c>
      <c r="D26" s="236" t="s">
        <v>309</v>
      </c>
      <c r="E26" s="237">
        <v>5.7839999999999998</v>
      </c>
      <c r="F26" s="238"/>
      <c r="G26" s="239">
        <f>ROUND(E26*F26,2)</f>
        <v>0</v>
      </c>
      <c r="H26" s="238"/>
      <c r="I26" s="239">
        <f>ROUND(E26*H26,2)</f>
        <v>0</v>
      </c>
      <c r="J26" s="238"/>
      <c r="K26" s="239">
        <f>ROUND(E26*J26,2)</f>
        <v>0</v>
      </c>
      <c r="L26" s="239">
        <v>21</v>
      </c>
      <c r="M26" s="239">
        <f>G26*(1+L26/100)</f>
        <v>0</v>
      </c>
      <c r="N26" s="237">
        <v>0</v>
      </c>
      <c r="O26" s="237">
        <f>ROUND(E26*N26,2)</f>
        <v>0</v>
      </c>
      <c r="P26" s="237">
        <v>0</v>
      </c>
      <c r="Q26" s="237">
        <f>ROUND(E26*P26,2)</f>
        <v>0</v>
      </c>
      <c r="R26" s="239"/>
      <c r="S26" s="239" t="s">
        <v>254</v>
      </c>
      <c r="T26" s="240" t="s">
        <v>235</v>
      </c>
      <c r="U26" s="222">
        <v>0</v>
      </c>
      <c r="V26" s="222">
        <f>ROUND(E26*U26,2)</f>
        <v>0</v>
      </c>
      <c r="W26" s="222"/>
      <c r="X26" s="222" t="s">
        <v>276</v>
      </c>
      <c r="Y26" s="222" t="s">
        <v>237</v>
      </c>
      <c r="Z26" s="212"/>
      <c r="AA26" s="212"/>
      <c r="AB26" s="212"/>
      <c r="AC26" s="212"/>
      <c r="AD26" s="212"/>
      <c r="AE26" s="212"/>
      <c r="AF26" s="212"/>
      <c r="AG26" s="212" t="s">
        <v>362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5">
      <c r="A27" s="219"/>
      <c r="B27" s="220"/>
      <c r="C27" s="263" t="s">
        <v>1687</v>
      </c>
      <c r="D27" s="259"/>
      <c r="E27" s="260">
        <v>5.78</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281</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43">
        <v>12</v>
      </c>
      <c r="B28" s="244" t="s">
        <v>1155</v>
      </c>
      <c r="C28" s="255" t="s">
        <v>1156</v>
      </c>
      <c r="D28" s="245" t="s">
        <v>309</v>
      </c>
      <c r="E28" s="246">
        <v>7.7119999999999997</v>
      </c>
      <c r="F28" s="247"/>
      <c r="G28" s="248">
        <f>ROUND(E28*F28,2)</f>
        <v>0</v>
      </c>
      <c r="H28" s="247"/>
      <c r="I28" s="248">
        <f>ROUND(E28*H28,2)</f>
        <v>0</v>
      </c>
      <c r="J28" s="247"/>
      <c r="K28" s="248">
        <f>ROUND(E28*J28,2)</f>
        <v>0</v>
      </c>
      <c r="L28" s="248">
        <v>21</v>
      </c>
      <c r="M28" s="248">
        <f>G28*(1+L28/100)</f>
        <v>0</v>
      </c>
      <c r="N28" s="246">
        <v>0</v>
      </c>
      <c r="O28" s="246">
        <f>ROUND(E28*N28,2)</f>
        <v>0</v>
      </c>
      <c r="P28" s="246">
        <v>0</v>
      </c>
      <c r="Q28" s="246">
        <f>ROUND(E28*P28,2)</f>
        <v>0</v>
      </c>
      <c r="R28" s="248"/>
      <c r="S28" s="248" t="s">
        <v>254</v>
      </c>
      <c r="T28" s="249" t="s">
        <v>235</v>
      </c>
      <c r="U28" s="222">
        <v>0</v>
      </c>
      <c r="V28" s="222">
        <f>ROUND(E28*U28,2)</f>
        <v>0</v>
      </c>
      <c r="W28" s="222"/>
      <c r="X28" s="222" t="s">
        <v>1157</v>
      </c>
      <c r="Y28" s="222" t="s">
        <v>237</v>
      </c>
      <c r="Z28" s="212"/>
      <c r="AA28" s="212"/>
      <c r="AB28" s="212"/>
      <c r="AC28" s="212"/>
      <c r="AD28" s="212"/>
      <c r="AE28" s="212"/>
      <c r="AF28" s="212"/>
      <c r="AG28" s="212" t="s">
        <v>1158</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3">
        <v>13</v>
      </c>
      <c r="B29" s="244" t="s">
        <v>1159</v>
      </c>
      <c r="C29" s="255" t="s">
        <v>1160</v>
      </c>
      <c r="D29" s="245" t="s">
        <v>309</v>
      </c>
      <c r="E29" s="246">
        <v>5.78</v>
      </c>
      <c r="F29" s="247"/>
      <c r="G29" s="248">
        <f>ROUND(E29*F29,2)</f>
        <v>0</v>
      </c>
      <c r="H29" s="247"/>
      <c r="I29" s="248">
        <f>ROUND(E29*H29,2)</f>
        <v>0</v>
      </c>
      <c r="J29" s="247"/>
      <c r="K29" s="248">
        <f>ROUND(E29*J29,2)</f>
        <v>0</v>
      </c>
      <c r="L29" s="248">
        <v>21</v>
      </c>
      <c r="M29" s="248">
        <f>G29*(1+L29/100)</f>
        <v>0</v>
      </c>
      <c r="N29" s="246">
        <v>0</v>
      </c>
      <c r="O29" s="246">
        <f>ROUND(E29*N29,2)</f>
        <v>0</v>
      </c>
      <c r="P29" s="246">
        <v>0</v>
      </c>
      <c r="Q29" s="246">
        <f>ROUND(E29*P29,2)</f>
        <v>0</v>
      </c>
      <c r="R29" s="248"/>
      <c r="S29" s="248" t="s">
        <v>254</v>
      </c>
      <c r="T29" s="249" t="s">
        <v>235</v>
      </c>
      <c r="U29" s="222">
        <v>0</v>
      </c>
      <c r="V29" s="222">
        <f>ROUND(E29*U29,2)</f>
        <v>0</v>
      </c>
      <c r="W29" s="222"/>
      <c r="X29" s="222" t="s">
        <v>520</v>
      </c>
      <c r="Y29" s="222" t="s">
        <v>237</v>
      </c>
      <c r="Z29" s="212"/>
      <c r="AA29" s="212"/>
      <c r="AB29" s="212"/>
      <c r="AC29" s="212"/>
      <c r="AD29" s="212"/>
      <c r="AE29" s="212"/>
      <c r="AF29" s="212"/>
      <c r="AG29" s="212" t="s">
        <v>718</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x14ac:dyDescent="0.25">
      <c r="A30" s="227" t="s">
        <v>229</v>
      </c>
      <c r="B30" s="228" t="s">
        <v>134</v>
      </c>
      <c r="C30" s="251" t="s">
        <v>135</v>
      </c>
      <c r="D30" s="229"/>
      <c r="E30" s="230"/>
      <c r="F30" s="231"/>
      <c r="G30" s="231">
        <f>SUMIF(AG31:AG32,"&lt;&gt;NOR",G31:G32)</f>
        <v>0</v>
      </c>
      <c r="H30" s="231"/>
      <c r="I30" s="231">
        <f>SUM(I31:I32)</f>
        <v>0</v>
      </c>
      <c r="J30" s="231"/>
      <c r="K30" s="231">
        <f>SUM(K31:K32)</f>
        <v>0</v>
      </c>
      <c r="L30" s="231"/>
      <c r="M30" s="231">
        <f>SUM(M31:M32)</f>
        <v>0</v>
      </c>
      <c r="N30" s="230"/>
      <c r="O30" s="230">
        <f>SUM(O31:O32)</f>
        <v>0</v>
      </c>
      <c r="P30" s="230"/>
      <c r="Q30" s="230">
        <f>SUM(Q31:Q32)</f>
        <v>0</v>
      </c>
      <c r="R30" s="231"/>
      <c r="S30" s="231"/>
      <c r="T30" s="232"/>
      <c r="U30" s="226"/>
      <c r="V30" s="226">
        <f>SUM(V31:V32)</f>
        <v>0</v>
      </c>
      <c r="W30" s="226"/>
      <c r="X30" s="226"/>
      <c r="Y30" s="226"/>
      <c r="AG30" t="s">
        <v>230</v>
      </c>
    </row>
    <row r="31" spans="1:60" outlineLevel="1" x14ac:dyDescent="0.25">
      <c r="A31" s="234">
        <v>14</v>
      </c>
      <c r="B31" s="235" t="s">
        <v>1161</v>
      </c>
      <c r="C31" s="252" t="s">
        <v>1162</v>
      </c>
      <c r="D31" s="236" t="s">
        <v>309</v>
      </c>
      <c r="E31" s="237">
        <v>1.9279999999999999</v>
      </c>
      <c r="F31" s="238"/>
      <c r="G31" s="239">
        <f>ROUND(E31*F31,2)</f>
        <v>0</v>
      </c>
      <c r="H31" s="238"/>
      <c r="I31" s="239">
        <f>ROUND(E31*H31,2)</f>
        <v>0</v>
      </c>
      <c r="J31" s="238"/>
      <c r="K31" s="239">
        <f>ROUND(E31*J31,2)</f>
        <v>0</v>
      </c>
      <c r="L31" s="239">
        <v>21</v>
      </c>
      <c r="M31" s="239">
        <f>G31*(1+L31/100)</f>
        <v>0</v>
      </c>
      <c r="N31" s="237">
        <v>0</v>
      </c>
      <c r="O31" s="237">
        <f>ROUND(E31*N31,2)</f>
        <v>0</v>
      </c>
      <c r="P31" s="237">
        <v>0</v>
      </c>
      <c r="Q31" s="237">
        <f>ROUND(E31*P31,2)</f>
        <v>0</v>
      </c>
      <c r="R31" s="239"/>
      <c r="S31" s="239" t="s">
        <v>254</v>
      </c>
      <c r="T31" s="240" t="s">
        <v>235</v>
      </c>
      <c r="U31" s="222">
        <v>0</v>
      </c>
      <c r="V31" s="222">
        <f>ROUND(E31*U31,2)</f>
        <v>0</v>
      </c>
      <c r="W31" s="222"/>
      <c r="X31" s="222" t="s">
        <v>276</v>
      </c>
      <c r="Y31" s="222" t="s">
        <v>237</v>
      </c>
      <c r="Z31" s="212"/>
      <c r="AA31" s="212"/>
      <c r="AB31" s="212"/>
      <c r="AC31" s="212"/>
      <c r="AD31" s="212"/>
      <c r="AE31" s="212"/>
      <c r="AF31" s="212"/>
      <c r="AG31" s="212" t="s">
        <v>362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5">
      <c r="A32" s="219"/>
      <c r="B32" s="220"/>
      <c r="C32" s="263" t="s">
        <v>1688</v>
      </c>
      <c r="D32" s="259"/>
      <c r="E32" s="260">
        <v>1.93</v>
      </c>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281</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x14ac:dyDescent="0.25">
      <c r="A33" s="227" t="s">
        <v>229</v>
      </c>
      <c r="B33" s="228" t="s">
        <v>144</v>
      </c>
      <c r="C33" s="251" t="s">
        <v>145</v>
      </c>
      <c r="D33" s="229"/>
      <c r="E33" s="230"/>
      <c r="F33" s="231"/>
      <c r="G33" s="231">
        <f>SUMIF(AG34:AG38,"&lt;&gt;NOR",G34:G38)</f>
        <v>0</v>
      </c>
      <c r="H33" s="231"/>
      <c r="I33" s="231">
        <f>SUM(I34:I38)</f>
        <v>0</v>
      </c>
      <c r="J33" s="231"/>
      <c r="K33" s="231">
        <f>SUM(K34:K38)</f>
        <v>0</v>
      </c>
      <c r="L33" s="231"/>
      <c r="M33" s="231">
        <f>SUM(M34:M38)</f>
        <v>0</v>
      </c>
      <c r="N33" s="230"/>
      <c r="O33" s="230">
        <f>SUM(O34:O38)</f>
        <v>0</v>
      </c>
      <c r="P33" s="230"/>
      <c r="Q33" s="230">
        <f>SUM(Q34:Q38)</f>
        <v>0</v>
      </c>
      <c r="R33" s="231"/>
      <c r="S33" s="231"/>
      <c r="T33" s="232"/>
      <c r="U33" s="226"/>
      <c r="V33" s="226">
        <f>SUM(V34:V38)</f>
        <v>0</v>
      </c>
      <c r="W33" s="226"/>
      <c r="X33" s="226"/>
      <c r="Y33" s="226"/>
      <c r="AG33" t="s">
        <v>230</v>
      </c>
    </row>
    <row r="34" spans="1:60" outlineLevel="1" x14ac:dyDescent="0.25">
      <c r="A34" s="243">
        <v>15</v>
      </c>
      <c r="B34" s="244" t="s">
        <v>1171</v>
      </c>
      <c r="C34" s="255" t="s">
        <v>1172</v>
      </c>
      <c r="D34" s="245" t="s">
        <v>1173</v>
      </c>
      <c r="E34" s="246">
        <v>1</v>
      </c>
      <c r="F34" s="247"/>
      <c r="G34" s="248">
        <f>ROUND(E34*F34,2)</f>
        <v>0</v>
      </c>
      <c r="H34" s="247"/>
      <c r="I34" s="248">
        <f>ROUND(E34*H34,2)</f>
        <v>0</v>
      </c>
      <c r="J34" s="247"/>
      <c r="K34" s="248">
        <f>ROUND(E34*J34,2)</f>
        <v>0</v>
      </c>
      <c r="L34" s="248">
        <v>21</v>
      </c>
      <c r="M34" s="248">
        <f>G34*(1+L34/100)</f>
        <v>0</v>
      </c>
      <c r="N34" s="246">
        <v>0</v>
      </c>
      <c r="O34" s="246">
        <f>ROUND(E34*N34,2)</f>
        <v>0</v>
      </c>
      <c r="P34" s="246">
        <v>0</v>
      </c>
      <c r="Q34" s="246">
        <f>ROUND(E34*P34,2)</f>
        <v>0</v>
      </c>
      <c r="R34" s="248"/>
      <c r="S34" s="248" t="s">
        <v>254</v>
      </c>
      <c r="T34" s="249" t="s">
        <v>235</v>
      </c>
      <c r="U34" s="222">
        <v>0</v>
      </c>
      <c r="V34" s="222">
        <f>ROUND(E34*U34,2)</f>
        <v>0</v>
      </c>
      <c r="W34" s="222"/>
      <c r="X34" s="222" t="s">
        <v>276</v>
      </c>
      <c r="Y34" s="222" t="s">
        <v>237</v>
      </c>
      <c r="Z34" s="212"/>
      <c r="AA34" s="212"/>
      <c r="AB34" s="212"/>
      <c r="AC34" s="212"/>
      <c r="AD34" s="212"/>
      <c r="AE34" s="212"/>
      <c r="AF34" s="212"/>
      <c r="AG34" s="212" t="s">
        <v>362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3">
        <v>16</v>
      </c>
      <c r="B35" s="244" t="s">
        <v>1689</v>
      </c>
      <c r="C35" s="255" t="s">
        <v>1690</v>
      </c>
      <c r="D35" s="245" t="s">
        <v>290</v>
      </c>
      <c r="E35" s="246">
        <v>19.28</v>
      </c>
      <c r="F35" s="247"/>
      <c r="G35" s="248">
        <f>ROUND(E35*F35,2)</f>
        <v>0</v>
      </c>
      <c r="H35" s="247"/>
      <c r="I35" s="248">
        <f>ROUND(E35*H35,2)</f>
        <v>0</v>
      </c>
      <c r="J35" s="247"/>
      <c r="K35" s="248">
        <f>ROUND(E35*J35,2)</f>
        <v>0</v>
      </c>
      <c r="L35" s="248">
        <v>21</v>
      </c>
      <c r="M35" s="248">
        <f>G35*(1+L35/100)</f>
        <v>0</v>
      </c>
      <c r="N35" s="246">
        <v>0</v>
      </c>
      <c r="O35" s="246">
        <f>ROUND(E35*N35,2)</f>
        <v>0</v>
      </c>
      <c r="P35" s="246">
        <v>0</v>
      </c>
      <c r="Q35" s="246">
        <f>ROUND(E35*P35,2)</f>
        <v>0</v>
      </c>
      <c r="R35" s="248"/>
      <c r="S35" s="248" t="s">
        <v>254</v>
      </c>
      <c r="T35" s="249" t="s">
        <v>235</v>
      </c>
      <c r="U35" s="222">
        <v>0</v>
      </c>
      <c r="V35" s="222">
        <f>ROUND(E35*U35,2)</f>
        <v>0</v>
      </c>
      <c r="W35" s="222"/>
      <c r="X35" s="222" t="s">
        <v>276</v>
      </c>
      <c r="Y35" s="222" t="s">
        <v>237</v>
      </c>
      <c r="Z35" s="212"/>
      <c r="AA35" s="212"/>
      <c r="AB35" s="212"/>
      <c r="AC35" s="212"/>
      <c r="AD35" s="212"/>
      <c r="AE35" s="212"/>
      <c r="AF35" s="212"/>
      <c r="AG35" s="212" t="s">
        <v>362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43">
        <v>17</v>
      </c>
      <c r="B36" s="244" t="s">
        <v>1691</v>
      </c>
      <c r="C36" s="255" t="s">
        <v>1692</v>
      </c>
      <c r="D36" s="245" t="s">
        <v>1173</v>
      </c>
      <c r="E36" s="246">
        <v>2</v>
      </c>
      <c r="F36" s="247"/>
      <c r="G36" s="248">
        <f>ROUND(E36*F36,2)</f>
        <v>0</v>
      </c>
      <c r="H36" s="247"/>
      <c r="I36" s="248">
        <f>ROUND(E36*H36,2)</f>
        <v>0</v>
      </c>
      <c r="J36" s="247"/>
      <c r="K36" s="248">
        <f>ROUND(E36*J36,2)</f>
        <v>0</v>
      </c>
      <c r="L36" s="248">
        <v>21</v>
      </c>
      <c r="M36" s="248">
        <f>G36*(1+L36/100)</f>
        <v>0</v>
      </c>
      <c r="N36" s="246">
        <v>0</v>
      </c>
      <c r="O36" s="246">
        <f>ROUND(E36*N36,2)</f>
        <v>0</v>
      </c>
      <c r="P36" s="246">
        <v>0</v>
      </c>
      <c r="Q36" s="246">
        <f>ROUND(E36*P36,2)</f>
        <v>0</v>
      </c>
      <c r="R36" s="248"/>
      <c r="S36" s="248" t="s">
        <v>254</v>
      </c>
      <c r="T36" s="249" t="s">
        <v>235</v>
      </c>
      <c r="U36" s="222">
        <v>0</v>
      </c>
      <c r="V36" s="222">
        <f>ROUND(E36*U36,2)</f>
        <v>0</v>
      </c>
      <c r="W36" s="222"/>
      <c r="X36" s="222" t="s">
        <v>520</v>
      </c>
      <c r="Y36" s="222" t="s">
        <v>237</v>
      </c>
      <c r="Z36" s="212"/>
      <c r="AA36" s="212"/>
      <c r="AB36" s="212"/>
      <c r="AC36" s="212"/>
      <c r="AD36" s="212"/>
      <c r="AE36" s="212"/>
      <c r="AF36" s="212"/>
      <c r="AG36" s="212" t="s">
        <v>718</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34">
        <v>18</v>
      </c>
      <c r="B37" s="235" t="s">
        <v>1693</v>
      </c>
      <c r="C37" s="252" t="s">
        <v>1694</v>
      </c>
      <c r="D37" s="236" t="s">
        <v>305</v>
      </c>
      <c r="E37" s="237">
        <v>20.097000000000001</v>
      </c>
      <c r="F37" s="238"/>
      <c r="G37" s="239">
        <f>ROUND(E37*F37,2)</f>
        <v>0</v>
      </c>
      <c r="H37" s="238"/>
      <c r="I37" s="239">
        <f>ROUND(E37*H37,2)</f>
        <v>0</v>
      </c>
      <c r="J37" s="238"/>
      <c r="K37" s="239">
        <f>ROUND(E37*J37,2)</f>
        <v>0</v>
      </c>
      <c r="L37" s="239">
        <v>21</v>
      </c>
      <c r="M37" s="239">
        <f>G37*(1+L37/100)</f>
        <v>0</v>
      </c>
      <c r="N37" s="237">
        <v>0</v>
      </c>
      <c r="O37" s="237">
        <f>ROUND(E37*N37,2)</f>
        <v>0</v>
      </c>
      <c r="P37" s="237">
        <v>0</v>
      </c>
      <c r="Q37" s="237">
        <f>ROUND(E37*P37,2)</f>
        <v>0</v>
      </c>
      <c r="R37" s="239"/>
      <c r="S37" s="239" t="s">
        <v>254</v>
      </c>
      <c r="T37" s="240" t="s">
        <v>235</v>
      </c>
      <c r="U37" s="222">
        <v>0</v>
      </c>
      <c r="V37" s="222">
        <f>ROUND(E37*U37,2)</f>
        <v>0</v>
      </c>
      <c r="W37" s="222"/>
      <c r="X37" s="222" t="s">
        <v>520</v>
      </c>
      <c r="Y37" s="222" t="s">
        <v>237</v>
      </c>
      <c r="Z37" s="212"/>
      <c r="AA37" s="212"/>
      <c r="AB37" s="212"/>
      <c r="AC37" s="212"/>
      <c r="AD37" s="212"/>
      <c r="AE37" s="212"/>
      <c r="AF37" s="212"/>
      <c r="AG37" s="212" t="s">
        <v>718</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5">
      <c r="A38" s="219"/>
      <c r="B38" s="220"/>
      <c r="C38" s="263" t="s">
        <v>1695</v>
      </c>
      <c r="D38" s="259"/>
      <c r="E38" s="260">
        <v>20.100000000000001</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281</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x14ac:dyDescent="0.25">
      <c r="A39" s="227" t="s">
        <v>229</v>
      </c>
      <c r="B39" s="228" t="s">
        <v>146</v>
      </c>
      <c r="C39" s="251" t="s">
        <v>147</v>
      </c>
      <c r="D39" s="229"/>
      <c r="E39" s="230"/>
      <c r="F39" s="231"/>
      <c r="G39" s="231">
        <f>SUMIF(AG40:AG42,"&lt;&gt;NOR",G40:G42)</f>
        <v>0</v>
      </c>
      <c r="H39" s="231"/>
      <c r="I39" s="231">
        <f>SUM(I40:I42)</f>
        <v>0</v>
      </c>
      <c r="J39" s="231"/>
      <c r="K39" s="231">
        <f>SUM(K40:K42)</f>
        <v>0</v>
      </c>
      <c r="L39" s="231"/>
      <c r="M39" s="231">
        <f>SUM(M40:M42)</f>
        <v>0</v>
      </c>
      <c r="N39" s="230"/>
      <c r="O39" s="230">
        <f>SUM(O40:O42)</f>
        <v>0</v>
      </c>
      <c r="P39" s="230"/>
      <c r="Q39" s="230">
        <f>SUM(Q40:Q42)</f>
        <v>0</v>
      </c>
      <c r="R39" s="231"/>
      <c r="S39" s="231"/>
      <c r="T39" s="232"/>
      <c r="U39" s="226"/>
      <c r="V39" s="226">
        <f>SUM(V40:V42)</f>
        <v>0</v>
      </c>
      <c r="W39" s="226"/>
      <c r="X39" s="226"/>
      <c r="Y39" s="226"/>
      <c r="AG39" t="s">
        <v>230</v>
      </c>
    </row>
    <row r="40" spans="1:60" outlineLevel="1" x14ac:dyDescent="0.25">
      <c r="A40" s="243">
        <v>19</v>
      </c>
      <c r="B40" s="244" t="s">
        <v>1185</v>
      </c>
      <c r="C40" s="255" t="s">
        <v>1186</v>
      </c>
      <c r="D40" s="245" t="s">
        <v>290</v>
      </c>
      <c r="E40" s="246">
        <v>19.28</v>
      </c>
      <c r="F40" s="247"/>
      <c r="G40" s="248">
        <f>ROUND(E40*F40,2)</f>
        <v>0</v>
      </c>
      <c r="H40" s="247"/>
      <c r="I40" s="248">
        <f>ROUND(E40*H40,2)</f>
        <v>0</v>
      </c>
      <c r="J40" s="247"/>
      <c r="K40" s="248">
        <f>ROUND(E40*J40,2)</f>
        <v>0</v>
      </c>
      <c r="L40" s="248">
        <v>21</v>
      </c>
      <c r="M40" s="248">
        <f>G40*(1+L40/100)</f>
        <v>0</v>
      </c>
      <c r="N40" s="246">
        <v>0</v>
      </c>
      <c r="O40" s="246">
        <f>ROUND(E40*N40,2)</f>
        <v>0</v>
      </c>
      <c r="P40" s="246">
        <v>0</v>
      </c>
      <c r="Q40" s="246">
        <f>ROUND(E40*P40,2)</f>
        <v>0</v>
      </c>
      <c r="R40" s="248"/>
      <c r="S40" s="248" t="s">
        <v>254</v>
      </c>
      <c r="T40" s="249" t="s">
        <v>235</v>
      </c>
      <c r="U40" s="222">
        <v>0</v>
      </c>
      <c r="V40" s="222">
        <f>ROUND(E40*U40,2)</f>
        <v>0</v>
      </c>
      <c r="W40" s="222"/>
      <c r="X40" s="222" t="s">
        <v>276</v>
      </c>
      <c r="Y40" s="222" t="s">
        <v>237</v>
      </c>
      <c r="Z40" s="212"/>
      <c r="AA40" s="212"/>
      <c r="AB40" s="212"/>
      <c r="AC40" s="212"/>
      <c r="AD40" s="212"/>
      <c r="AE40" s="212"/>
      <c r="AF40" s="212"/>
      <c r="AG40" s="212" t="s">
        <v>362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3">
        <v>20</v>
      </c>
      <c r="B41" s="244" t="s">
        <v>1187</v>
      </c>
      <c r="C41" s="255" t="s">
        <v>1188</v>
      </c>
      <c r="D41" s="245" t="s">
        <v>290</v>
      </c>
      <c r="E41" s="246">
        <v>19.28</v>
      </c>
      <c r="F41" s="247"/>
      <c r="G41" s="248">
        <f>ROUND(E41*F41,2)</f>
        <v>0</v>
      </c>
      <c r="H41" s="247"/>
      <c r="I41" s="248">
        <f>ROUND(E41*H41,2)</f>
        <v>0</v>
      </c>
      <c r="J41" s="247"/>
      <c r="K41" s="248">
        <f>ROUND(E41*J41,2)</f>
        <v>0</v>
      </c>
      <c r="L41" s="248">
        <v>21</v>
      </c>
      <c r="M41" s="248">
        <f>G41*(1+L41/100)</f>
        <v>0</v>
      </c>
      <c r="N41" s="246">
        <v>0</v>
      </c>
      <c r="O41" s="246">
        <f>ROUND(E41*N41,2)</f>
        <v>0</v>
      </c>
      <c r="P41" s="246">
        <v>0</v>
      </c>
      <c r="Q41" s="246">
        <f>ROUND(E41*P41,2)</f>
        <v>0</v>
      </c>
      <c r="R41" s="248"/>
      <c r="S41" s="248" t="s">
        <v>254</v>
      </c>
      <c r="T41" s="249" t="s">
        <v>235</v>
      </c>
      <c r="U41" s="222">
        <v>0</v>
      </c>
      <c r="V41" s="222">
        <f>ROUND(E41*U41,2)</f>
        <v>0</v>
      </c>
      <c r="W41" s="222"/>
      <c r="X41" s="222" t="s">
        <v>276</v>
      </c>
      <c r="Y41" s="222" t="s">
        <v>237</v>
      </c>
      <c r="Z41" s="212"/>
      <c r="AA41" s="212"/>
      <c r="AB41" s="212"/>
      <c r="AC41" s="212"/>
      <c r="AD41" s="212"/>
      <c r="AE41" s="212"/>
      <c r="AF41" s="212"/>
      <c r="AG41" s="212" t="s">
        <v>362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43">
        <v>21</v>
      </c>
      <c r="B42" s="244" t="s">
        <v>1155</v>
      </c>
      <c r="C42" s="255" t="s">
        <v>1191</v>
      </c>
      <c r="D42" s="245" t="s">
        <v>290</v>
      </c>
      <c r="E42" s="246">
        <v>19.28</v>
      </c>
      <c r="F42" s="247"/>
      <c r="G42" s="248">
        <f>ROUND(E42*F42,2)</f>
        <v>0</v>
      </c>
      <c r="H42" s="247"/>
      <c r="I42" s="248">
        <f>ROUND(E42*H42,2)</f>
        <v>0</v>
      </c>
      <c r="J42" s="247"/>
      <c r="K42" s="248">
        <f>ROUND(E42*J42,2)</f>
        <v>0</v>
      </c>
      <c r="L42" s="248">
        <v>21</v>
      </c>
      <c r="M42" s="248">
        <f>G42*(1+L42/100)</f>
        <v>0</v>
      </c>
      <c r="N42" s="246">
        <v>0</v>
      </c>
      <c r="O42" s="246">
        <f>ROUND(E42*N42,2)</f>
        <v>0</v>
      </c>
      <c r="P42" s="246">
        <v>0</v>
      </c>
      <c r="Q42" s="246">
        <f>ROUND(E42*P42,2)</f>
        <v>0</v>
      </c>
      <c r="R42" s="248"/>
      <c r="S42" s="248" t="s">
        <v>254</v>
      </c>
      <c r="T42" s="249" t="s">
        <v>235</v>
      </c>
      <c r="U42" s="222">
        <v>0</v>
      </c>
      <c r="V42" s="222">
        <f>ROUND(E42*U42,2)</f>
        <v>0</v>
      </c>
      <c r="W42" s="222"/>
      <c r="X42" s="222" t="s">
        <v>520</v>
      </c>
      <c r="Y42" s="222" t="s">
        <v>237</v>
      </c>
      <c r="Z42" s="212"/>
      <c r="AA42" s="212"/>
      <c r="AB42" s="212"/>
      <c r="AC42" s="212"/>
      <c r="AD42" s="212"/>
      <c r="AE42" s="212"/>
      <c r="AF42" s="212"/>
      <c r="AG42" s="212" t="s">
        <v>718</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x14ac:dyDescent="0.25">
      <c r="A43" s="227" t="s">
        <v>229</v>
      </c>
      <c r="B43" s="228" t="s">
        <v>158</v>
      </c>
      <c r="C43" s="251" t="s">
        <v>159</v>
      </c>
      <c r="D43" s="229"/>
      <c r="E43" s="230"/>
      <c r="F43" s="231"/>
      <c r="G43" s="231">
        <f>SUMIF(AG44:AG44,"&lt;&gt;NOR",G44:G44)</f>
        <v>0</v>
      </c>
      <c r="H43" s="231"/>
      <c r="I43" s="231">
        <f>SUM(I44:I44)</f>
        <v>0</v>
      </c>
      <c r="J43" s="231"/>
      <c r="K43" s="231">
        <f>SUM(K44:K44)</f>
        <v>0</v>
      </c>
      <c r="L43" s="231"/>
      <c r="M43" s="231">
        <f>SUM(M44:M44)</f>
        <v>0</v>
      </c>
      <c r="N43" s="230"/>
      <c r="O43" s="230">
        <f>SUM(O44:O44)</f>
        <v>0</v>
      </c>
      <c r="P43" s="230"/>
      <c r="Q43" s="230">
        <f>SUM(Q44:Q44)</f>
        <v>0</v>
      </c>
      <c r="R43" s="231"/>
      <c r="S43" s="231"/>
      <c r="T43" s="232"/>
      <c r="U43" s="226"/>
      <c r="V43" s="226">
        <f>SUM(V44:V44)</f>
        <v>0</v>
      </c>
      <c r="W43" s="226"/>
      <c r="X43" s="226"/>
      <c r="Y43" s="226"/>
      <c r="AG43" t="s">
        <v>230</v>
      </c>
    </row>
    <row r="44" spans="1:60" outlineLevel="1" x14ac:dyDescent="0.25">
      <c r="A44" s="234">
        <v>22</v>
      </c>
      <c r="B44" s="235" t="s">
        <v>1194</v>
      </c>
      <c r="C44" s="252" t="s">
        <v>1195</v>
      </c>
      <c r="D44" s="236" t="s">
        <v>348</v>
      </c>
      <c r="E44" s="237">
        <v>13.64714</v>
      </c>
      <c r="F44" s="238"/>
      <c r="G44" s="239">
        <f>ROUND(E44*F44,2)</f>
        <v>0</v>
      </c>
      <c r="H44" s="238"/>
      <c r="I44" s="239">
        <f>ROUND(E44*H44,2)</f>
        <v>0</v>
      </c>
      <c r="J44" s="238"/>
      <c r="K44" s="239">
        <f>ROUND(E44*J44,2)</f>
        <v>0</v>
      </c>
      <c r="L44" s="239">
        <v>21</v>
      </c>
      <c r="M44" s="239">
        <f>G44*(1+L44/100)</f>
        <v>0</v>
      </c>
      <c r="N44" s="237">
        <v>0</v>
      </c>
      <c r="O44" s="237">
        <f>ROUND(E44*N44,2)</f>
        <v>0</v>
      </c>
      <c r="P44" s="237">
        <v>0</v>
      </c>
      <c r="Q44" s="237">
        <f>ROUND(E44*P44,2)</f>
        <v>0</v>
      </c>
      <c r="R44" s="239"/>
      <c r="S44" s="239" t="s">
        <v>254</v>
      </c>
      <c r="T44" s="240" t="s">
        <v>235</v>
      </c>
      <c r="U44" s="222">
        <v>0</v>
      </c>
      <c r="V44" s="222">
        <f>ROUND(E44*U44,2)</f>
        <v>0</v>
      </c>
      <c r="W44" s="222"/>
      <c r="X44" s="222" t="s">
        <v>276</v>
      </c>
      <c r="Y44" s="222" t="s">
        <v>237</v>
      </c>
      <c r="Z44" s="212"/>
      <c r="AA44" s="212"/>
      <c r="AB44" s="212"/>
      <c r="AC44" s="212"/>
      <c r="AD44" s="212"/>
      <c r="AE44" s="212"/>
      <c r="AF44" s="212"/>
      <c r="AG44" s="212" t="s">
        <v>362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x14ac:dyDescent="0.25">
      <c r="A45" s="3"/>
      <c r="B45" s="4"/>
      <c r="C45" s="256"/>
      <c r="D45" s="6"/>
      <c r="E45" s="3"/>
      <c r="F45" s="3"/>
      <c r="G45" s="3"/>
      <c r="H45" s="3"/>
      <c r="I45" s="3"/>
      <c r="J45" s="3"/>
      <c r="K45" s="3"/>
      <c r="L45" s="3"/>
      <c r="M45" s="3"/>
      <c r="N45" s="3"/>
      <c r="O45" s="3"/>
      <c r="P45" s="3"/>
      <c r="Q45" s="3"/>
      <c r="R45" s="3"/>
      <c r="S45" s="3"/>
      <c r="T45" s="3"/>
      <c r="U45" s="3"/>
      <c r="V45" s="3"/>
      <c r="W45" s="3"/>
      <c r="X45" s="3"/>
      <c r="Y45" s="3"/>
      <c r="AE45">
        <v>15</v>
      </c>
      <c r="AF45">
        <v>21</v>
      </c>
      <c r="AG45" t="s">
        <v>215</v>
      </c>
    </row>
    <row r="46" spans="1:60" x14ac:dyDescent="0.25">
      <c r="A46" s="215"/>
      <c r="B46" s="216" t="s">
        <v>29</v>
      </c>
      <c r="C46" s="257"/>
      <c r="D46" s="217"/>
      <c r="E46" s="218"/>
      <c r="F46" s="218"/>
      <c r="G46" s="233">
        <f>G8+G30+G33+G39+G43</f>
        <v>0</v>
      </c>
      <c r="H46" s="3"/>
      <c r="I46" s="3"/>
      <c r="J46" s="3"/>
      <c r="K46" s="3"/>
      <c r="L46" s="3"/>
      <c r="M46" s="3"/>
      <c r="N46" s="3"/>
      <c r="O46" s="3"/>
      <c r="P46" s="3"/>
      <c r="Q46" s="3"/>
      <c r="R46" s="3"/>
      <c r="S46" s="3"/>
      <c r="T46" s="3"/>
      <c r="U46" s="3"/>
      <c r="V46" s="3"/>
      <c r="W46" s="3"/>
      <c r="X46" s="3"/>
      <c r="Y46" s="3"/>
      <c r="AE46">
        <f>SUMIF(L7:L44,AE45,G7:G44)</f>
        <v>0</v>
      </c>
      <c r="AF46">
        <f>SUMIF(L7:L44,AF45,G7:G44)</f>
        <v>0</v>
      </c>
      <c r="AG46" t="s">
        <v>268</v>
      </c>
    </row>
    <row r="47" spans="1:60" x14ac:dyDescent="0.25">
      <c r="C47" s="258"/>
      <c r="D47" s="10"/>
      <c r="AG47" t="s">
        <v>269</v>
      </c>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tb0QD2Jt/rfepuNkBPNBMhPpfgdH32r/1TFt9yPkhsHaMayIZCqRd+shJhpgBfu4/ZE+K0ZLurK8lc1Lly1+5g==" saltValue="CIzE+xd5GZbgvqb2wRySp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6F4F5-D726-4333-875F-E1F7CECDF905}">
  <sheetPr>
    <outlinePr summaryBelow="0"/>
  </sheetPr>
  <dimension ref="A1:BH5000"/>
  <sheetViews>
    <sheetView workbookViewId="0">
      <pane ySplit="7" topLeftCell="A8" activePane="bottomLeft" state="frozen"/>
      <selection pane="bottomLeft" sqref="A1:G1"/>
    </sheetView>
  </sheetViews>
  <sheetFormatPr defaultRowHeight="13.2" outlineLevelRow="2"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73</v>
      </c>
      <c r="C3" s="201" t="s">
        <v>74</v>
      </c>
      <c r="D3" s="199"/>
      <c r="E3" s="199"/>
      <c r="F3" s="199"/>
      <c r="G3" s="200"/>
      <c r="AC3" s="176" t="s">
        <v>202</v>
      </c>
      <c r="AG3" t="s">
        <v>205</v>
      </c>
    </row>
    <row r="4" spans="1:60" ht="25.05" customHeight="1" x14ac:dyDescent="0.25">
      <c r="A4" s="202" t="s">
        <v>9</v>
      </c>
      <c r="B4" s="203" t="s">
        <v>77</v>
      </c>
      <c r="C4" s="204" t="s">
        <v>78</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154</v>
      </c>
      <c r="C8" s="251" t="s">
        <v>155</v>
      </c>
      <c r="D8" s="229"/>
      <c r="E8" s="230"/>
      <c r="F8" s="231"/>
      <c r="G8" s="231">
        <f>SUMIF(AG9:AG11,"&lt;&gt;NOR",G9:G11)</f>
        <v>0</v>
      </c>
      <c r="H8" s="231"/>
      <c r="I8" s="231">
        <f>SUM(I9:I11)</f>
        <v>0</v>
      </c>
      <c r="J8" s="231"/>
      <c r="K8" s="231">
        <f>SUM(K9:K11)</f>
        <v>0</v>
      </c>
      <c r="L8" s="231"/>
      <c r="M8" s="231">
        <f>SUM(M9:M11)</f>
        <v>0</v>
      </c>
      <c r="N8" s="230"/>
      <c r="O8" s="230">
        <f>SUM(O9:O11)</f>
        <v>0</v>
      </c>
      <c r="P8" s="230"/>
      <c r="Q8" s="230">
        <f>SUM(Q9:Q11)</f>
        <v>0</v>
      </c>
      <c r="R8" s="231"/>
      <c r="S8" s="231"/>
      <c r="T8" s="232"/>
      <c r="U8" s="226"/>
      <c r="V8" s="226">
        <f>SUM(V9:V11)</f>
        <v>0</v>
      </c>
      <c r="W8" s="226"/>
      <c r="X8" s="226"/>
      <c r="Y8" s="226"/>
      <c r="AG8" t="s">
        <v>230</v>
      </c>
    </row>
    <row r="9" spans="1:60" outlineLevel="1" x14ac:dyDescent="0.25">
      <c r="A9" s="234">
        <v>1</v>
      </c>
      <c r="B9" s="235" t="s">
        <v>1696</v>
      </c>
      <c r="C9" s="252" t="s">
        <v>1697</v>
      </c>
      <c r="D9" s="236" t="s">
        <v>305</v>
      </c>
      <c r="E9" s="237">
        <v>1</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254</v>
      </c>
      <c r="T9" s="240" t="s">
        <v>235</v>
      </c>
      <c r="U9" s="222">
        <v>0</v>
      </c>
      <c r="V9" s="222">
        <f>ROUND(E9*U9,2)</f>
        <v>0</v>
      </c>
      <c r="W9" s="222"/>
      <c r="X9" s="222" t="s">
        <v>276</v>
      </c>
      <c r="Y9" s="222" t="s">
        <v>237</v>
      </c>
      <c r="Z9" s="212"/>
      <c r="AA9" s="212"/>
      <c r="AB9" s="212"/>
      <c r="AC9" s="212"/>
      <c r="AD9" s="212"/>
      <c r="AE9" s="212"/>
      <c r="AF9" s="212"/>
      <c r="AG9" s="212" t="s">
        <v>277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53" t="s">
        <v>1698</v>
      </c>
      <c r="D10" s="241"/>
      <c r="E10" s="241"/>
      <c r="F10" s="241"/>
      <c r="G10" s="24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34">
        <v>2</v>
      </c>
      <c r="B11" s="235" t="s">
        <v>1699</v>
      </c>
      <c r="C11" s="252" t="s">
        <v>1700</v>
      </c>
      <c r="D11" s="236" t="s">
        <v>305</v>
      </c>
      <c r="E11" s="237">
        <v>1</v>
      </c>
      <c r="F11" s="238"/>
      <c r="G11" s="239">
        <f>ROUND(E11*F11,2)</f>
        <v>0</v>
      </c>
      <c r="H11" s="238"/>
      <c r="I11" s="239">
        <f>ROUND(E11*H11,2)</f>
        <v>0</v>
      </c>
      <c r="J11" s="238"/>
      <c r="K11" s="239">
        <f>ROUND(E11*J11,2)</f>
        <v>0</v>
      </c>
      <c r="L11" s="239">
        <v>21</v>
      </c>
      <c r="M11" s="239">
        <f>G11*(1+L11/100)</f>
        <v>0</v>
      </c>
      <c r="N11" s="237">
        <v>0</v>
      </c>
      <c r="O11" s="237">
        <f>ROUND(E11*N11,2)</f>
        <v>0</v>
      </c>
      <c r="P11" s="237">
        <v>0</v>
      </c>
      <c r="Q11" s="237">
        <f>ROUND(E11*P11,2)</f>
        <v>0</v>
      </c>
      <c r="R11" s="239"/>
      <c r="S11" s="239" t="s">
        <v>254</v>
      </c>
      <c r="T11" s="240" t="s">
        <v>235</v>
      </c>
      <c r="U11" s="222">
        <v>0</v>
      </c>
      <c r="V11" s="222">
        <f>ROUND(E11*U11,2)</f>
        <v>0</v>
      </c>
      <c r="W11" s="222"/>
      <c r="X11" s="222" t="s">
        <v>276</v>
      </c>
      <c r="Y11" s="222" t="s">
        <v>237</v>
      </c>
      <c r="Z11" s="212"/>
      <c r="AA11" s="212"/>
      <c r="AB11" s="212"/>
      <c r="AC11" s="212"/>
      <c r="AD11" s="212"/>
      <c r="AE11" s="212"/>
      <c r="AF11" s="212"/>
      <c r="AG11" s="212" t="s">
        <v>277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x14ac:dyDescent="0.25">
      <c r="A12" s="3"/>
      <c r="B12" s="4"/>
      <c r="C12" s="256"/>
      <c r="D12" s="6"/>
      <c r="E12" s="3"/>
      <c r="F12" s="3"/>
      <c r="G12" s="3"/>
      <c r="H12" s="3"/>
      <c r="I12" s="3"/>
      <c r="J12" s="3"/>
      <c r="K12" s="3"/>
      <c r="L12" s="3"/>
      <c r="M12" s="3"/>
      <c r="N12" s="3"/>
      <c r="O12" s="3"/>
      <c r="P12" s="3"/>
      <c r="Q12" s="3"/>
      <c r="R12" s="3"/>
      <c r="S12" s="3"/>
      <c r="T12" s="3"/>
      <c r="U12" s="3"/>
      <c r="V12" s="3"/>
      <c r="W12" s="3"/>
      <c r="X12" s="3"/>
      <c r="Y12" s="3"/>
      <c r="AE12">
        <v>15</v>
      </c>
      <c r="AF12">
        <v>21</v>
      </c>
      <c r="AG12" t="s">
        <v>215</v>
      </c>
    </row>
    <row r="13" spans="1:60" x14ac:dyDescent="0.25">
      <c r="A13" s="215"/>
      <c r="B13" s="216" t="s">
        <v>29</v>
      </c>
      <c r="C13" s="257"/>
      <c r="D13" s="217"/>
      <c r="E13" s="218"/>
      <c r="F13" s="218"/>
      <c r="G13" s="233">
        <f>G8</f>
        <v>0</v>
      </c>
      <c r="H13" s="3"/>
      <c r="I13" s="3"/>
      <c r="J13" s="3"/>
      <c r="K13" s="3"/>
      <c r="L13" s="3"/>
      <c r="M13" s="3"/>
      <c r="N13" s="3"/>
      <c r="O13" s="3"/>
      <c r="P13" s="3"/>
      <c r="Q13" s="3"/>
      <c r="R13" s="3"/>
      <c r="S13" s="3"/>
      <c r="T13" s="3"/>
      <c r="U13" s="3"/>
      <c r="V13" s="3"/>
      <c r="W13" s="3"/>
      <c r="X13" s="3"/>
      <c r="Y13" s="3"/>
      <c r="AE13">
        <f>SUMIF(L7:L11,AE12,G7:G11)</f>
        <v>0</v>
      </c>
      <c r="AF13">
        <f>SUMIF(L7:L11,AF12,G7:G11)</f>
        <v>0</v>
      </c>
      <c r="AG13" t="s">
        <v>268</v>
      </c>
    </row>
    <row r="14" spans="1:60" x14ac:dyDescent="0.25">
      <c r="C14" s="258"/>
      <c r="D14" s="10"/>
      <c r="AG14" t="s">
        <v>269</v>
      </c>
    </row>
    <row r="15" spans="1:60" x14ac:dyDescent="0.25">
      <c r="D15" s="10"/>
    </row>
    <row r="16" spans="1:60"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row r="28" spans="4:4" x14ac:dyDescent="0.25">
      <c r="D28" s="10"/>
    </row>
    <row r="29" spans="4:4" x14ac:dyDescent="0.25">
      <c r="D29" s="10"/>
    </row>
    <row r="30" spans="4:4" x14ac:dyDescent="0.25">
      <c r="D30" s="10"/>
    </row>
    <row r="31" spans="4:4" x14ac:dyDescent="0.25">
      <c r="D31" s="10"/>
    </row>
    <row r="32" spans="4:4"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tATDFtBYDEM+tlfayirmureHUGPxYu4weNi09mQHr1Z46dgd1rEnBESYdFtFvXKyiZxl0h125KA8AK7RxyOhGA==" saltValue="rvQqrSjmO9+8yORwiqtSvg==" spinCount="100000" sheet="1" formatRows="0"/>
  <mergeCells count="5">
    <mergeCell ref="A1:G1"/>
    <mergeCell ref="C2:G2"/>
    <mergeCell ref="C3:G3"/>
    <mergeCell ref="C4:G4"/>
    <mergeCell ref="C10:G10"/>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FE64-5EB4-4461-AC1D-83A6C14C67E3}">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73</v>
      </c>
      <c r="C3" s="201" t="s">
        <v>74</v>
      </c>
      <c r="D3" s="199"/>
      <c r="E3" s="199"/>
      <c r="F3" s="199"/>
      <c r="G3" s="200"/>
      <c r="AC3" s="176" t="s">
        <v>202</v>
      </c>
      <c r="AG3" t="s">
        <v>205</v>
      </c>
    </row>
    <row r="4" spans="1:60" ht="25.05" customHeight="1" x14ac:dyDescent="0.25">
      <c r="A4" s="202" t="s">
        <v>9</v>
      </c>
      <c r="B4" s="203" t="s">
        <v>79</v>
      </c>
      <c r="C4" s="204" t="s">
        <v>80</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53</v>
      </c>
      <c r="C8" s="251" t="s">
        <v>127</v>
      </c>
      <c r="D8" s="229"/>
      <c r="E8" s="230"/>
      <c r="F8" s="231"/>
      <c r="G8" s="231">
        <f>SUMIF(AG9:AG29,"&lt;&gt;NOR",G9:G29)</f>
        <v>0</v>
      </c>
      <c r="H8" s="231"/>
      <c r="I8" s="231">
        <f>SUM(I9:I29)</f>
        <v>0</v>
      </c>
      <c r="J8" s="231"/>
      <c r="K8" s="231">
        <f>SUM(K9:K29)</f>
        <v>0</v>
      </c>
      <c r="L8" s="231"/>
      <c r="M8" s="231">
        <f>SUM(M9:M29)</f>
        <v>0</v>
      </c>
      <c r="N8" s="230"/>
      <c r="O8" s="230">
        <f>SUM(O9:O29)</f>
        <v>0</v>
      </c>
      <c r="P8" s="230"/>
      <c r="Q8" s="230">
        <f>SUM(Q9:Q29)</f>
        <v>0</v>
      </c>
      <c r="R8" s="231"/>
      <c r="S8" s="231"/>
      <c r="T8" s="232"/>
      <c r="U8" s="226"/>
      <c r="V8" s="226">
        <f>SUM(V9:V29)</f>
        <v>11.89</v>
      </c>
      <c r="W8" s="226"/>
      <c r="X8" s="226"/>
      <c r="Y8" s="226"/>
      <c r="AG8" t="s">
        <v>230</v>
      </c>
    </row>
    <row r="9" spans="1:60" outlineLevel="1" x14ac:dyDescent="0.25">
      <c r="A9" s="234">
        <v>1</v>
      </c>
      <c r="B9" s="235" t="s">
        <v>1701</v>
      </c>
      <c r="C9" s="252" t="s">
        <v>1702</v>
      </c>
      <c r="D9" s="236" t="s">
        <v>309</v>
      </c>
      <c r="E9" s="237">
        <v>4.6079999999999997</v>
      </c>
      <c r="F9" s="238"/>
      <c r="G9" s="239">
        <f>ROUND(E9*F9,2)</f>
        <v>0</v>
      </c>
      <c r="H9" s="238"/>
      <c r="I9" s="239">
        <f>ROUND(E9*H9,2)</f>
        <v>0</v>
      </c>
      <c r="J9" s="238"/>
      <c r="K9" s="239">
        <f>ROUND(E9*J9,2)</f>
        <v>0</v>
      </c>
      <c r="L9" s="239">
        <v>21</v>
      </c>
      <c r="M9" s="239">
        <f>G9*(1+L9/100)</f>
        <v>0</v>
      </c>
      <c r="N9" s="237">
        <v>0</v>
      </c>
      <c r="O9" s="237">
        <f>ROUND(E9*N9,2)</f>
        <v>0</v>
      </c>
      <c r="P9" s="237">
        <v>0</v>
      </c>
      <c r="Q9" s="237">
        <f>ROUND(E9*P9,2)</f>
        <v>0</v>
      </c>
      <c r="R9" s="239" t="s">
        <v>471</v>
      </c>
      <c r="S9" s="239" t="s">
        <v>234</v>
      </c>
      <c r="T9" s="240" t="s">
        <v>275</v>
      </c>
      <c r="U9" s="222">
        <v>0.36499999999999999</v>
      </c>
      <c r="V9" s="222">
        <f>ROUND(E9*U9,2)</f>
        <v>1.68</v>
      </c>
      <c r="W9" s="222"/>
      <c r="X9" s="222" t="s">
        <v>276</v>
      </c>
      <c r="Y9" s="222" t="s">
        <v>237</v>
      </c>
      <c r="Z9" s="212"/>
      <c r="AA9" s="212"/>
      <c r="AB9" s="212"/>
      <c r="AC9" s="212"/>
      <c r="AD9" s="212"/>
      <c r="AE9" s="212"/>
      <c r="AF9" s="212"/>
      <c r="AG9" s="212" t="s">
        <v>277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1" outlineLevel="2" x14ac:dyDescent="0.25">
      <c r="A10" s="219"/>
      <c r="B10" s="220"/>
      <c r="C10" s="262" t="s">
        <v>1703</v>
      </c>
      <c r="D10" s="261"/>
      <c r="E10" s="261"/>
      <c r="F10" s="261"/>
      <c r="G10" s="26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279</v>
      </c>
      <c r="AH10" s="212"/>
      <c r="AI10" s="212"/>
      <c r="AJ10" s="212"/>
      <c r="AK10" s="212"/>
      <c r="AL10" s="212"/>
      <c r="AM10" s="212"/>
      <c r="AN10" s="212"/>
      <c r="AO10" s="212"/>
      <c r="AP10" s="212"/>
      <c r="AQ10" s="212"/>
      <c r="AR10" s="212"/>
      <c r="AS10" s="212"/>
      <c r="AT10" s="212"/>
      <c r="AU10" s="212"/>
      <c r="AV10" s="212"/>
      <c r="AW10" s="212"/>
      <c r="AX10" s="212"/>
      <c r="AY10" s="212"/>
      <c r="AZ10" s="212"/>
      <c r="BA10" s="250" t="str">
        <f>C10</f>
        <v>zapažených i nezapažených s urovnáním dna do předepsaného profilu a spádu, s přehozením výkopku na přilehlém terénu na vzdálenost do 3 m od podélné osy rýhy nebo s naložením výkopku na dopravní prostředek.</v>
      </c>
      <c r="BB10" s="212"/>
      <c r="BC10" s="212"/>
      <c r="BD10" s="212"/>
      <c r="BE10" s="212"/>
      <c r="BF10" s="212"/>
      <c r="BG10" s="212"/>
      <c r="BH10" s="212"/>
    </row>
    <row r="11" spans="1:60" outlineLevel="2" x14ac:dyDescent="0.25">
      <c r="A11" s="219"/>
      <c r="B11" s="220"/>
      <c r="C11" s="263" t="s">
        <v>1704</v>
      </c>
      <c r="D11" s="259"/>
      <c r="E11" s="260">
        <v>4.6079999999999997</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281</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34">
        <v>2</v>
      </c>
      <c r="B12" s="235" t="s">
        <v>1705</v>
      </c>
      <c r="C12" s="252" t="s">
        <v>1706</v>
      </c>
      <c r="D12" s="236" t="s">
        <v>309</v>
      </c>
      <c r="E12" s="237">
        <v>4.6079999999999997</v>
      </c>
      <c r="F12" s="238"/>
      <c r="G12" s="239">
        <f>ROUND(E12*F12,2)</f>
        <v>0</v>
      </c>
      <c r="H12" s="238"/>
      <c r="I12" s="239">
        <f>ROUND(E12*H12,2)</f>
        <v>0</v>
      </c>
      <c r="J12" s="238"/>
      <c r="K12" s="239">
        <f>ROUND(E12*J12,2)</f>
        <v>0</v>
      </c>
      <c r="L12" s="239">
        <v>21</v>
      </c>
      <c r="M12" s="239">
        <f>G12*(1+L12/100)</f>
        <v>0</v>
      </c>
      <c r="N12" s="237">
        <v>0</v>
      </c>
      <c r="O12" s="237">
        <f>ROUND(E12*N12,2)</f>
        <v>0</v>
      </c>
      <c r="P12" s="237">
        <v>0</v>
      </c>
      <c r="Q12" s="237">
        <f>ROUND(E12*P12,2)</f>
        <v>0</v>
      </c>
      <c r="R12" s="239" t="s">
        <v>471</v>
      </c>
      <c r="S12" s="239" t="s">
        <v>234</v>
      </c>
      <c r="T12" s="240" t="s">
        <v>275</v>
      </c>
      <c r="U12" s="222">
        <v>0.38979999999999998</v>
      </c>
      <c r="V12" s="222">
        <f>ROUND(E12*U12,2)</f>
        <v>1.8</v>
      </c>
      <c r="W12" s="222"/>
      <c r="X12" s="222" t="s">
        <v>276</v>
      </c>
      <c r="Y12" s="222" t="s">
        <v>237</v>
      </c>
      <c r="Z12" s="212"/>
      <c r="AA12" s="212"/>
      <c r="AB12" s="212"/>
      <c r="AC12" s="212"/>
      <c r="AD12" s="212"/>
      <c r="AE12" s="212"/>
      <c r="AF12" s="212"/>
      <c r="AG12" s="212" t="s">
        <v>277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1" outlineLevel="2" x14ac:dyDescent="0.25">
      <c r="A13" s="219"/>
      <c r="B13" s="220"/>
      <c r="C13" s="262" t="s">
        <v>1703</v>
      </c>
      <c r="D13" s="261"/>
      <c r="E13" s="261"/>
      <c r="F13" s="261"/>
      <c r="G13" s="261"/>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279</v>
      </c>
      <c r="AH13" s="212"/>
      <c r="AI13" s="212"/>
      <c r="AJ13" s="212"/>
      <c r="AK13" s="212"/>
      <c r="AL13" s="212"/>
      <c r="AM13" s="212"/>
      <c r="AN13" s="212"/>
      <c r="AO13" s="212"/>
      <c r="AP13" s="212"/>
      <c r="AQ13" s="212"/>
      <c r="AR13" s="212"/>
      <c r="AS13" s="212"/>
      <c r="AT13" s="212"/>
      <c r="AU13" s="212"/>
      <c r="AV13" s="212"/>
      <c r="AW13" s="212"/>
      <c r="AX13" s="212"/>
      <c r="AY13" s="212"/>
      <c r="AZ13" s="212"/>
      <c r="BA13" s="250" t="str">
        <f>C13</f>
        <v>zapažených i nezapažených s urovnáním dna do předepsaného profilu a spádu, s přehozením výkopku na přilehlém terénu na vzdálenost do 3 m od podélné osy rýhy nebo s naložením výkopku na dopravní prostředek.</v>
      </c>
      <c r="BB13" s="212"/>
      <c r="BC13" s="212"/>
      <c r="BD13" s="212"/>
      <c r="BE13" s="212"/>
      <c r="BF13" s="212"/>
      <c r="BG13" s="212"/>
      <c r="BH13" s="212"/>
    </row>
    <row r="14" spans="1:60" outlineLevel="2" x14ac:dyDescent="0.25">
      <c r="A14" s="219"/>
      <c r="B14" s="220"/>
      <c r="C14" s="263" t="s">
        <v>1707</v>
      </c>
      <c r="D14" s="259"/>
      <c r="E14" s="260">
        <v>4.6079999999999997</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281</v>
      </c>
      <c r="AH14" s="212">
        <v>5</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34">
        <v>3</v>
      </c>
      <c r="B15" s="235" t="s">
        <v>1708</v>
      </c>
      <c r="C15" s="252" t="s">
        <v>1709</v>
      </c>
      <c r="D15" s="236" t="s">
        <v>309</v>
      </c>
      <c r="E15" s="237">
        <v>3</v>
      </c>
      <c r="F15" s="238"/>
      <c r="G15" s="239">
        <f>ROUND(E15*F15,2)</f>
        <v>0</v>
      </c>
      <c r="H15" s="238"/>
      <c r="I15" s="239">
        <f>ROUND(E15*H15,2)</f>
        <v>0</v>
      </c>
      <c r="J15" s="238"/>
      <c r="K15" s="239">
        <f>ROUND(E15*J15,2)</f>
        <v>0</v>
      </c>
      <c r="L15" s="239">
        <v>21</v>
      </c>
      <c r="M15" s="239">
        <f>G15*(1+L15/100)</f>
        <v>0</v>
      </c>
      <c r="N15" s="237">
        <v>0</v>
      </c>
      <c r="O15" s="237">
        <f>ROUND(E15*N15,2)</f>
        <v>0</v>
      </c>
      <c r="P15" s="237">
        <v>0</v>
      </c>
      <c r="Q15" s="237">
        <f>ROUND(E15*P15,2)</f>
        <v>0</v>
      </c>
      <c r="R15" s="239" t="s">
        <v>471</v>
      </c>
      <c r="S15" s="239" t="s">
        <v>234</v>
      </c>
      <c r="T15" s="240" t="s">
        <v>275</v>
      </c>
      <c r="U15" s="222">
        <v>0.36499999999999999</v>
      </c>
      <c r="V15" s="222">
        <f>ROUND(E15*U15,2)</f>
        <v>1.1000000000000001</v>
      </c>
      <c r="W15" s="222"/>
      <c r="X15" s="222" t="s">
        <v>276</v>
      </c>
      <c r="Y15" s="222" t="s">
        <v>237</v>
      </c>
      <c r="Z15" s="212"/>
      <c r="AA15" s="212"/>
      <c r="AB15" s="212"/>
      <c r="AC15" s="212"/>
      <c r="AD15" s="212"/>
      <c r="AE15" s="212"/>
      <c r="AF15" s="212"/>
      <c r="AG15" s="212" t="s">
        <v>277</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1" outlineLevel="2" x14ac:dyDescent="0.25">
      <c r="A16" s="219"/>
      <c r="B16" s="220"/>
      <c r="C16" s="262" t="s">
        <v>1710</v>
      </c>
      <c r="D16" s="261"/>
      <c r="E16" s="261"/>
      <c r="F16" s="261"/>
      <c r="G16" s="261"/>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279</v>
      </c>
      <c r="AH16" s="212"/>
      <c r="AI16" s="212"/>
      <c r="AJ16" s="212"/>
      <c r="AK16" s="212"/>
      <c r="AL16" s="212"/>
      <c r="AM16" s="212"/>
      <c r="AN16" s="212"/>
      <c r="AO16" s="212"/>
      <c r="AP16" s="212"/>
      <c r="AQ16" s="212"/>
      <c r="AR16" s="212"/>
      <c r="AS16" s="212"/>
      <c r="AT16" s="212"/>
      <c r="AU16" s="212"/>
      <c r="AV16" s="212"/>
      <c r="AW16" s="212"/>
      <c r="AX16" s="212"/>
      <c r="AY16" s="212"/>
      <c r="AZ16" s="212"/>
      <c r="BA16" s="250"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212"/>
      <c r="BC16" s="212"/>
      <c r="BD16" s="212"/>
      <c r="BE16" s="212"/>
      <c r="BF16" s="212"/>
      <c r="BG16" s="212"/>
      <c r="BH16" s="212"/>
    </row>
    <row r="17" spans="1:60" outlineLevel="2" x14ac:dyDescent="0.25">
      <c r="A17" s="219"/>
      <c r="B17" s="220"/>
      <c r="C17" s="263" t="s">
        <v>1711</v>
      </c>
      <c r="D17" s="259"/>
      <c r="E17" s="260">
        <v>3</v>
      </c>
      <c r="F17" s="222"/>
      <c r="G17" s="22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281</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34">
        <v>4</v>
      </c>
      <c r="B18" s="235" t="s">
        <v>1712</v>
      </c>
      <c r="C18" s="252" t="s">
        <v>1713</v>
      </c>
      <c r="D18" s="236" t="s">
        <v>309</v>
      </c>
      <c r="E18" s="237">
        <v>3</v>
      </c>
      <c r="F18" s="238"/>
      <c r="G18" s="239">
        <f>ROUND(E18*F18,2)</f>
        <v>0</v>
      </c>
      <c r="H18" s="238"/>
      <c r="I18" s="239">
        <f>ROUND(E18*H18,2)</f>
        <v>0</v>
      </c>
      <c r="J18" s="238"/>
      <c r="K18" s="239">
        <f>ROUND(E18*J18,2)</f>
        <v>0</v>
      </c>
      <c r="L18" s="239">
        <v>21</v>
      </c>
      <c r="M18" s="239">
        <f>G18*(1+L18/100)</f>
        <v>0</v>
      </c>
      <c r="N18" s="237">
        <v>0</v>
      </c>
      <c r="O18" s="237">
        <f>ROUND(E18*N18,2)</f>
        <v>0</v>
      </c>
      <c r="P18" s="237">
        <v>0</v>
      </c>
      <c r="Q18" s="237">
        <f>ROUND(E18*P18,2)</f>
        <v>0</v>
      </c>
      <c r="R18" s="239" t="s">
        <v>471</v>
      </c>
      <c r="S18" s="239" t="s">
        <v>234</v>
      </c>
      <c r="T18" s="240" t="s">
        <v>275</v>
      </c>
      <c r="U18" s="222">
        <v>8.4000000000000005E-2</v>
      </c>
      <c r="V18" s="222">
        <f>ROUND(E18*U18,2)</f>
        <v>0.25</v>
      </c>
      <c r="W18" s="222"/>
      <c r="X18" s="222" t="s">
        <v>276</v>
      </c>
      <c r="Y18" s="222" t="s">
        <v>237</v>
      </c>
      <c r="Z18" s="212"/>
      <c r="AA18" s="212"/>
      <c r="AB18" s="212"/>
      <c r="AC18" s="212"/>
      <c r="AD18" s="212"/>
      <c r="AE18" s="212"/>
      <c r="AF18" s="212"/>
      <c r="AG18" s="212" t="s">
        <v>277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1" outlineLevel="2" x14ac:dyDescent="0.25">
      <c r="A19" s="219"/>
      <c r="B19" s="220"/>
      <c r="C19" s="262" t="s">
        <v>1710</v>
      </c>
      <c r="D19" s="261"/>
      <c r="E19" s="261"/>
      <c r="F19" s="261"/>
      <c r="G19" s="261"/>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279</v>
      </c>
      <c r="AH19" s="212"/>
      <c r="AI19" s="212"/>
      <c r="AJ19" s="212"/>
      <c r="AK19" s="212"/>
      <c r="AL19" s="212"/>
      <c r="AM19" s="212"/>
      <c r="AN19" s="212"/>
      <c r="AO19" s="212"/>
      <c r="AP19" s="212"/>
      <c r="AQ19" s="212"/>
      <c r="AR19" s="212"/>
      <c r="AS19" s="212"/>
      <c r="AT19" s="212"/>
      <c r="AU19" s="212"/>
      <c r="AV19" s="212"/>
      <c r="AW19" s="212"/>
      <c r="AX19" s="212"/>
      <c r="AY19" s="212"/>
      <c r="AZ19" s="212"/>
      <c r="BA19" s="250" t="str">
        <f>C19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9" s="212"/>
      <c r="BC19" s="212"/>
      <c r="BD19" s="212"/>
      <c r="BE19" s="212"/>
      <c r="BF19" s="212"/>
      <c r="BG19" s="212"/>
      <c r="BH19" s="212"/>
    </row>
    <row r="20" spans="1:60" outlineLevel="2" x14ac:dyDescent="0.25">
      <c r="A20" s="219"/>
      <c r="B20" s="220"/>
      <c r="C20" s="263" t="s">
        <v>1714</v>
      </c>
      <c r="D20" s="259"/>
      <c r="E20" s="260">
        <v>3</v>
      </c>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281</v>
      </c>
      <c r="AH20" s="212">
        <v>5</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34">
        <v>5</v>
      </c>
      <c r="B21" s="235" t="s">
        <v>1715</v>
      </c>
      <c r="C21" s="252" t="s">
        <v>1716</v>
      </c>
      <c r="D21" s="236" t="s">
        <v>309</v>
      </c>
      <c r="E21" s="237">
        <v>7.6079999999999997</v>
      </c>
      <c r="F21" s="238"/>
      <c r="G21" s="239">
        <f>ROUND(E21*F21,2)</f>
        <v>0</v>
      </c>
      <c r="H21" s="238"/>
      <c r="I21" s="239">
        <f>ROUND(E21*H21,2)</f>
        <v>0</v>
      </c>
      <c r="J21" s="238"/>
      <c r="K21" s="239">
        <f>ROUND(E21*J21,2)</f>
        <v>0</v>
      </c>
      <c r="L21" s="239">
        <v>21</v>
      </c>
      <c r="M21" s="239">
        <f>G21*(1+L21/100)</f>
        <v>0</v>
      </c>
      <c r="N21" s="237">
        <v>0</v>
      </c>
      <c r="O21" s="237">
        <f>ROUND(E21*N21,2)</f>
        <v>0</v>
      </c>
      <c r="P21" s="237">
        <v>0</v>
      </c>
      <c r="Q21" s="237">
        <f>ROUND(E21*P21,2)</f>
        <v>0</v>
      </c>
      <c r="R21" s="239" t="s">
        <v>471</v>
      </c>
      <c r="S21" s="239" t="s">
        <v>234</v>
      </c>
      <c r="T21" s="240" t="s">
        <v>275</v>
      </c>
      <c r="U21" s="222">
        <v>7.3999999999999996E-2</v>
      </c>
      <c r="V21" s="222">
        <f>ROUND(E21*U21,2)</f>
        <v>0.56000000000000005</v>
      </c>
      <c r="W21" s="222"/>
      <c r="X21" s="222" t="s">
        <v>276</v>
      </c>
      <c r="Y21" s="222" t="s">
        <v>237</v>
      </c>
      <c r="Z21" s="212"/>
      <c r="AA21" s="212"/>
      <c r="AB21" s="212"/>
      <c r="AC21" s="212"/>
      <c r="AD21" s="212"/>
      <c r="AE21" s="212"/>
      <c r="AF21" s="212"/>
      <c r="AG21" s="212" t="s">
        <v>277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5">
      <c r="A22" s="219"/>
      <c r="B22" s="220"/>
      <c r="C22" s="262" t="s">
        <v>487</v>
      </c>
      <c r="D22" s="261"/>
      <c r="E22" s="261"/>
      <c r="F22" s="261"/>
      <c r="G22" s="261"/>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279</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5">
      <c r="A23" s="219"/>
      <c r="B23" s="220"/>
      <c r="C23" s="263" t="s">
        <v>1707</v>
      </c>
      <c r="D23" s="259"/>
      <c r="E23" s="260">
        <v>4.6079999999999997</v>
      </c>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281</v>
      </c>
      <c r="AH23" s="212">
        <v>5</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5">
      <c r="A24" s="219"/>
      <c r="B24" s="220"/>
      <c r="C24" s="263" t="s">
        <v>1714</v>
      </c>
      <c r="D24" s="259"/>
      <c r="E24" s="260">
        <v>3</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281</v>
      </c>
      <c r="AH24" s="212">
        <v>5</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0.399999999999999" outlineLevel="1" x14ac:dyDescent="0.25">
      <c r="A25" s="234">
        <v>6</v>
      </c>
      <c r="B25" s="235" t="s">
        <v>1144</v>
      </c>
      <c r="C25" s="252" t="s">
        <v>1717</v>
      </c>
      <c r="D25" s="236" t="s">
        <v>309</v>
      </c>
      <c r="E25" s="237">
        <v>7.6079999999999997</v>
      </c>
      <c r="F25" s="238"/>
      <c r="G25" s="239">
        <f>ROUND(E25*F25,2)</f>
        <v>0</v>
      </c>
      <c r="H25" s="238"/>
      <c r="I25" s="239">
        <f>ROUND(E25*H25,2)</f>
        <v>0</v>
      </c>
      <c r="J25" s="238"/>
      <c r="K25" s="239">
        <f>ROUND(E25*J25,2)</f>
        <v>0</v>
      </c>
      <c r="L25" s="239">
        <v>21</v>
      </c>
      <c r="M25" s="239">
        <f>G25*(1+L25/100)</f>
        <v>0</v>
      </c>
      <c r="N25" s="237">
        <v>0</v>
      </c>
      <c r="O25" s="237">
        <f>ROUND(E25*N25,2)</f>
        <v>0</v>
      </c>
      <c r="P25" s="237">
        <v>0</v>
      </c>
      <c r="Q25" s="237">
        <f>ROUND(E25*P25,2)</f>
        <v>0</v>
      </c>
      <c r="R25" s="239" t="s">
        <v>471</v>
      </c>
      <c r="S25" s="239" t="s">
        <v>234</v>
      </c>
      <c r="T25" s="240" t="s">
        <v>275</v>
      </c>
      <c r="U25" s="222">
        <v>0.65200000000000002</v>
      </c>
      <c r="V25" s="222">
        <f>ROUND(E25*U25,2)</f>
        <v>4.96</v>
      </c>
      <c r="W25" s="222"/>
      <c r="X25" s="222" t="s">
        <v>276</v>
      </c>
      <c r="Y25" s="222" t="s">
        <v>237</v>
      </c>
      <c r="Z25" s="212"/>
      <c r="AA25" s="212"/>
      <c r="AB25" s="212"/>
      <c r="AC25" s="212"/>
      <c r="AD25" s="212"/>
      <c r="AE25" s="212"/>
      <c r="AF25" s="212"/>
      <c r="AG25" s="212" t="s">
        <v>277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5">
      <c r="A26" s="219"/>
      <c r="B26" s="220"/>
      <c r="C26" s="263" t="s">
        <v>1718</v>
      </c>
      <c r="D26" s="259"/>
      <c r="E26" s="260">
        <v>7.6079999999999997</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281</v>
      </c>
      <c r="AH26" s="212">
        <v>5</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34">
        <v>7</v>
      </c>
      <c r="B27" s="235" t="s">
        <v>494</v>
      </c>
      <c r="C27" s="252" t="s">
        <v>495</v>
      </c>
      <c r="D27" s="236" t="s">
        <v>309</v>
      </c>
      <c r="E27" s="237">
        <v>7.6079999999999997</v>
      </c>
      <c r="F27" s="238"/>
      <c r="G27" s="239">
        <f>ROUND(E27*F27,2)</f>
        <v>0</v>
      </c>
      <c r="H27" s="238"/>
      <c r="I27" s="239">
        <f>ROUND(E27*H27,2)</f>
        <v>0</v>
      </c>
      <c r="J27" s="238"/>
      <c r="K27" s="239">
        <f>ROUND(E27*J27,2)</f>
        <v>0</v>
      </c>
      <c r="L27" s="239">
        <v>21</v>
      </c>
      <c r="M27" s="239">
        <f>G27*(1+L27/100)</f>
        <v>0</v>
      </c>
      <c r="N27" s="237">
        <v>0</v>
      </c>
      <c r="O27" s="237">
        <f>ROUND(E27*N27,2)</f>
        <v>0</v>
      </c>
      <c r="P27" s="237">
        <v>0</v>
      </c>
      <c r="Q27" s="237">
        <f>ROUND(E27*P27,2)</f>
        <v>0</v>
      </c>
      <c r="R27" s="239" t="s">
        <v>471</v>
      </c>
      <c r="S27" s="239" t="s">
        <v>234</v>
      </c>
      <c r="T27" s="240" t="s">
        <v>275</v>
      </c>
      <c r="U27" s="222">
        <v>0.20200000000000001</v>
      </c>
      <c r="V27" s="222">
        <f>ROUND(E27*U27,2)</f>
        <v>1.54</v>
      </c>
      <c r="W27" s="222"/>
      <c r="X27" s="222" t="s">
        <v>276</v>
      </c>
      <c r="Y27" s="222" t="s">
        <v>237</v>
      </c>
      <c r="Z27" s="212"/>
      <c r="AA27" s="212"/>
      <c r="AB27" s="212"/>
      <c r="AC27" s="212"/>
      <c r="AD27" s="212"/>
      <c r="AE27" s="212"/>
      <c r="AF27" s="212"/>
      <c r="AG27" s="212" t="s">
        <v>277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5">
      <c r="A28" s="219"/>
      <c r="B28" s="220"/>
      <c r="C28" s="262" t="s">
        <v>496</v>
      </c>
      <c r="D28" s="261"/>
      <c r="E28" s="261"/>
      <c r="F28" s="261"/>
      <c r="G28" s="261"/>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279</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5">
      <c r="A29" s="219"/>
      <c r="B29" s="220"/>
      <c r="C29" s="263" t="s">
        <v>1718</v>
      </c>
      <c r="D29" s="259"/>
      <c r="E29" s="260">
        <v>7.6079999999999997</v>
      </c>
      <c r="F29" s="222"/>
      <c r="G29" s="222"/>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281</v>
      </c>
      <c r="AH29" s="212">
        <v>5</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x14ac:dyDescent="0.25">
      <c r="A30" s="227" t="s">
        <v>229</v>
      </c>
      <c r="B30" s="228" t="s">
        <v>73</v>
      </c>
      <c r="C30" s="251" t="s">
        <v>130</v>
      </c>
      <c r="D30" s="229"/>
      <c r="E30" s="230"/>
      <c r="F30" s="231"/>
      <c r="G30" s="231">
        <f>SUMIF(AG31:AG50,"&lt;&gt;NOR",G31:G50)</f>
        <v>0</v>
      </c>
      <c r="H30" s="231"/>
      <c r="I30" s="231">
        <f>SUM(I31:I50)</f>
        <v>0</v>
      </c>
      <c r="J30" s="231"/>
      <c r="K30" s="231">
        <f>SUM(K31:K50)</f>
        <v>0</v>
      </c>
      <c r="L30" s="231"/>
      <c r="M30" s="231">
        <f>SUM(M31:M50)</f>
        <v>0</v>
      </c>
      <c r="N30" s="230"/>
      <c r="O30" s="230">
        <f>SUM(O31:O50)</f>
        <v>10.930000000000001</v>
      </c>
      <c r="P30" s="230"/>
      <c r="Q30" s="230">
        <f>SUM(Q31:Q50)</f>
        <v>0</v>
      </c>
      <c r="R30" s="231"/>
      <c r="S30" s="231"/>
      <c r="T30" s="232"/>
      <c r="U30" s="226"/>
      <c r="V30" s="226">
        <f>SUM(V31:V50)</f>
        <v>12.99</v>
      </c>
      <c r="W30" s="226"/>
      <c r="X30" s="226"/>
      <c r="Y30" s="226"/>
      <c r="AG30" t="s">
        <v>230</v>
      </c>
    </row>
    <row r="31" spans="1:60" outlineLevel="1" x14ac:dyDescent="0.25">
      <c r="A31" s="234">
        <v>8</v>
      </c>
      <c r="B31" s="235" t="s">
        <v>1719</v>
      </c>
      <c r="C31" s="252" t="s">
        <v>1720</v>
      </c>
      <c r="D31" s="236" t="s">
        <v>309</v>
      </c>
      <c r="E31" s="237">
        <v>0.76080000000000003</v>
      </c>
      <c r="F31" s="238"/>
      <c r="G31" s="239">
        <f>ROUND(E31*F31,2)</f>
        <v>0</v>
      </c>
      <c r="H31" s="238"/>
      <c r="I31" s="239">
        <f>ROUND(E31*H31,2)</f>
        <v>0</v>
      </c>
      <c r="J31" s="238"/>
      <c r="K31" s="239">
        <f>ROUND(E31*J31,2)</f>
        <v>0</v>
      </c>
      <c r="L31" s="239">
        <v>21</v>
      </c>
      <c r="M31" s="239">
        <f>G31*(1+L31/100)</f>
        <v>0</v>
      </c>
      <c r="N31" s="237">
        <v>2.5251399999999999</v>
      </c>
      <c r="O31" s="237">
        <f>ROUND(E31*N31,2)</f>
        <v>1.92</v>
      </c>
      <c r="P31" s="237">
        <v>0</v>
      </c>
      <c r="Q31" s="237">
        <f>ROUND(E31*P31,2)</f>
        <v>0</v>
      </c>
      <c r="R31" s="239" t="s">
        <v>577</v>
      </c>
      <c r="S31" s="239" t="s">
        <v>234</v>
      </c>
      <c r="T31" s="240" t="s">
        <v>275</v>
      </c>
      <c r="U31" s="222">
        <v>1.17</v>
      </c>
      <c r="V31" s="222">
        <f>ROUND(E31*U31,2)</f>
        <v>0.89</v>
      </c>
      <c r="W31" s="222"/>
      <c r="X31" s="222" t="s">
        <v>276</v>
      </c>
      <c r="Y31" s="222" t="s">
        <v>237</v>
      </c>
      <c r="Z31" s="212"/>
      <c r="AA31" s="212"/>
      <c r="AB31" s="212"/>
      <c r="AC31" s="212"/>
      <c r="AD31" s="212"/>
      <c r="AE31" s="212"/>
      <c r="AF31" s="212"/>
      <c r="AG31" s="212" t="s">
        <v>277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5">
      <c r="A32" s="219"/>
      <c r="B32" s="220"/>
      <c r="C32" s="262" t="s">
        <v>1721</v>
      </c>
      <c r="D32" s="261"/>
      <c r="E32" s="261"/>
      <c r="F32" s="261"/>
      <c r="G32" s="261"/>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279</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5">
      <c r="A33" s="219"/>
      <c r="B33" s="220"/>
      <c r="C33" s="263" t="s">
        <v>1722</v>
      </c>
      <c r="D33" s="259"/>
      <c r="E33" s="260">
        <v>0.46079999999999999</v>
      </c>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281</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5">
      <c r="A34" s="219"/>
      <c r="B34" s="220"/>
      <c r="C34" s="263" t="s">
        <v>1723</v>
      </c>
      <c r="D34" s="259"/>
      <c r="E34" s="260">
        <v>0.3</v>
      </c>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281</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34">
        <v>9</v>
      </c>
      <c r="B35" s="235" t="s">
        <v>1724</v>
      </c>
      <c r="C35" s="252" t="s">
        <v>1725</v>
      </c>
      <c r="D35" s="236" t="s">
        <v>309</v>
      </c>
      <c r="E35" s="237">
        <v>3.4236</v>
      </c>
      <c r="F35" s="238"/>
      <c r="G35" s="239">
        <f>ROUND(E35*F35,2)</f>
        <v>0</v>
      </c>
      <c r="H35" s="238"/>
      <c r="I35" s="239">
        <f>ROUND(E35*H35,2)</f>
        <v>0</v>
      </c>
      <c r="J35" s="238"/>
      <c r="K35" s="239">
        <f>ROUND(E35*J35,2)</f>
        <v>0</v>
      </c>
      <c r="L35" s="239">
        <v>21</v>
      </c>
      <c r="M35" s="239">
        <f>G35*(1+L35/100)</f>
        <v>0</v>
      </c>
      <c r="N35" s="237">
        <v>2.5249999999999999</v>
      </c>
      <c r="O35" s="237">
        <f>ROUND(E35*N35,2)</f>
        <v>8.64</v>
      </c>
      <c r="P35" s="237">
        <v>0</v>
      </c>
      <c r="Q35" s="237">
        <f>ROUND(E35*P35,2)</f>
        <v>0</v>
      </c>
      <c r="R35" s="239" t="s">
        <v>577</v>
      </c>
      <c r="S35" s="239" t="s">
        <v>234</v>
      </c>
      <c r="T35" s="240" t="s">
        <v>275</v>
      </c>
      <c r="U35" s="222">
        <v>0.48</v>
      </c>
      <c r="V35" s="222">
        <f>ROUND(E35*U35,2)</f>
        <v>1.64</v>
      </c>
      <c r="W35" s="222"/>
      <c r="X35" s="222" t="s">
        <v>276</v>
      </c>
      <c r="Y35" s="222" t="s">
        <v>237</v>
      </c>
      <c r="Z35" s="212"/>
      <c r="AA35" s="212"/>
      <c r="AB35" s="212"/>
      <c r="AC35" s="212"/>
      <c r="AD35" s="212"/>
      <c r="AE35" s="212"/>
      <c r="AF35" s="212"/>
      <c r="AG35" s="212" t="s">
        <v>277</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5">
      <c r="A36" s="219"/>
      <c r="B36" s="220"/>
      <c r="C36" s="262" t="s">
        <v>1726</v>
      </c>
      <c r="D36" s="261"/>
      <c r="E36" s="261"/>
      <c r="F36" s="261"/>
      <c r="G36" s="261"/>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279</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5">
      <c r="A37" s="219"/>
      <c r="B37" s="220"/>
      <c r="C37" s="263" t="s">
        <v>1727</v>
      </c>
      <c r="D37" s="259"/>
      <c r="E37" s="260">
        <v>2.0735999999999999</v>
      </c>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281</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5">
      <c r="A38" s="219"/>
      <c r="B38" s="220"/>
      <c r="C38" s="263" t="s">
        <v>1728</v>
      </c>
      <c r="D38" s="259"/>
      <c r="E38" s="260">
        <v>1.35</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281</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34">
        <v>10</v>
      </c>
      <c r="B39" s="235" t="s">
        <v>1729</v>
      </c>
      <c r="C39" s="252" t="s">
        <v>1730</v>
      </c>
      <c r="D39" s="236" t="s">
        <v>273</v>
      </c>
      <c r="E39" s="237">
        <v>4.1844000000000001</v>
      </c>
      <c r="F39" s="238"/>
      <c r="G39" s="239">
        <f>ROUND(E39*F39,2)</f>
        <v>0</v>
      </c>
      <c r="H39" s="238"/>
      <c r="I39" s="239">
        <f>ROUND(E39*H39,2)</f>
        <v>0</v>
      </c>
      <c r="J39" s="238"/>
      <c r="K39" s="239">
        <f>ROUND(E39*J39,2)</f>
        <v>0</v>
      </c>
      <c r="L39" s="239">
        <v>21</v>
      </c>
      <c r="M39" s="239">
        <f>G39*(1+L39/100)</f>
        <v>0</v>
      </c>
      <c r="N39" s="237">
        <v>3.9199999999999999E-2</v>
      </c>
      <c r="O39" s="237">
        <f>ROUND(E39*N39,2)</f>
        <v>0.16</v>
      </c>
      <c r="P39" s="237">
        <v>0</v>
      </c>
      <c r="Q39" s="237">
        <f>ROUND(E39*P39,2)</f>
        <v>0</v>
      </c>
      <c r="R39" s="239" t="s">
        <v>577</v>
      </c>
      <c r="S39" s="239" t="s">
        <v>234</v>
      </c>
      <c r="T39" s="240" t="s">
        <v>275</v>
      </c>
      <c r="U39" s="222">
        <v>1.05</v>
      </c>
      <c r="V39" s="222">
        <f>ROUND(E39*U39,2)</f>
        <v>4.3899999999999997</v>
      </c>
      <c r="W39" s="222"/>
      <c r="X39" s="222" t="s">
        <v>276</v>
      </c>
      <c r="Y39" s="222" t="s">
        <v>237</v>
      </c>
      <c r="Z39" s="212"/>
      <c r="AA39" s="212"/>
      <c r="AB39" s="212"/>
      <c r="AC39" s="212"/>
      <c r="AD39" s="212"/>
      <c r="AE39" s="212"/>
      <c r="AF39" s="212"/>
      <c r="AG39" s="212" t="s">
        <v>277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1" outlineLevel="2" x14ac:dyDescent="0.25">
      <c r="A40" s="219"/>
      <c r="B40" s="220"/>
      <c r="C40" s="262" t="s">
        <v>1731</v>
      </c>
      <c r="D40" s="261"/>
      <c r="E40" s="261"/>
      <c r="F40" s="261"/>
      <c r="G40" s="261"/>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279</v>
      </c>
      <c r="AH40" s="212"/>
      <c r="AI40" s="212"/>
      <c r="AJ40" s="212"/>
      <c r="AK40" s="212"/>
      <c r="AL40" s="212"/>
      <c r="AM40" s="212"/>
      <c r="AN40" s="212"/>
      <c r="AO40" s="212"/>
      <c r="AP40" s="212"/>
      <c r="AQ40" s="212"/>
      <c r="AR40" s="212"/>
      <c r="AS40" s="212"/>
      <c r="AT40" s="212"/>
      <c r="AU40" s="212"/>
      <c r="AV40" s="212"/>
      <c r="AW40" s="212"/>
      <c r="AX40" s="212"/>
      <c r="AY40" s="212"/>
      <c r="AZ40" s="212"/>
      <c r="BA40" s="250" t="str">
        <f>C40</f>
        <v>bednění svislé nebo šikmé (odkloněné), půdorysně přímé nebo zalomené, stěn základových patek ve volných nebo zapažených jámách, rýhách, šachtách, včetně případných vzpěr,</v>
      </c>
      <c r="BB40" s="212"/>
      <c r="BC40" s="212"/>
      <c r="BD40" s="212"/>
      <c r="BE40" s="212"/>
      <c r="BF40" s="212"/>
      <c r="BG40" s="212"/>
      <c r="BH40" s="212"/>
    </row>
    <row r="41" spans="1:60" outlineLevel="2" x14ac:dyDescent="0.25">
      <c r="A41" s="219"/>
      <c r="B41" s="220"/>
      <c r="C41" s="263" t="s">
        <v>1732</v>
      </c>
      <c r="D41" s="259"/>
      <c r="E41" s="260">
        <v>2.5344000000000002</v>
      </c>
      <c r="F41" s="222"/>
      <c r="G41" s="22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281</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5">
      <c r="A42" s="219"/>
      <c r="B42" s="220"/>
      <c r="C42" s="263" t="s">
        <v>1733</v>
      </c>
      <c r="D42" s="259"/>
      <c r="E42" s="260">
        <v>1.65</v>
      </c>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281</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34">
        <v>11</v>
      </c>
      <c r="B43" s="235" t="s">
        <v>1734</v>
      </c>
      <c r="C43" s="252" t="s">
        <v>1735</v>
      </c>
      <c r="D43" s="236" t="s">
        <v>273</v>
      </c>
      <c r="E43" s="237">
        <v>4.1844000000000001</v>
      </c>
      <c r="F43" s="238"/>
      <c r="G43" s="239">
        <f>ROUND(E43*F43,2)</f>
        <v>0</v>
      </c>
      <c r="H43" s="238"/>
      <c r="I43" s="239">
        <f>ROUND(E43*H43,2)</f>
        <v>0</v>
      </c>
      <c r="J43" s="238"/>
      <c r="K43" s="239">
        <f>ROUND(E43*J43,2)</f>
        <v>0</v>
      </c>
      <c r="L43" s="239">
        <v>21</v>
      </c>
      <c r="M43" s="239">
        <f>G43*(1+L43/100)</f>
        <v>0</v>
      </c>
      <c r="N43" s="237">
        <v>0</v>
      </c>
      <c r="O43" s="237">
        <f>ROUND(E43*N43,2)</f>
        <v>0</v>
      </c>
      <c r="P43" s="237">
        <v>0</v>
      </c>
      <c r="Q43" s="237">
        <f>ROUND(E43*P43,2)</f>
        <v>0</v>
      </c>
      <c r="R43" s="239" t="s">
        <v>577</v>
      </c>
      <c r="S43" s="239" t="s">
        <v>234</v>
      </c>
      <c r="T43" s="240" t="s">
        <v>275</v>
      </c>
      <c r="U43" s="222">
        <v>0.32</v>
      </c>
      <c r="V43" s="222">
        <f>ROUND(E43*U43,2)</f>
        <v>1.34</v>
      </c>
      <c r="W43" s="222"/>
      <c r="X43" s="222" t="s">
        <v>276</v>
      </c>
      <c r="Y43" s="222" t="s">
        <v>237</v>
      </c>
      <c r="Z43" s="212"/>
      <c r="AA43" s="212"/>
      <c r="AB43" s="212"/>
      <c r="AC43" s="212"/>
      <c r="AD43" s="212"/>
      <c r="AE43" s="212"/>
      <c r="AF43" s="212"/>
      <c r="AG43" s="212" t="s">
        <v>277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ht="21" outlineLevel="2" x14ac:dyDescent="0.25">
      <c r="A44" s="219"/>
      <c r="B44" s="220"/>
      <c r="C44" s="262" t="s">
        <v>1731</v>
      </c>
      <c r="D44" s="261"/>
      <c r="E44" s="261"/>
      <c r="F44" s="261"/>
      <c r="G44" s="261"/>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279</v>
      </c>
      <c r="AH44" s="212"/>
      <c r="AI44" s="212"/>
      <c r="AJ44" s="212"/>
      <c r="AK44" s="212"/>
      <c r="AL44" s="212"/>
      <c r="AM44" s="212"/>
      <c r="AN44" s="212"/>
      <c r="AO44" s="212"/>
      <c r="AP44" s="212"/>
      <c r="AQ44" s="212"/>
      <c r="AR44" s="212"/>
      <c r="AS44" s="212"/>
      <c r="AT44" s="212"/>
      <c r="AU44" s="212"/>
      <c r="AV44" s="212"/>
      <c r="AW44" s="212"/>
      <c r="AX44" s="212"/>
      <c r="AY44" s="212"/>
      <c r="AZ44" s="212"/>
      <c r="BA44" s="250" t="str">
        <f>C44</f>
        <v>bednění svislé nebo šikmé (odkloněné), půdorysně přímé nebo zalomené, stěn základových patek ve volných nebo zapažených jámách, rýhách, šachtách, včetně případných vzpěr,</v>
      </c>
      <c r="BB44" s="212"/>
      <c r="BC44" s="212"/>
      <c r="BD44" s="212"/>
      <c r="BE44" s="212"/>
      <c r="BF44" s="212"/>
      <c r="BG44" s="212"/>
      <c r="BH44" s="212"/>
    </row>
    <row r="45" spans="1:60" outlineLevel="2" x14ac:dyDescent="0.25">
      <c r="A45" s="219"/>
      <c r="B45" s="220"/>
      <c r="C45" s="263" t="s">
        <v>1736</v>
      </c>
      <c r="D45" s="259"/>
      <c r="E45" s="260">
        <v>4.1844000000000001</v>
      </c>
      <c r="F45" s="222"/>
      <c r="G45" s="22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281</v>
      </c>
      <c r="AH45" s="212">
        <v>5</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34">
        <v>12</v>
      </c>
      <c r="B46" s="235" t="s">
        <v>1737</v>
      </c>
      <c r="C46" s="252" t="s">
        <v>1738</v>
      </c>
      <c r="D46" s="236" t="s">
        <v>348</v>
      </c>
      <c r="E46" s="237">
        <v>0.20108000000000001</v>
      </c>
      <c r="F46" s="238"/>
      <c r="G46" s="239">
        <f>ROUND(E46*F46,2)</f>
        <v>0</v>
      </c>
      <c r="H46" s="238"/>
      <c r="I46" s="239">
        <f>ROUND(E46*H46,2)</f>
        <v>0</v>
      </c>
      <c r="J46" s="238"/>
      <c r="K46" s="239">
        <f>ROUND(E46*J46,2)</f>
        <v>0</v>
      </c>
      <c r="L46" s="239">
        <v>21</v>
      </c>
      <c r="M46" s="239">
        <f>G46*(1+L46/100)</f>
        <v>0</v>
      </c>
      <c r="N46" s="237">
        <v>1.0211600000000001</v>
      </c>
      <c r="O46" s="237">
        <f>ROUND(E46*N46,2)</f>
        <v>0.21</v>
      </c>
      <c r="P46" s="237">
        <v>0</v>
      </c>
      <c r="Q46" s="237">
        <f>ROUND(E46*P46,2)</f>
        <v>0</v>
      </c>
      <c r="R46" s="239" t="s">
        <v>577</v>
      </c>
      <c r="S46" s="239" t="s">
        <v>234</v>
      </c>
      <c r="T46" s="240" t="s">
        <v>275</v>
      </c>
      <c r="U46" s="222">
        <v>23.530999999999999</v>
      </c>
      <c r="V46" s="222">
        <f>ROUND(E46*U46,2)</f>
        <v>4.7300000000000004</v>
      </c>
      <c r="W46" s="222"/>
      <c r="X46" s="222" t="s">
        <v>276</v>
      </c>
      <c r="Y46" s="222" t="s">
        <v>237</v>
      </c>
      <c r="Z46" s="212"/>
      <c r="AA46" s="212"/>
      <c r="AB46" s="212"/>
      <c r="AC46" s="212"/>
      <c r="AD46" s="212"/>
      <c r="AE46" s="212"/>
      <c r="AF46" s="212"/>
      <c r="AG46" s="212" t="s">
        <v>277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5">
      <c r="A47" s="219"/>
      <c r="B47" s="220"/>
      <c r="C47" s="262" t="s">
        <v>589</v>
      </c>
      <c r="D47" s="261"/>
      <c r="E47" s="261"/>
      <c r="F47" s="261"/>
      <c r="G47" s="261"/>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279</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5">
      <c r="A48" s="219"/>
      <c r="B48" s="220"/>
      <c r="C48" s="263" t="s">
        <v>1739</v>
      </c>
      <c r="D48" s="259"/>
      <c r="E48" s="260"/>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281</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5">
      <c r="A49" s="219"/>
      <c r="B49" s="220"/>
      <c r="C49" s="263" t="s">
        <v>1740</v>
      </c>
      <c r="D49" s="259"/>
      <c r="E49" s="260">
        <v>4.478E-2</v>
      </c>
      <c r="F49" s="222"/>
      <c r="G49" s="222"/>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281</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5">
      <c r="A50" s="219"/>
      <c r="B50" s="220"/>
      <c r="C50" s="263" t="s">
        <v>1741</v>
      </c>
      <c r="D50" s="259"/>
      <c r="E50" s="260">
        <v>0.15631</v>
      </c>
      <c r="F50" s="222"/>
      <c r="G50" s="22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281</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x14ac:dyDescent="0.25">
      <c r="A51" s="227" t="s">
        <v>229</v>
      </c>
      <c r="B51" s="228" t="s">
        <v>85</v>
      </c>
      <c r="C51" s="251" t="s">
        <v>131</v>
      </c>
      <c r="D51" s="229"/>
      <c r="E51" s="230"/>
      <c r="F51" s="231"/>
      <c r="G51" s="231">
        <f>SUMIF(AG52:AG67,"&lt;&gt;NOR",G52:G67)</f>
        <v>0</v>
      </c>
      <c r="H51" s="231"/>
      <c r="I51" s="231">
        <f>SUM(I52:I67)</f>
        <v>0</v>
      </c>
      <c r="J51" s="231"/>
      <c r="K51" s="231">
        <f>SUM(K52:K67)</f>
        <v>0</v>
      </c>
      <c r="L51" s="231"/>
      <c r="M51" s="231">
        <f>SUM(M52:M67)</f>
        <v>0</v>
      </c>
      <c r="N51" s="230"/>
      <c r="O51" s="230">
        <f>SUM(O52:O67)</f>
        <v>5.4500000000000011</v>
      </c>
      <c r="P51" s="230"/>
      <c r="Q51" s="230">
        <f>SUM(Q52:Q67)</f>
        <v>0</v>
      </c>
      <c r="R51" s="231"/>
      <c r="S51" s="231"/>
      <c r="T51" s="232"/>
      <c r="U51" s="226"/>
      <c r="V51" s="226">
        <f>SUM(V52:V67)</f>
        <v>26.39</v>
      </c>
      <c r="W51" s="226"/>
      <c r="X51" s="226"/>
      <c r="Y51" s="226"/>
      <c r="AG51" t="s">
        <v>230</v>
      </c>
    </row>
    <row r="52" spans="1:60" ht="20.399999999999999" outlineLevel="1" x14ac:dyDescent="0.25">
      <c r="A52" s="234">
        <v>13</v>
      </c>
      <c r="B52" s="235" t="s">
        <v>1742</v>
      </c>
      <c r="C52" s="252" t="s">
        <v>1743</v>
      </c>
      <c r="D52" s="236" t="s">
        <v>309</v>
      </c>
      <c r="E52" s="237">
        <v>1.65974</v>
      </c>
      <c r="F52" s="238"/>
      <c r="G52" s="239">
        <f>ROUND(E52*F52,2)</f>
        <v>0</v>
      </c>
      <c r="H52" s="238"/>
      <c r="I52" s="239">
        <f>ROUND(E52*H52,2)</f>
        <v>0</v>
      </c>
      <c r="J52" s="238"/>
      <c r="K52" s="239">
        <f>ROUND(E52*J52,2)</f>
        <v>0</v>
      </c>
      <c r="L52" s="239">
        <v>21</v>
      </c>
      <c r="M52" s="239">
        <f>G52*(1+L52/100)</f>
        <v>0</v>
      </c>
      <c r="N52" s="237">
        <v>2.5301300000000002</v>
      </c>
      <c r="O52" s="237">
        <f>ROUND(E52*N52,2)</f>
        <v>4.2</v>
      </c>
      <c r="P52" s="237">
        <v>0</v>
      </c>
      <c r="Q52" s="237">
        <f>ROUND(E52*P52,2)</f>
        <v>0</v>
      </c>
      <c r="R52" s="239" t="s">
        <v>577</v>
      </c>
      <c r="S52" s="239" t="s">
        <v>234</v>
      </c>
      <c r="T52" s="240" t="s">
        <v>275</v>
      </c>
      <c r="U52" s="222">
        <v>1.212</v>
      </c>
      <c r="V52" s="222">
        <f>ROUND(E52*U52,2)</f>
        <v>2.0099999999999998</v>
      </c>
      <c r="W52" s="222"/>
      <c r="X52" s="222" t="s">
        <v>276</v>
      </c>
      <c r="Y52" s="222" t="s">
        <v>237</v>
      </c>
      <c r="Z52" s="212"/>
      <c r="AA52" s="212"/>
      <c r="AB52" s="212"/>
      <c r="AC52" s="212"/>
      <c r="AD52" s="212"/>
      <c r="AE52" s="212"/>
      <c r="AF52" s="212"/>
      <c r="AG52" s="212" t="s">
        <v>277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1" outlineLevel="2" x14ac:dyDescent="0.25">
      <c r="A53" s="219"/>
      <c r="B53" s="220"/>
      <c r="C53" s="262" t="s">
        <v>1744</v>
      </c>
      <c r="D53" s="261"/>
      <c r="E53" s="261"/>
      <c r="F53" s="261"/>
      <c r="G53" s="261"/>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279</v>
      </c>
      <c r="AH53" s="212"/>
      <c r="AI53" s="212"/>
      <c r="AJ53" s="212"/>
      <c r="AK53" s="212"/>
      <c r="AL53" s="212"/>
      <c r="AM53" s="212"/>
      <c r="AN53" s="212"/>
      <c r="AO53" s="212"/>
      <c r="AP53" s="212"/>
      <c r="AQ53" s="212"/>
      <c r="AR53" s="212"/>
      <c r="AS53" s="212"/>
      <c r="AT53" s="212"/>
      <c r="AU53" s="212"/>
      <c r="AV53" s="212"/>
      <c r="AW53" s="212"/>
      <c r="AX53" s="212"/>
      <c r="AY53" s="212"/>
      <c r="AZ53" s="212"/>
      <c r="BA53" s="250" t="str">
        <f>C53</f>
        <v>nosných, výplňových, obkladových, půdních, štítových, poprsních apod. (bez výztuže), s pomocným lešením o výšce podlahy do 1900 mm a pro zatížení 1,5 kPa,</v>
      </c>
      <c r="BB53" s="212"/>
      <c r="BC53" s="212"/>
      <c r="BD53" s="212"/>
      <c r="BE53" s="212"/>
      <c r="BF53" s="212"/>
      <c r="BG53" s="212"/>
      <c r="BH53" s="212"/>
    </row>
    <row r="54" spans="1:60" outlineLevel="2" x14ac:dyDescent="0.25">
      <c r="A54" s="219"/>
      <c r="B54" s="220"/>
      <c r="C54" s="263" t="s">
        <v>1745</v>
      </c>
      <c r="D54" s="259"/>
      <c r="E54" s="260">
        <v>1.65974</v>
      </c>
      <c r="F54" s="222"/>
      <c r="G54" s="22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281</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34">
        <v>14</v>
      </c>
      <c r="B55" s="235" t="s">
        <v>1746</v>
      </c>
      <c r="C55" s="252" t="s">
        <v>1747</v>
      </c>
      <c r="D55" s="236" t="s">
        <v>273</v>
      </c>
      <c r="E55" s="237">
        <v>18.441500000000001</v>
      </c>
      <c r="F55" s="238"/>
      <c r="G55" s="239">
        <f>ROUND(E55*F55,2)</f>
        <v>0</v>
      </c>
      <c r="H55" s="238"/>
      <c r="I55" s="239">
        <f>ROUND(E55*H55,2)</f>
        <v>0</v>
      </c>
      <c r="J55" s="238"/>
      <c r="K55" s="239">
        <f>ROUND(E55*J55,2)</f>
        <v>0</v>
      </c>
      <c r="L55" s="239">
        <v>21</v>
      </c>
      <c r="M55" s="239">
        <f>G55*(1+L55/100)</f>
        <v>0</v>
      </c>
      <c r="N55" s="237">
        <v>6.0310000000000002E-2</v>
      </c>
      <c r="O55" s="237">
        <f>ROUND(E55*N55,2)</f>
        <v>1.1100000000000001</v>
      </c>
      <c r="P55" s="237">
        <v>0</v>
      </c>
      <c r="Q55" s="237">
        <f>ROUND(E55*P55,2)</f>
        <v>0</v>
      </c>
      <c r="R55" s="239" t="s">
        <v>577</v>
      </c>
      <c r="S55" s="239" t="s">
        <v>234</v>
      </c>
      <c r="T55" s="240" t="s">
        <v>275</v>
      </c>
      <c r="U55" s="222">
        <v>0.85</v>
      </c>
      <c r="V55" s="222">
        <f>ROUND(E55*U55,2)</f>
        <v>15.68</v>
      </c>
      <c r="W55" s="222"/>
      <c r="X55" s="222" t="s">
        <v>276</v>
      </c>
      <c r="Y55" s="222" t="s">
        <v>237</v>
      </c>
      <c r="Z55" s="212"/>
      <c r="AA55" s="212"/>
      <c r="AB55" s="212"/>
      <c r="AC55" s="212"/>
      <c r="AD55" s="212"/>
      <c r="AE55" s="212"/>
      <c r="AF55" s="212"/>
      <c r="AG55" s="212" t="s">
        <v>277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ht="21" outlineLevel="2" x14ac:dyDescent="0.25">
      <c r="A56" s="219"/>
      <c r="B56" s="220"/>
      <c r="C56" s="262" t="s">
        <v>1748</v>
      </c>
      <c r="D56" s="261"/>
      <c r="E56" s="261"/>
      <c r="F56" s="261"/>
      <c r="G56" s="261"/>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279</v>
      </c>
      <c r="AH56" s="212"/>
      <c r="AI56" s="212"/>
      <c r="AJ56" s="212"/>
      <c r="AK56" s="212"/>
      <c r="AL56" s="212"/>
      <c r="AM56" s="212"/>
      <c r="AN56" s="212"/>
      <c r="AO56" s="212"/>
      <c r="AP56" s="212"/>
      <c r="AQ56" s="212"/>
      <c r="AR56" s="212"/>
      <c r="AS56" s="212"/>
      <c r="AT56" s="212"/>
      <c r="AU56" s="212"/>
      <c r="AV56" s="212"/>
      <c r="AW56" s="212"/>
      <c r="AX56" s="212"/>
      <c r="AY56" s="212"/>
      <c r="AZ56" s="212"/>
      <c r="BA56" s="250" t="str">
        <f>C56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6" s="212"/>
      <c r="BC56" s="212"/>
      <c r="BD56" s="212"/>
      <c r="BE56" s="212"/>
      <c r="BF56" s="212"/>
      <c r="BG56" s="212"/>
      <c r="BH56" s="212"/>
    </row>
    <row r="57" spans="1:60" outlineLevel="2" x14ac:dyDescent="0.25">
      <c r="A57" s="219"/>
      <c r="B57" s="220"/>
      <c r="C57" s="263" t="s">
        <v>1749</v>
      </c>
      <c r="D57" s="259"/>
      <c r="E57" s="260">
        <v>18.441500000000001</v>
      </c>
      <c r="F57" s="222"/>
      <c r="G57" s="222"/>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281</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34">
        <v>15</v>
      </c>
      <c r="B58" s="235" t="s">
        <v>1750</v>
      </c>
      <c r="C58" s="252" t="s">
        <v>1751</v>
      </c>
      <c r="D58" s="236" t="s">
        <v>273</v>
      </c>
      <c r="E58" s="237">
        <v>18.441500000000001</v>
      </c>
      <c r="F58" s="238"/>
      <c r="G58" s="239">
        <f>ROUND(E58*F58,2)</f>
        <v>0</v>
      </c>
      <c r="H58" s="238"/>
      <c r="I58" s="239">
        <f>ROUND(E58*H58,2)</f>
        <v>0</v>
      </c>
      <c r="J58" s="238"/>
      <c r="K58" s="239">
        <f>ROUND(E58*J58,2)</f>
        <v>0</v>
      </c>
      <c r="L58" s="239">
        <v>21</v>
      </c>
      <c r="M58" s="239">
        <f>G58*(1+L58/100)</f>
        <v>0</v>
      </c>
      <c r="N58" s="237">
        <v>0</v>
      </c>
      <c r="O58" s="237">
        <f>ROUND(E58*N58,2)</f>
        <v>0</v>
      </c>
      <c r="P58" s="237">
        <v>0</v>
      </c>
      <c r="Q58" s="237">
        <f>ROUND(E58*P58,2)</f>
        <v>0</v>
      </c>
      <c r="R58" s="239" t="s">
        <v>577</v>
      </c>
      <c r="S58" s="239" t="s">
        <v>234</v>
      </c>
      <c r="T58" s="240" t="s">
        <v>275</v>
      </c>
      <c r="U58" s="222">
        <v>0.35</v>
      </c>
      <c r="V58" s="222">
        <f>ROUND(E58*U58,2)</f>
        <v>6.45</v>
      </c>
      <c r="W58" s="222"/>
      <c r="X58" s="222" t="s">
        <v>276</v>
      </c>
      <c r="Y58" s="222" t="s">
        <v>237</v>
      </c>
      <c r="Z58" s="212"/>
      <c r="AA58" s="212"/>
      <c r="AB58" s="212"/>
      <c r="AC58" s="212"/>
      <c r="AD58" s="212"/>
      <c r="AE58" s="212"/>
      <c r="AF58" s="212"/>
      <c r="AG58" s="212" t="s">
        <v>277</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ht="21" outlineLevel="2" x14ac:dyDescent="0.25">
      <c r="A59" s="219"/>
      <c r="B59" s="220"/>
      <c r="C59" s="262" t="s">
        <v>1748</v>
      </c>
      <c r="D59" s="261"/>
      <c r="E59" s="261"/>
      <c r="F59" s="261"/>
      <c r="G59" s="261"/>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279</v>
      </c>
      <c r="AH59" s="212"/>
      <c r="AI59" s="212"/>
      <c r="AJ59" s="212"/>
      <c r="AK59" s="212"/>
      <c r="AL59" s="212"/>
      <c r="AM59" s="212"/>
      <c r="AN59" s="212"/>
      <c r="AO59" s="212"/>
      <c r="AP59" s="212"/>
      <c r="AQ59" s="212"/>
      <c r="AR59" s="212"/>
      <c r="AS59" s="212"/>
      <c r="AT59" s="212"/>
      <c r="AU59" s="212"/>
      <c r="AV59" s="212"/>
      <c r="AW59" s="212"/>
      <c r="AX59" s="212"/>
      <c r="AY59" s="212"/>
      <c r="AZ59" s="212"/>
      <c r="BA59" s="250" t="str">
        <f>C59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9" s="212"/>
      <c r="BC59" s="212"/>
      <c r="BD59" s="212"/>
      <c r="BE59" s="212"/>
      <c r="BF59" s="212"/>
      <c r="BG59" s="212"/>
      <c r="BH59" s="212"/>
    </row>
    <row r="60" spans="1:60" outlineLevel="2" x14ac:dyDescent="0.25">
      <c r="A60" s="219"/>
      <c r="B60" s="220"/>
      <c r="C60" s="263" t="s">
        <v>1752</v>
      </c>
      <c r="D60" s="259"/>
      <c r="E60" s="260">
        <v>18.441500000000001</v>
      </c>
      <c r="F60" s="222"/>
      <c r="G60" s="222"/>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281</v>
      </c>
      <c r="AH60" s="212">
        <v>5</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34">
        <v>16</v>
      </c>
      <c r="B61" s="235" t="s">
        <v>1753</v>
      </c>
      <c r="C61" s="252" t="s">
        <v>1754</v>
      </c>
      <c r="D61" s="236" t="s">
        <v>348</v>
      </c>
      <c r="E61" s="237">
        <v>2.6460000000000001E-2</v>
      </c>
      <c r="F61" s="238"/>
      <c r="G61" s="239">
        <f>ROUND(E61*F61,2)</f>
        <v>0</v>
      </c>
      <c r="H61" s="238"/>
      <c r="I61" s="239">
        <f>ROUND(E61*H61,2)</f>
        <v>0</v>
      </c>
      <c r="J61" s="238"/>
      <c r="K61" s="239">
        <f>ROUND(E61*J61,2)</f>
        <v>0</v>
      </c>
      <c r="L61" s="239">
        <v>21</v>
      </c>
      <c r="M61" s="239">
        <f>G61*(1+L61/100)</f>
        <v>0</v>
      </c>
      <c r="N61" s="237">
        <v>1.0202899999999999</v>
      </c>
      <c r="O61" s="237">
        <f>ROUND(E61*N61,2)</f>
        <v>0.03</v>
      </c>
      <c r="P61" s="237">
        <v>0</v>
      </c>
      <c r="Q61" s="237">
        <f>ROUND(E61*P61,2)</f>
        <v>0</v>
      </c>
      <c r="R61" s="239" t="s">
        <v>577</v>
      </c>
      <c r="S61" s="239" t="s">
        <v>234</v>
      </c>
      <c r="T61" s="240" t="s">
        <v>275</v>
      </c>
      <c r="U61" s="222">
        <v>25.271000000000001</v>
      </c>
      <c r="V61" s="222">
        <f>ROUND(E61*U61,2)</f>
        <v>0.67</v>
      </c>
      <c r="W61" s="222"/>
      <c r="X61" s="222" t="s">
        <v>276</v>
      </c>
      <c r="Y61" s="222" t="s">
        <v>237</v>
      </c>
      <c r="Z61" s="212"/>
      <c r="AA61" s="212"/>
      <c r="AB61" s="212"/>
      <c r="AC61" s="212"/>
      <c r="AD61" s="212"/>
      <c r="AE61" s="212"/>
      <c r="AF61" s="212"/>
      <c r="AG61" s="212" t="s">
        <v>277</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5">
      <c r="A62" s="219"/>
      <c r="B62" s="220"/>
      <c r="C62" s="262" t="s">
        <v>589</v>
      </c>
      <c r="D62" s="261"/>
      <c r="E62" s="261"/>
      <c r="F62" s="261"/>
      <c r="G62" s="261"/>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279</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5">
      <c r="A63" s="219"/>
      <c r="B63" s="220"/>
      <c r="C63" s="263" t="s">
        <v>1739</v>
      </c>
      <c r="D63" s="259"/>
      <c r="E63" s="260"/>
      <c r="F63" s="222"/>
      <c r="G63" s="22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281</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5">
      <c r="A64" s="219"/>
      <c r="B64" s="220"/>
      <c r="C64" s="263" t="s">
        <v>1755</v>
      </c>
      <c r="D64" s="259"/>
      <c r="E64" s="260">
        <v>2.6460000000000001E-2</v>
      </c>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281</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34">
        <v>17</v>
      </c>
      <c r="B65" s="235" t="s">
        <v>1756</v>
      </c>
      <c r="C65" s="252" t="s">
        <v>1757</v>
      </c>
      <c r="D65" s="236" t="s">
        <v>348</v>
      </c>
      <c r="E65" s="237">
        <v>0.10367999999999999</v>
      </c>
      <c r="F65" s="238"/>
      <c r="G65" s="239">
        <f>ROUND(E65*F65,2)</f>
        <v>0</v>
      </c>
      <c r="H65" s="238"/>
      <c r="I65" s="239">
        <f>ROUND(E65*H65,2)</f>
        <v>0</v>
      </c>
      <c r="J65" s="238"/>
      <c r="K65" s="239">
        <f>ROUND(E65*J65,2)</f>
        <v>0</v>
      </c>
      <c r="L65" s="239">
        <v>21</v>
      </c>
      <c r="M65" s="239">
        <f>G65*(1+L65/100)</f>
        <v>0</v>
      </c>
      <c r="N65" s="237">
        <v>1.0554300000000001</v>
      </c>
      <c r="O65" s="237">
        <f>ROUND(E65*N65,2)</f>
        <v>0.11</v>
      </c>
      <c r="P65" s="237">
        <v>0</v>
      </c>
      <c r="Q65" s="237">
        <f>ROUND(E65*P65,2)</f>
        <v>0</v>
      </c>
      <c r="R65" s="239" t="s">
        <v>577</v>
      </c>
      <c r="S65" s="239" t="s">
        <v>234</v>
      </c>
      <c r="T65" s="240" t="s">
        <v>275</v>
      </c>
      <c r="U65" s="222">
        <v>15.231</v>
      </c>
      <c r="V65" s="222">
        <f>ROUND(E65*U65,2)</f>
        <v>1.58</v>
      </c>
      <c r="W65" s="222"/>
      <c r="X65" s="222" t="s">
        <v>276</v>
      </c>
      <c r="Y65" s="222" t="s">
        <v>237</v>
      </c>
      <c r="Z65" s="212"/>
      <c r="AA65" s="212"/>
      <c r="AB65" s="212"/>
      <c r="AC65" s="212"/>
      <c r="AD65" s="212"/>
      <c r="AE65" s="212"/>
      <c r="AF65" s="212"/>
      <c r="AG65" s="212" t="s">
        <v>277</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5">
      <c r="A66" s="219"/>
      <c r="B66" s="220"/>
      <c r="C66" s="262" t="s">
        <v>589</v>
      </c>
      <c r="D66" s="261"/>
      <c r="E66" s="261"/>
      <c r="F66" s="261"/>
      <c r="G66" s="261"/>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279</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5">
      <c r="A67" s="219"/>
      <c r="B67" s="220"/>
      <c r="C67" s="263" t="s">
        <v>1758</v>
      </c>
      <c r="D67" s="259"/>
      <c r="E67" s="260">
        <v>0.10367999999999999</v>
      </c>
      <c r="F67" s="222"/>
      <c r="G67" s="222"/>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281</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x14ac:dyDescent="0.25">
      <c r="A68" s="227" t="s">
        <v>229</v>
      </c>
      <c r="B68" s="228" t="s">
        <v>150</v>
      </c>
      <c r="C68" s="251" t="s">
        <v>151</v>
      </c>
      <c r="D68" s="229"/>
      <c r="E68" s="230"/>
      <c r="F68" s="231"/>
      <c r="G68" s="231">
        <f>SUMIF(AG69:AG77,"&lt;&gt;NOR",G69:G77)</f>
        <v>0</v>
      </c>
      <c r="H68" s="231"/>
      <c r="I68" s="231">
        <f>SUM(I69:I77)</f>
        <v>0</v>
      </c>
      <c r="J68" s="231"/>
      <c r="K68" s="231">
        <f>SUM(K69:K77)</f>
        <v>0</v>
      </c>
      <c r="L68" s="231"/>
      <c r="M68" s="231">
        <f>SUM(M69:M77)</f>
        <v>0</v>
      </c>
      <c r="N68" s="230"/>
      <c r="O68" s="230">
        <f>SUM(O69:O77)</f>
        <v>4.9800000000000004</v>
      </c>
      <c r="P68" s="230"/>
      <c r="Q68" s="230">
        <f>SUM(Q69:Q77)</f>
        <v>0</v>
      </c>
      <c r="R68" s="231"/>
      <c r="S68" s="231"/>
      <c r="T68" s="232"/>
      <c r="U68" s="226"/>
      <c r="V68" s="226">
        <f>SUM(V69:V77)</f>
        <v>4.8499999999999996</v>
      </c>
      <c r="W68" s="226"/>
      <c r="X68" s="226"/>
      <c r="Y68" s="226"/>
      <c r="AG68" t="s">
        <v>230</v>
      </c>
    </row>
    <row r="69" spans="1:60" ht="20.399999999999999" outlineLevel="1" x14ac:dyDescent="0.25">
      <c r="A69" s="234">
        <v>18</v>
      </c>
      <c r="B69" s="235" t="s">
        <v>1759</v>
      </c>
      <c r="C69" s="252" t="s">
        <v>1760</v>
      </c>
      <c r="D69" s="236" t="s">
        <v>290</v>
      </c>
      <c r="E69" s="237">
        <v>13.8</v>
      </c>
      <c r="F69" s="238"/>
      <c r="G69" s="239">
        <f>ROUND(E69*F69,2)</f>
        <v>0</v>
      </c>
      <c r="H69" s="238"/>
      <c r="I69" s="239">
        <f>ROUND(E69*H69,2)</f>
        <v>0</v>
      </c>
      <c r="J69" s="238"/>
      <c r="K69" s="239">
        <f>ROUND(E69*J69,2)</f>
        <v>0</v>
      </c>
      <c r="L69" s="239">
        <v>21</v>
      </c>
      <c r="M69" s="239">
        <f>G69*(1+L69/100)</f>
        <v>0</v>
      </c>
      <c r="N69" s="237">
        <v>0.10471</v>
      </c>
      <c r="O69" s="237">
        <f>ROUND(E69*N69,2)</f>
        <v>1.44</v>
      </c>
      <c r="P69" s="237">
        <v>0</v>
      </c>
      <c r="Q69" s="237">
        <f>ROUND(E69*P69,2)</f>
        <v>0</v>
      </c>
      <c r="R69" s="239" t="s">
        <v>274</v>
      </c>
      <c r="S69" s="239" t="s">
        <v>234</v>
      </c>
      <c r="T69" s="240" t="s">
        <v>275</v>
      </c>
      <c r="U69" s="222">
        <v>8.5000000000000006E-2</v>
      </c>
      <c r="V69" s="222">
        <f>ROUND(E69*U69,2)</f>
        <v>1.17</v>
      </c>
      <c r="W69" s="222"/>
      <c r="X69" s="222" t="s">
        <v>276</v>
      </c>
      <c r="Y69" s="222" t="s">
        <v>237</v>
      </c>
      <c r="Z69" s="212"/>
      <c r="AA69" s="212"/>
      <c r="AB69" s="212"/>
      <c r="AC69" s="212"/>
      <c r="AD69" s="212"/>
      <c r="AE69" s="212"/>
      <c r="AF69" s="212"/>
      <c r="AG69" s="212" t="s">
        <v>277</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5">
      <c r="A70" s="219"/>
      <c r="B70" s="220"/>
      <c r="C70" s="262" t="s">
        <v>1761</v>
      </c>
      <c r="D70" s="261"/>
      <c r="E70" s="261"/>
      <c r="F70" s="261"/>
      <c r="G70" s="261"/>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279</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5">
      <c r="A71" s="219"/>
      <c r="B71" s="220"/>
      <c r="C71" s="263" t="s">
        <v>1762</v>
      </c>
      <c r="D71" s="259"/>
      <c r="E71" s="260">
        <v>13.8</v>
      </c>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281</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ht="20.399999999999999" outlineLevel="1" x14ac:dyDescent="0.25">
      <c r="A72" s="234">
        <v>19</v>
      </c>
      <c r="B72" s="235" t="s">
        <v>1763</v>
      </c>
      <c r="C72" s="252" t="s">
        <v>1764</v>
      </c>
      <c r="D72" s="236" t="s">
        <v>290</v>
      </c>
      <c r="E72" s="237">
        <v>13.8</v>
      </c>
      <c r="F72" s="238"/>
      <c r="G72" s="239">
        <f>ROUND(E72*F72,2)</f>
        <v>0</v>
      </c>
      <c r="H72" s="238"/>
      <c r="I72" s="239">
        <f>ROUND(E72*H72,2)</f>
        <v>0</v>
      </c>
      <c r="J72" s="238"/>
      <c r="K72" s="239">
        <f>ROUND(E72*J72,2)</f>
        <v>0</v>
      </c>
      <c r="L72" s="239">
        <v>21</v>
      </c>
      <c r="M72" s="239">
        <f>G72*(1+L72/100)</f>
        <v>0</v>
      </c>
      <c r="N72" s="237">
        <v>0.12471</v>
      </c>
      <c r="O72" s="237">
        <f>ROUND(E72*N72,2)</f>
        <v>1.72</v>
      </c>
      <c r="P72" s="237">
        <v>0</v>
      </c>
      <c r="Q72" s="237">
        <f>ROUND(E72*P72,2)</f>
        <v>0</v>
      </c>
      <c r="R72" s="239" t="s">
        <v>274</v>
      </c>
      <c r="S72" s="239" t="s">
        <v>234</v>
      </c>
      <c r="T72" s="240" t="s">
        <v>275</v>
      </c>
      <c r="U72" s="222">
        <v>0.11899999999999999</v>
      </c>
      <c r="V72" s="222">
        <f>ROUND(E72*U72,2)</f>
        <v>1.64</v>
      </c>
      <c r="W72" s="222"/>
      <c r="X72" s="222" t="s">
        <v>276</v>
      </c>
      <c r="Y72" s="222" t="s">
        <v>237</v>
      </c>
      <c r="Z72" s="212"/>
      <c r="AA72" s="212"/>
      <c r="AB72" s="212"/>
      <c r="AC72" s="212"/>
      <c r="AD72" s="212"/>
      <c r="AE72" s="212"/>
      <c r="AF72" s="212"/>
      <c r="AG72" s="212" t="s">
        <v>277</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5">
      <c r="A73" s="219"/>
      <c r="B73" s="220"/>
      <c r="C73" s="262" t="s">
        <v>1761</v>
      </c>
      <c r="D73" s="261"/>
      <c r="E73" s="261"/>
      <c r="F73" s="261"/>
      <c r="G73" s="261"/>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279</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5">
      <c r="A74" s="219"/>
      <c r="B74" s="220"/>
      <c r="C74" s="263" t="s">
        <v>1762</v>
      </c>
      <c r="D74" s="259"/>
      <c r="E74" s="260">
        <v>13.8</v>
      </c>
      <c r="F74" s="222"/>
      <c r="G74" s="22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281</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ht="20.399999999999999" outlineLevel="1" x14ac:dyDescent="0.25">
      <c r="A75" s="234">
        <v>20</v>
      </c>
      <c r="B75" s="235" t="s">
        <v>629</v>
      </c>
      <c r="C75" s="252" t="s">
        <v>630</v>
      </c>
      <c r="D75" s="236" t="s">
        <v>290</v>
      </c>
      <c r="E75" s="237">
        <v>14.593</v>
      </c>
      <c r="F75" s="238"/>
      <c r="G75" s="239">
        <f>ROUND(E75*F75,2)</f>
        <v>0</v>
      </c>
      <c r="H75" s="238"/>
      <c r="I75" s="239">
        <f>ROUND(E75*H75,2)</f>
        <v>0</v>
      </c>
      <c r="J75" s="238"/>
      <c r="K75" s="239">
        <f>ROUND(E75*J75,2)</f>
        <v>0</v>
      </c>
      <c r="L75" s="239">
        <v>21</v>
      </c>
      <c r="M75" s="239">
        <f>G75*(1+L75/100)</f>
        <v>0</v>
      </c>
      <c r="N75" s="237">
        <v>0.12472</v>
      </c>
      <c r="O75" s="237">
        <f>ROUND(E75*N75,2)</f>
        <v>1.82</v>
      </c>
      <c r="P75" s="237">
        <v>0</v>
      </c>
      <c r="Q75" s="237">
        <f>ROUND(E75*P75,2)</f>
        <v>0</v>
      </c>
      <c r="R75" s="239" t="s">
        <v>274</v>
      </c>
      <c r="S75" s="239" t="s">
        <v>234</v>
      </c>
      <c r="T75" s="240" t="s">
        <v>275</v>
      </c>
      <c r="U75" s="222">
        <v>0.14000000000000001</v>
      </c>
      <c r="V75" s="222">
        <f>ROUND(E75*U75,2)</f>
        <v>2.04</v>
      </c>
      <c r="W75" s="222"/>
      <c r="X75" s="222" t="s">
        <v>276</v>
      </c>
      <c r="Y75" s="222" t="s">
        <v>237</v>
      </c>
      <c r="Z75" s="212"/>
      <c r="AA75" s="212"/>
      <c r="AB75" s="212"/>
      <c r="AC75" s="212"/>
      <c r="AD75" s="212"/>
      <c r="AE75" s="212"/>
      <c r="AF75" s="212"/>
      <c r="AG75" s="212" t="s">
        <v>277</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5">
      <c r="A76" s="219"/>
      <c r="B76" s="220"/>
      <c r="C76" s="262" t="s">
        <v>631</v>
      </c>
      <c r="D76" s="261"/>
      <c r="E76" s="261"/>
      <c r="F76" s="261"/>
      <c r="G76" s="261"/>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279</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5">
      <c r="A77" s="219"/>
      <c r="B77" s="220"/>
      <c r="C77" s="263" t="s">
        <v>1765</v>
      </c>
      <c r="D77" s="259"/>
      <c r="E77" s="260">
        <v>14.593</v>
      </c>
      <c r="F77" s="222"/>
      <c r="G77" s="22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281</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x14ac:dyDescent="0.25">
      <c r="A78" s="227" t="s">
        <v>229</v>
      </c>
      <c r="B78" s="228" t="s">
        <v>154</v>
      </c>
      <c r="C78" s="251" t="s">
        <v>155</v>
      </c>
      <c r="D78" s="229"/>
      <c r="E78" s="230"/>
      <c r="F78" s="231"/>
      <c r="G78" s="231">
        <f>SUMIF(AG79:AG119,"&lt;&gt;NOR",G79:G119)</f>
        <v>0</v>
      </c>
      <c r="H78" s="231"/>
      <c r="I78" s="231">
        <f>SUM(I79:I119)</f>
        <v>0</v>
      </c>
      <c r="J78" s="231"/>
      <c r="K78" s="231">
        <f>SUM(K79:K119)</f>
        <v>0</v>
      </c>
      <c r="L78" s="231"/>
      <c r="M78" s="231">
        <f>SUM(M79:M119)</f>
        <v>0</v>
      </c>
      <c r="N78" s="230"/>
      <c r="O78" s="230">
        <f>SUM(O79:O119)</f>
        <v>0.01</v>
      </c>
      <c r="P78" s="230"/>
      <c r="Q78" s="230">
        <f>SUM(Q79:Q119)</f>
        <v>0</v>
      </c>
      <c r="R78" s="231"/>
      <c r="S78" s="231"/>
      <c r="T78" s="232"/>
      <c r="U78" s="226"/>
      <c r="V78" s="226">
        <f>SUM(V79:V119)</f>
        <v>20</v>
      </c>
      <c r="W78" s="226"/>
      <c r="X78" s="226"/>
      <c r="Y78" s="226"/>
      <c r="AG78" t="s">
        <v>230</v>
      </c>
    </row>
    <row r="79" spans="1:60" ht="20.399999999999999" outlineLevel="1" x14ac:dyDescent="0.25">
      <c r="A79" s="234">
        <v>21</v>
      </c>
      <c r="B79" s="235" t="s">
        <v>1766</v>
      </c>
      <c r="C79" s="252" t="s">
        <v>1767</v>
      </c>
      <c r="D79" s="236" t="s">
        <v>305</v>
      </c>
      <c r="E79" s="237">
        <v>16</v>
      </c>
      <c r="F79" s="238"/>
      <c r="G79" s="239">
        <f>ROUND(E79*F79,2)</f>
        <v>0</v>
      </c>
      <c r="H79" s="238"/>
      <c r="I79" s="239">
        <f>ROUND(E79*H79,2)</f>
        <v>0</v>
      </c>
      <c r="J79" s="238"/>
      <c r="K79" s="239">
        <f>ROUND(E79*J79,2)</f>
        <v>0</v>
      </c>
      <c r="L79" s="239">
        <v>21</v>
      </c>
      <c r="M79" s="239">
        <f>G79*(1+L79/100)</f>
        <v>0</v>
      </c>
      <c r="N79" s="237">
        <v>6.8000000000000005E-4</v>
      </c>
      <c r="O79" s="237">
        <f>ROUND(E79*N79,2)</f>
        <v>0.01</v>
      </c>
      <c r="P79" s="237">
        <v>0</v>
      </c>
      <c r="Q79" s="237">
        <f>ROUND(E79*P79,2)</f>
        <v>0</v>
      </c>
      <c r="R79" s="239" t="s">
        <v>577</v>
      </c>
      <c r="S79" s="239" t="s">
        <v>234</v>
      </c>
      <c r="T79" s="240" t="s">
        <v>275</v>
      </c>
      <c r="U79" s="222">
        <v>1.25</v>
      </c>
      <c r="V79" s="222">
        <f>ROUND(E79*U79,2)</f>
        <v>20</v>
      </c>
      <c r="W79" s="222"/>
      <c r="X79" s="222" t="s">
        <v>276</v>
      </c>
      <c r="Y79" s="222" t="s">
        <v>237</v>
      </c>
      <c r="Z79" s="212"/>
      <c r="AA79" s="212"/>
      <c r="AB79" s="212"/>
      <c r="AC79" s="212"/>
      <c r="AD79" s="212"/>
      <c r="AE79" s="212"/>
      <c r="AF79" s="212"/>
      <c r="AG79" s="212" t="s">
        <v>277</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5">
      <c r="A80" s="219"/>
      <c r="B80" s="220"/>
      <c r="C80" s="262" t="s">
        <v>1768</v>
      </c>
      <c r="D80" s="261"/>
      <c r="E80" s="261"/>
      <c r="F80" s="261"/>
      <c r="G80" s="261"/>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279</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5">
      <c r="A81" s="219"/>
      <c r="B81" s="220"/>
      <c r="C81" s="263" t="s">
        <v>1769</v>
      </c>
      <c r="D81" s="259"/>
      <c r="E81" s="260"/>
      <c r="F81" s="222"/>
      <c r="G81" s="222"/>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281</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5">
      <c r="A82" s="219"/>
      <c r="B82" s="220"/>
      <c r="C82" s="263" t="s">
        <v>1770</v>
      </c>
      <c r="D82" s="259"/>
      <c r="E82" s="260">
        <v>16</v>
      </c>
      <c r="F82" s="222"/>
      <c r="G82" s="222"/>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281</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5">
      <c r="A83" s="234">
        <v>22</v>
      </c>
      <c r="B83" s="235" t="s">
        <v>1771</v>
      </c>
      <c r="C83" s="252" t="s">
        <v>1772</v>
      </c>
      <c r="D83" s="236" t="s">
        <v>1773</v>
      </c>
      <c r="E83" s="237">
        <v>1</v>
      </c>
      <c r="F83" s="238"/>
      <c r="G83" s="239">
        <f>ROUND(E83*F83,2)</f>
        <v>0</v>
      </c>
      <c r="H83" s="238"/>
      <c r="I83" s="239">
        <f>ROUND(E83*H83,2)</f>
        <v>0</v>
      </c>
      <c r="J83" s="238"/>
      <c r="K83" s="239">
        <f>ROUND(E83*J83,2)</f>
        <v>0</v>
      </c>
      <c r="L83" s="239">
        <v>21</v>
      </c>
      <c r="M83" s="239">
        <f>G83*(1+L83/100)</f>
        <v>0</v>
      </c>
      <c r="N83" s="237">
        <v>0</v>
      </c>
      <c r="O83" s="237">
        <f>ROUND(E83*N83,2)</f>
        <v>0</v>
      </c>
      <c r="P83" s="237">
        <v>0</v>
      </c>
      <c r="Q83" s="237">
        <f>ROUND(E83*P83,2)</f>
        <v>0</v>
      </c>
      <c r="R83" s="239"/>
      <c r="S83" s="239" t="s">
        <v>254</v>
      </c>
      <c r="T83" s="240" t="s">
        <v>235</v>
      </c>
      <c r="U83" s="222">
        <v>0</v>
      </c>
      <c r="V83" s="222">
        <f>ROUND(E83*U83,2)</f>
        <v>0</v>
      </c>
      <c r="W83" s="222"/>
      <c r="X83" s="222" t="s">
        <v>344</v>
      </c>
      <c r="Y83" s="222" t="s">
        <v>237</v>
      </c>
      <c r="Z83" s="212"/>
      <c r="AA83" s="212"/>
      <c r="AB83" s="212"/>
      <c r="AC83" s="212"/>
      <c r="AD83" s="212"/>
      <c r="AE83" s="212"/>
      <c r="AF83" s="212"/>
      <c r="AG83" s="212" t="s">
        <v>345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2" x14ac:dyDescent="0.25">
      <c r="A84" s="219"/>
      <c r="B84" s="220"/>
      <c r="C84" s="253" t="s">
        <v>1774</v>
      </c>
      <c r="D84" s="241"/>
      <c r="E84" s="241"/>
      <c r="F84" s="241"/>
      <c r="G84" s="241"/>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240</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ht="31.2" outlineLevel="3" x14ac:dyDescent="0.25">
      <c r="A85" s="219"/>
      <c r="B85" s="220"/>
      <c r="C85" s="254" t="s">
        <v>1775</v>
      </c>
      <c r="D85" s="242"/>
      <c r="E85" s="242"/>
      <c r="F85" s="242"/>
      <c r="G85" s="24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240</v>
      </c>
      <c r="AH85" s="212"/>
      <c r="AI85" s="212"/>
      <c r="AJ85" s="212"/>
      <c r="AK85" s="212"/>
      <c r="AL85" s="212"/>
      <c r="AM85" s="212"/>
      <c r="AN85" s="212"/>
      <c r="AO85" s="212"/>
      <c r="AP85" s="212"/>
      <c r="AQ85" s="212"/>
      <c r="AR85" s="212"/>
      <c r="AS85" s="212"/>
      <c r="AT85" s="212"/>
      <c r="AU85" s="212"/>
      <c r="AV85" s="212"/>
      <c r="AW85" s="212"/>
      <c r="AX85" s="212"/>
      <c r="AY85" s="212"/>
      <c r="AZ85" s="212"/>
      <c r="BA85" s="250" t="str">
        <f>C85</f>
        <v>V rámci ocelového rámu jsou navrženy tři svislé válce rozdělené na tři stejné části. Válce se budou vzájemně otáčet, tak aby byla možnost vyobrazený motiv seskládat. Na každém válci budou vždy dva motivy ptactva. Obrázky budou kreslené, nebude se jednat o fotografii (při výběru obrázků musí být řešena autorská práva)</v>
      </c>
      <c r="BB85" s="212"/>
      <c r="BC85" s="212"/>
      <c r="BD85" s="212"/>
      <c r="BE85" s="212"/>
      <c r="BF85" s="212"/>
      <c r="BG85" s="212"/>
      <c r="BH85" s="212"/>
    </row>
    <row r="86" spans="1:60" outlineLevel="3" x14ac:dyDescent="0.25">
      <c r="A86" s="219"/>
      <c r="B86" s="220"/>
      <c r="C86" s="254" t="s">
        <v>1776</v>
      </c>
      <c r="D86" s="242"/>
      <c r="E86" s="242"/>
      <c r="F86" s="242"/>
      <c r="G86" s="24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240</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ht="20.399999999999999" outlineLevel="1" x14ac:dyDescent="0.25">
      <c r="A87" s="234">
        <v>23</v>
      </c>
      <c r="B87" s="235" t="s">
        <v>1777</v>
      </c>
      <c r="C87" s="252" t="s">
        <v>1778</v>
      </c>
      <c r="D87" s="236" t="s">
        <v>1773</v>
      </c>
      <c r="E87" s="237">
        <v>1</v>
      </c>
      <c r="F87" s="238"/>
      <c r="G87" s="239">
        <f>ROUND(E87*F87,2)</f>
        <v>0</v>
      </c>
      <c r="H87" s="238"/>
      <c r="I87" s="239">
        <f>ROUND(E87*H87,2)</f>
        <v>0</v>
      </c>
      <c r="J87" s="238"/>
      <c r="K87" s="239">
        <f>ROUND(E87*J87,2)</f>
        <v>0</v>
      </c>
      <c r="L87" s="239">
        <v>21</v>
      </c>
      <c r="M87" s="239">
        <f>G87*(1+L87/100)</f>
        <v>0</v>
      </c>
      <c r="N87" s="237">
        <v>0</v>
      </c>
      <c r="O87" s="237">
        <f>ROUND(E87*N87,2)</f>
        <v>0</v>
      </c>
      <c r="P87" s="237">
        <v>0</v>
      </c>
      <c r="Q87" s="237">
        <f>ROUND(E87*P87,2)</f>
        <v>0</v>
      </c>
      <c r="R87" s="239"/>
      <c r="S87" s="239" t="s">
        <v>254</v>
      </c>
      <c r="T87" s="240" t="s">
        <v>235</v>
      </c>
      <c r="U87" s="222">
        <v>0</v>
      </c>
      <c r="V87" s="222">
        <f>ROUND(E87*U87,2)</f>
        <v>0</v>
      </c>
      <c r="W87" s="222"/>
      <c r="X87" s="222" t="s">
        <v>344</v>
      </c>
      <c r="Y87" s="222" t="s">
        <v>237</v>
      </c>
      <c r="Z87" s="212"/>
      <c r="AA87" s="212"/>
      <c r="AB87" s="212"/>
      <c r="AC87" s="212"/>
      <c r="AD87" s="212"/>
      <c r="AE87" s="212"/>
      <c r="AF87" s="212"/>
      <c r="AG87" s="212" t="s">
        <v>345</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1" outlineLevel="2" x14ac:dyDescent="0.25">
      <c r="A88" s="219"/>
      <c r="B88" s="220"/>
      <c r="C88" s="253" t="s">
        <v>1779</v>
      </c>
      <c r="D88" s="241"/>
      <c r="E88" s="241"/>
      <c r="F88" s="241"/>
      <c r="G88" s="241"/>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240</v>
      </c>
      <c r="AH88" s="212"/>
      <c r="AI88" s="212"/>
      <c r="AJ88" s="212"/>
      <c r="AK88" s="212"/>
      <c r="AL88" s="212"/>
      <c r="AM88" s="212"/>
      <c r="AN88" s="212"/>
      <c r="AO88" s="212"/>
      <c r="AP88" s="212"/>
      <c r="AQ88" s="212"/>
      <c r="AR88" s="212"/>
      <c r="AS88" s="212"/>
      <c r="AT88" s="212"/>
      <c r="AU88" s="212"/>
      <c r="AV88" s="212"/>
      <c r="AW88" s="212"/>
      <c r="AX88" s="212"/>
      <c r="AY88" s="212"/>
      <c r="AZ88" s="212"/>
      <c r="BA88" s="250" t="str">
        <f>C88</f>
        <v>Charakter konstrukce: V rámci ocelového rámu budou umístěny dvě zvlněné tyče s kruhy. Ohýbané ocelové trubky budou opatřeny žárovým pozinkem.</v>
      </c>
      <c r="BB88" s="212"/>
      <c r="BC88" s="212"/>
      <c r="BD88" s="212"/>
      <c r="BE88" s="212"/>
      <c r="BF88" s="212"/>
      <c r="BG88" s="212"/>
      <c r="BH88" s="212"/>
    </row>
    <row r="89" spans="1:60" outlineLevel="3" x14ac:dyDescent="0.25">
      <c r="A89" s="219"/>
      <c r="B89" s="220"/>
      <c r="C89" s="254" t="s">
        <v>1780</v>
      </c>
      <c r="D89" s="242"/>
      <c r="E89" s="242"/>
      <c r="F89" s="242"/>
      <c r="G89" s="242"/>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240</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ht="20.399999999999999" outlineLevel="1" x14ac:dyDescent="0.25">
      <c r="A90" s="234">
        <v>24</v>
      </c>
      <c r="B90" s="235" t="s">
        <v>1781</v>
      </c>
      <c r="C90" s="252" t="s">
        <v>1782</v>
      </c>
      <c r="D90" s="236" t="s">
        <v>1773</v>
      </c>
      <c r="E90" s="237">
        <v>1</v>
      </c>
      <c r="F90" s="238"/>
      <c r="G90" s="239">
        <f>ROUND(E90*F90,2)</f>
        <v>0</v>
      </c>
      <c r="H90" s="238"/>
      <c r="I90" s="239">
        <f>ROUND(E90*H90,2)</f>
        <v>0</v>
      </c>
      <c r="J90" s="238"/>
      <c r="K90" s="239">
        <f>ROUND(E90*J90,2)</f>
        <v>0</v>
      </c>
      <c r="L90" s="239">
        <v>21</v>
      </c>
      <c r="M90" s="239">
        <f>G90*(1+L90/100)</f>
        <v>0</v>
      </c>
      <c r="N90" s="237">
        <v>0</v>
      </c>
      <c r="O90" s="237">
        <f>ROUND(E90*N90,2)</f>
        <v>0</v>
      </c>
      <c r="P90" s="237">
        <v>0</v>
      </c>
      <c r="Q90" s="237">
        <f>ROUND(E90*P90,2)</f>
        <v>0</v>
      </c>
      <c r="R90" s="239"/>
      <c r="S90" s="239" t="s">
        <v>254</v>
      </c>
      <c r="T90" s="240" t="s">
        <v>235</v>
      </c>
      <c r="U90" s="222">
        <v>0</v>
      </c>
      <c r="V90" s="222">
        <f>ROUND(E90*U90,2)</f>
        <v>0</v>
      </c>
      <c r="W90" s="222"/>
      <c r="X90" s="222" t="s">
        <v>344</v>
      </c>
      <c r="Y90" s="222" t="s">
        <v>237</v>
      </c>
      <c r="Z90" s="212"/>
      <c r="AA90" s="212"/>
      <c r="AB90" s="212"/>
      <c r="AC90" s="212"/>
      <c r="AD90" s="212"/>
      <c r="AE90" s="212"/>
      <c r="AF90" s="212"/>
      <c r="AG90" s="212" t="s">
        <v>345</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5">
      <c r="A91" s="219"/>
      <c r="B91" s="220"/>
      <c r="C91" s="253" t="s">
        <v>1774</v>
      </c>
      <c r="D91" s="241"/>
      <c r="E91" s="241"/>
      <c r="F91" s="241"/>
      <c r="G91" s="241"/>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240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21" outlineLevel="3" x14ac:dyDescent="0.25">
      <c r="A92" s="219"/>
      <c r="B92" s="220"/>
      <c r="C92" s="254" t="s">
        <v>1825</v>
      </c>
      <c r="D92" s="242"/>
      <c r="E92" s="242"/>
      <c r="F92" s="242"/>
      <c r="G92" s="24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240</v>
      </c>
      <c r="AH92" s="212"/>
      <c r="AI92" s="212"/>
      <c r="AJ92" s="212"/>
      <c r="AK92" s="212"/>
      <c r="AL92" s="212"/>
      <c r="AM92" s="212"/>
      <c r="AN92" s="212"/>
      <c r="AO92" s="212"/>
      <c r="AP92" s="212"/>
      <c r="AQ92" s="212"/>
      <c r="AR92" s="212"/>
      <c r="AS92" s="212"/>
      <c r="AT92" s="212"/>
      <c r="AU92" s="212"/>
      <c r="AV92" s="212"/>
      <c r="AW92" s="212"/>
      <c r="AX92" s="212"/>
      <c r="AY92" s="212"/>
      <c r="AZ92" s="212"/>
      <c r="BA92" s="250" t="str">
        <f>C92</f>
        <v>V rámci ocelového rámu bude umístěno šest dřevěných hranolů vybraných tuzemských dřevin (buk, dub, lípa, smrk, borovice, modřín) s popisným obrázkem. Hranoly dřevin (80x80x1000) budou provlečeny na ocelovou kulatinu, která bude přivařena k rámu. Hrany hranolů budou zkoseny.</v>
      </c>
      <c r="BB92" s="212"/>
      <c r="BC92" s="212"/>
      <c r="BD92" s="212"/>
      <c r="BE92" s="212"/>
      <c r="BF92" s="212"/>
      <c r="BG92" s="212"/>
      <c r="BH92" s="212"/>
    </row>
    <row r="93" spans="1:60" ht="21" outlineLevel="3" x14ac:dyDescent="0.25">
      <c r="A93" s="219"/>
      <c r="B93" s="220"/>
      <c r="C93" s="254" t="s">
        <v>1826</v>
      </c>
      <c r="D93" s="242"/>
      <c r="E93" s="242"/>
      <c r="F93" s="242"/>
      <c r="G93" s="242"/>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240</v>
      </c>
      <c r="AH93" s="212"/>
      <c r="AI93" s="212"/>
      <c r="AJ93" s="212"/>
      <c r="AK93" s="212"/>
      <c r="AL93" s="212"/>
      <c r="AM93" s="212"/>
      <c r="AN93" s="212"/>
      <c r="AO93" s="212"/>
      <c r="AP93" s="212"/>
      <c r="AQ93" s="212"/>
      <c r="AR93" s="212"/>
      <c r="AS93" s="212"/>
      <c r="AT93" s="212"/>
      <c r="AU93" s="212"/>
      <c r="AV93" s="212"/>
      <c r="AW93" s="212"/>
      <c r="AX93" s="212"/>
      <c r="AY93" s="212"/>
      <c r="AZ93" s="212"/>
      <c r="BA93" s="250" t="str">
        <f>C93</f>
        <v>Obrázky stromů budou umístěny na desce z ocelového plechu (kovářská čerň) a to formou polepu z obou stran. Na hranolech dřevin bude vyražen (vypálen) název stromu. Dřevěná palička bude pomocí řetízku přes ocelové očko přichycena-  ke kulatině.</v>
      </c>
      <c r="BB93" s="212"/>
      <c r="BC93" s="212"/>
      <c r="BD93" s="212"/>
      <c r="BE93" s="212"/>
      <c r="BF93" s="212"/>
      <c r="BG93" s="212"/>
      <c r="BH93" s="212"/>
    </row>
    <row r="94" spans="1:60" outlineLevel="3" x14ac:dyDescent="0.25">
      <c r="A94" s="219"/>
      <c r="B94" s="220"/>
      <c r="C94" s="254" t="s">
        <v>1783</v>
      </c>
      <c r="D94" s="242"/>
      <c r="E94" s="242"/>
      <c r="F94" s="242"/>
      <c r="G94" s="242"/>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240</v>
      </c>
      <c r="AH94" s="212"/>
      <c r="AI94" s="212"/>
      <c r="AJ94" s="212"/>
      <c r="AK94" s="212"/>
      <c r="AL94" s="212"/>
      <c r="AM94" s="212"/>
      <c r="AN94" s="212"/>
      <c r="AO94" s="212"/>
      <c r="AP94" s="212"/>
      <c r="AQ94" s="212"/>
      <c r="AR94" s="212"/>
      <c r="AS94" s="212"/>
      <c r="AT94" s="212"/>
      <c r="AU94" s="212"/>
      <c r="AV94" s="212"/>
      <c r="AW94" s="212"/>
      <c r="AX94" s="212"/>
      <c r="AY94" s="212"/>
      <c r="AZ94" s="212"/>
      <c r="BA94" s="250" t="str">
        <f>C94</f>
        <v>Obrázky budou formou kresby, nebude se jednat o fotografie. (při výběru obrázků musí být řešena autorská práva)</v>
      </c>
      <c r="BB94" s="212"/>
      <c r="BC94" s="212"/>
      <c r="BD94" s="212"/>
      <c r="BE94" s="212"/>
      <c r="BF94" s="212"/>
      <c r="BG94" s="212"/>
      <c r="BH94" s="212"/>
    </row>
    <row r="95" spans="1:60" outlineLevel="3" x14ac:dyDescent="0.25">
      <c r="A95" s="219"/>
      <c r="B95" s="220"/>
      <c r="C95" s="254" t="s">
        <v>1784</v>
      </c>
      <c r="D95" s="242"/>
      <c r="E95" s="242"/>
      <c r="F95" s="242"/>
      <c r="G95" s="242"/>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240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5">
      <c r="A96" s="234">
        <v>25</v>
      </c>
      <c r="B96" s="235" t="s">
        <v>1785</v>
      </c>
      <c r="C96" s="252" t="s">
        <v>1786</v>
      </c>
      <c r="D96" s="236" t="s">
        <v>1773</v>
      </c>
      <c r="E96" s="237">
        <v>1</v>
      </c>
      <c r="F96" s="238"/>
      <c r="G96" s="239">
        <f>ROUND(E96*F96,2)</f>
        <v>0</v>
      </c>
      <c r="H96" s="238"/>
      <c r="I96" s="239">
        <f>ROUND(E96*H96,2)</f>
        <v>0</v>
      </c>
      <c r="J96" s="238"/>
      <c r="K96" s="239">
        <f>ROUND(E96*J96,2)</f>
        <v>0</v>
      </c>
      <c r="L96" s="239">
        <v>21</v>
      </c>
      <c r="M96" s="239">
        <f>G96*(1+L96/100)</f>
        <v>0</v>
      </c>
      <c r="N96" s="237">
        <v>0</v>
      </c>
      <c r="O96" s="237">
        <f>ROUND(E96*N96,2)</f>
        <v>0</v>
      </c>
      <c r="P96" s="237">
        <v>0</v>
      </c>
      <c r="Q96" s="237">
        <f>ROUND(E96*P96,2)</f>
        <v>0</v>
      </c>
      <c r="R96" s="239"/>
      <c r="S96" s="239" t="s">
        <v>254</v>
      </c>
      <c r="T96" s="240" t="s">
        <v>235</v>
      </c>
      <c r="U96" s="222">
        <v>0</v>
      </c>
      <c r="V96" s="222">
        <f>ROUND(E96*U96,2)</f>
        <v>0</v>
      </c>
      <c r="W96" s="222"/>
      <c r="X96" s="222" t="s">
        <v>344</v>
      </c>
      <c r="Y96" s="222" t="s">
        <v>237</v>
      </c>
      <c r="Z96" s="212"/>
      <c r="AA96" s="212"/>
      <c r="AB96" s="212"/>
      <c r="AC96" s="212"/>
      <c r="AD96" s="212"/>
      <c r="AE96" s="212"/>
      <c r="AF96" s="212"/>
      <c r="AG96" s="212" t="s">
        <v>345</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5">
      <c r="A97" s="219"/>
      <c r="B97" s="220"/>
      <c r="C97" s="253" t="s">
        <v>1774</v>
      </c>
      <c r="D97" s="241"/>
      <c r="E97" s="241"/>
      <c r="F97" s="241"/>
      <c r="G97" s="241"/>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240</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ht="21" outlineLevel="3" x14ac:dyDescent="0.25">
      <c r="A98" s="219"/>
      <c r="B98" s="220"/>
      <c r="C98" s="254" t="s">
        <v>1787</v>
      </c>
      <c r="D98" s="242"/>
      <c r="E98" s="242"/>
      <c r="F98" s="242"/>
      <c r="G98" s="242"/>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240</v>
      </c>
      <c r="AH98" s="212"/>
      <c r="AI98" s="212"/>
      <c r="AJ98" s="212"/>
      <c r="AK98" s="212"/>
      <c r="AL98" s="212"/>
      <c r="AM98" s="212"/>
      <c r="AN98" s="212"/>
      <c r="AO98" s="212"/>
      <c r="AP98" s="212"/>
      <c r="AQ98" s="212"/>
      <c r="AR98" s="212"/>
      <c r="AS98" s="212"/>
      <c r="AT98" s="212"/>
      <c r="AU98" s="212"/>
      <c r="AV98" s="212"/>
      <c r="AW98" s="212"/>
      <c r="AX98" s="212"/>
      <c r="AY98" s="212"/>
      <c r="AZ98" s="212"/>
      <c r="BA98" s="250" t="str">
        <f>C98</f>
        <v>Smrkové dřevo, velikost kostek 7x7x7cm, otočné kostky umístěny na ocelových tyčkách. Hrany kostek budou zkoseny. Kostky budou opatřeny symbolem X/O a barvou bílá/zelená</v>
      </c>
      <c r="BB98" s="212"/>
      <c r="BC98" s="212"/>
      <c r="BD98" s="212"/>
      <c r="BE98" s="212"/>
      <c r="BF98" s="212"/>
      <c r="BG98" s="212"/>
      <c r="BH98" s="212"/>
    </row>
    <row r="99" spans="1:60" outlineLevel="3" x14ac:dyDescent="0.25">
      <c r="A99" s="219"/>
      <c r="B99" s="220"/>
      <c r="C99" s="254" t="s">
        <v>1788</v>
      </c>
      <c r="D99" s="242"/>
      <c r="E99" s="242"/>
      <c r="F99" s="242"/>
      <c r="G99" s="242"/>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240</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ht="20.399999999999999" outlineLevel="1" x14ac:dyDescent="0.25">
      <c r="A100" s="234">
        <v>26</v>
      </c>
      <c r="B100" s="235" t="s">
        <v>1789</v>
      </c>
      <c r="C100" s="252" t="s">
        <v>1790</v>
      </c>
      <c r="D100" s="236" t="s">
        <v>1773</v>
      </c>
      <c r="E100" s="237">
        <v>1</v>
      </c>
      <c r="F100" s="238"/>
      <c r="G100" s="239">
        <f>ROUND(E100*F100,2)</f>
        <v>0</v>
      </c>
      <c r="H100" s="238"/>
      <c r="I100" s="239">
        <f>ROUND(E100*H100,2)</f>
        <v>0</v>
      </c>
      <c r="J100" s="238"/>
      <c r="K100" s="239">
        <f>ROUND(E100*J100,2)</f>
        <v>0</v>
      </c>
      <c r="L100" s="239">
        <v>21</v>
      </c>
      <c r="M100" s="239">
        <f>G100*(1+L100/100)</f>
        <v>0</v>
      </c>
      <c r="N100" s="237">
        <v>0</v>
      </c>
      <c r="O100" s="237">
        <f>ROUND(E100*N100,2)</f>
        <v>0</v>
      </c>
      <c r="P100" s="237">
        <v>0</v>
      </c>
      <c r="Q100" s="237">
        <f>ROUND(E100*P100,2)</f>
        <v>0</v>
      </c>
      <c r="R100" s="239"/>
      <c r="S100" s="239" t="s">
        <v>254</v>
      </c>
      <c r="T100" s="240" t="s">
        <v>235</v>
      </c>
      <c r="U100" s="222">
        <v>0</v>
      </c>
      <c r="V100" s="222">
        <f>ROUND(E100*U100,2)</f>
        <v>0</v>
      </c>
      <c r="W100" s="222"/>
      <c r="X100" s="222" t="s">
        <v>344</v>
      </c>
      <c r="Y100" s="222" t="s">
        <v>237</v>
      </c>
      <c r="Z100" s="212"/>
      <c r="AA100" s="212"/>
      <c r="AB100" s="212"/>
      <c r="AC100" s="212"/>
      <c r="AD100" s="212"/>
      <c r="AE100" s="212"/>
      <c r="AF100" s="212"/>
      <c r="AG100" s="212" t="s">
        <v>345</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5">
      <c r="A101" s="219"/>
      <c r="B101" s="220"/>
      <c r="C101" s="253" t="s">
        <v>1774</v>
      </c>
      <c r="D101" s="241"/>
      <c r="E101" s="241"/>
      <c r="F101" s="241"/>
      <c r="G101" s="241"/>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240</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ht="41.4" outlineLevel="3" x14ac:dyDescent="0.25">
      <c r="A102" s="219"/>
      <c r="B102" s="220"/>
      <c r="C102" s="254" t="s">
        <v>1791</v>
      </c>
      <c r="D102" s="242"/>
      <c r="E102" s="242"/>
      <c r="F102" s="242"/>
      <c r="G102" s="242"/>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240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50" t="str">
        <f>C102</f>
        <v>V rámci ocelového rámu bude umístěno 35 otočných destiček (120x120x18mm) umístěných na ocelových tyčkách. Destičky budou provedeny z kvalitní vodovzdorné překližky opatřeny potiskem. Hrany destiček budou zkoseny. Přední strana bude obsahovat kreslený obrázek rostliny, zadní strana bude obsahovat název, popřípadě popis. Obrázky budou otočné kolem svislé osy. Obrázky budou formou kresby, nebude se jednat o fotografie. (při výběru obrázků musí být řešena autorská práva)</v>
      </c>
      <c r="BB102" s="212"/>
      <c r="BC102" s="212"/>
      <c r="BD102" s="212"/>
      <c r="BE102" s="212"/>
      <c r="BF102" s="212"/>
      <c r="BG102" s="212"/>
      <c r="BH102" s="212"/>
    </row>
    <row r="103" spans="1:60" outlineLevel="3" x14ac:dyDescent="0.25">
      <c r="A103" s="219"/>
      <c r="B103" s="220"/>
      <c r="C103" s="254" t="s">
        <v>1784</v>
      </c>
      <c r="D103" s="242"/>
      <c r="E103" s="242"/>
      <c r="F103" s="242"/>
      <c r="G103" s="242"/>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240</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5">
      <c r="A104" s="234">
        <v>27</v>
      </c>
      <c r="B104" s="235" t="s">
        <v>1792</v>
      </c>
      <c r="C104" s="252" t="s">
        <v>1793</v>
      </c>
      <c r="D104" s="236" t="s">
        <v>1773</v>
      </c>
      <c r="E104" s="237">
        <v>1</v>
      </c>
      <c r="F104" s="238"/>
      <c r="G104" s="239">
        <f>ROUND(E104*F104,2)</f>
        <v>0</v>
      </c>
      <c r="H104" s="238"/>
      <c r="I104" s="239">
        <f>ROUND(E104*H104,2)</f>
        <v>0</v>
      </c>
      <c r="J104" s="238"/>
      <c r="K104" s="239">
        <f>ROUND(E104*J104,2)</f>
        <v>0</v>
      </c>
      <c r="L104" s="239">
        <v>21</v>
      </c>
      <c r="M104" s="239">
        <f>G104*(1+L104/100)</f>
        <v>0</v>
      </c>
      <c r="N104" s="237">
        <v>0</v>
      </c>
      <c r="O104" s="237">
        <f>ROUND(E104*N104,2)</f>
        <v>0</v>
      </c>
      <c r="P104" s="237">
        <v>0</v>
      </c>
      <c r="Q104" s="237">
        <f>ROUND(E104*P104,2)</f>
        <v>0</v>
      </c>
      <c r="R104" s="239"/>
      <c r="S104" s="239" t="s">
        <v>254</v>
      </c>
      <c r="T104" s="240" t="s">
        <v>235</v>
      </c>
      <c r="U104" s="222">
        <v>0</v>
      </c>
      <c r="V104" s="222">
        <f>ROUND(E104*U104,2)</f>
        <v>0</v>
      </c>
      <c r="W104" s="222"/>
      <c r="X104" s="222" t="s">
        <v>344</v>
      </c>
      <c r="Y104" s="222" t="s">
        <v>237</v>
      </c>
      <c r="Z104" s="212"/>
      <c r="AA104" s="212"/>
      <c r="AB104" s="212"/>
      <c r="AC104" s="212"/>
      <c r="AD104" s="212"/>
      <c r="AE104" s="212"/>
      <c r="AF104" s="212"/>
      <c r="AG104" s="212" t="s">
        <v>345</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2" x14ac:dyDescent="0.25">
      <c r="A105" s="219"/>
      <c r="B105" s="220"/>
      <c r="C105" s="253" t="s">
        <v>1794</v>
      </c>
      <c r="D105" s="241"/>
      <c r="E105" s="241"/>
      <c r="F105" s="241"/>
      <c r="G105" s="241"/>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240</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50" t="str">
        <f>C105</f>
        <v>Charakter konstrukce: Soustava kovových trubek opatřených pestrým komaxitem, pomocí řetízku a očka na obou stranách šroubováno k rámu.</v>
      </c>
      <c r="BB105" s="212"/>
      <c r="BC105" s="212"/>
      <c r="BD105" s="212"/>
      <c r="BE105" s="212"/>
      <c r="BF105" s="212"/>
      <c r="BG105" s="212"/>
      <c r="BH105" s="212"/>
    </row>
    <row r="106" spans="1:60" outlineLevel="3" x14ac:dyDescent="0.25">
      <c r="A106" s="219"/>
      <c r="B106" s="220"/>
      <c r="C106" s="254" t="s">
        <v>1795</v>
      </c>
      <c r="D106" s="242"/>
      <c r="E106" s="242"/>
      <c r="F106" s="242"/>
      <c r="G106" s="242"/>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240</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5">
      <c r="A107" s="234">
        <v>28</v>
      </c>
      <c r="B107" s="235" t="s">
        <v>1796</v>
      </c>
      <c r="C107" s="252" t="s">
        <v>1797</v>
      </c>
      <c r="D107" s="236" t="s">
        <v>1773</v>
      </c>
      <c r="E107" s="237">
        <v>1</v>
      </c>
      <c r="F107" s="238"/>
      <c r="G107" s="239">
        <f>ROUND(E107*F107,2)</f>
        <v>0</v>
      </c>
      <c r="H107" s="238"/>
      <c r="I107" s="239">
        <f>ROUND(E107*H107,2)</f>
        <v>0</v>
      </c>
      <c r="J107" s="238"/>
      <c r="K107" s="239">
        <f>ROUND(E107*J107,2)</f>
        <v>0</v>
      </c>
      <c r="L107" s="239">
        <v>21</v>
      </c>
      <c r="M107" s="239">
        <f>G107*(1+L107/100)</f>
        <v>0</v>
      </c>
      <c r="N107" s="237">
        <v>0</v>
      </c>
      <c r="O107" s="237">
        <f>ROUND(E107*N107,2)</f>
        <v>0</v>
      </c>
      <c r="P107" s="237">
        <v>0</v>
      </c>
      <c r="Q107" s="237">
        <f>ROUND(E107*P107,2)</f>
        <v>0</v>
      </c>
      <c r="R107" s="239"/>
      <c r="S107" s="239" t="s">
        <v>254</v>
      </c>
      <c r="T107" s="240" t="s">
        <v>235</v>
      </c>
      <c r="U107" s="222">
        <v>0</v>
      </c>
      <c r="V107" s="222">
        <f>ROUND(E107*U107,2)</f>
        <v>0</v>
      </c>
      <c r="W107" s="222"/>
      <c r="X107" s="222" t="s">
        <v>344</v>
      </c>
      <c r="Y107" s="222" t="s">
        <v>237</v>
      </c>
      <c r="Z107" s="212"/>
      <c r="AA107" s="212"/>
      <c r="AB107" s="212"/>
      <c r="AC107" s="212"/>
      <c r="AD107" s="212"/>
      <c r="AE107" s="212"/>
      <c r="AF107" s="212"/>
      <c r="AG107" s="212" t="s">
        <v>345</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5">
      <c r="A108" s="219"/>
      <c r="B108" s="220"/>
      <c r="C108" s="253" t="s">
        <v>1774</v>
      </c>
      <c r="D108" s="241"/>
      <c r="E108" s="241"/>
      <c r="F108" s="241"/>
      <c r="G108" s="241"/>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240</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ht="21" outlineLevel="3" x14ac:dyDescent="0.25">
      <c r="A109" s="219"/>
      <c r="B109" s="220"/>
      <c r="C109" s="254" t="s">
        <v>1827</v>
      </c>
      <c r="D109" s="242"/>
      <c r="E109" s="242"/>
      <c r="F109" s="242"/>
      <c r="G109" s="242"/>
      <c r="H109" s="222"/>
      <c r="I109" s="222"/>
      <c r="J109" s="222"/>
      <c r="K109" s="222"/>
      <c r="L109" s="222"/>
      <c r="M109" s="222"/>
      <c r="N109" s="221"/>
      <c r="O109" s="221"/>
      <c r="P109" s="221"/>
      <c r="Q109" s="221"/>
      <c r="R109" s="222"/>
      <c r="S109" s="222"/>
      <c r="T109" s="222"/>
      <c r="U109" s="222"/>
      <c r="V109" s="222"/>
      <c r="W109" s="222"/>
      <c r="X109" s="222"/>
      <c r="Y109" s="222"/>
      <c r="Z109" s="212"/>
      <c r="AA109" s="212"/>
      <c r="AB109" s="212"/>
      <c r="AC109" s="212"/>
      <c r="AD109" s="212"/>
      <c r="AE109" s="212"/>
      <c r="AF109" s="212"/>
      <c r="AG109" s="212" t="s">
        <v>240</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50" t="str">
        <f>C109</f>
        <v>Krycí desky analogového a digitálního času budou provedeny z kompozitní desky tl. 30mm RAL 7030, která je odolná proti korozi a lépe odolává vandalismu.</v>
      </c>
      <c r="BB109" s="212"/>
      <c r="BC109" s="212"/>
      <c r="BD109" s="212"/>
      <c r="BE109" s="212"/>
      <c r="BF109" s="212"/>
      <c r="BG109" s="212"/>
      <c r="BH109" s="212"/>
    </row>
    <row r="110" spans="1:60" outlineLevel="3" x14ac:dyDescent="0.25">
      <c r="A110" s="219"/>
      <c r="B110" s="220"/>
      <c r="C110" s="254" t="s">
        <v>1798</v>
      </c>
      <c r="D110" s="242"/>
      <c r="E110" s="242"/>
      <c r="F110" s="242"/>
      <c r="G110" s="242"/>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240</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1" outlineLevel="3" x14ac:dyDescent="0.25">
      <c r="A111" s="219"/>
      <c r="B111" s="220"/>
      <c r="C111" s="254" t="s">
        <v>1799</v>
      </c>
      <c r="D111" s="242"/>
      <c r="E111" s="242"/>
      <c r="F111" s="242"/>
      <c r="G111" s="242"/>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240</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50" t="str">
        <f>C111</f>
        <v>Ciferník s minutami bude proveden z kompozitní desky tl.3mm RAL 6018 (zelená). Do desky bude provedeno vybrání dle značení minut. Označení čísel bude na desce natištěno v černé barvě.</v>
      </c>
      <c r="BB111" s="212"/>
      <c r="BC111" s="212"/>
      <c r="BD111" s="212"/>
      <c r="BE111" s="212"/>
      <c r="BF111" s="212"/>
      <c r="BG111" s="212"/>
      <c r="BH111" s="212"/>
    </row>
    <row r="112" spans="1:60" outlineLevel="3" x14ac:dyDescent="0.25">
      <c r="A112" s="219"/>
      <c r="B112" s="220"/>
      <c r="C112" s="254" t="s">
        <v>1800</v>
      </c>
      <c r="D112" s="242"/>
      <c r="E112" s="242"/>
      <c r="F112" s="242"/>
      <c r="G112" s="242"/>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240</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50" t="str">
        <f>C112</f>
        <v>Ručičky budou kovové a budou umožňovat manuální pohyb – ručička hodin černá RAL 6012, minutová ručička tmavě zelená RAL 6010</v>
      </c>
      <c r="BB112" s="212"/>
      <c r="BC112" s="212"/>
      <c r="BD112" s="212"/>
      <c r="BE112" s="212"/>
      <c r="BF112" s="212"/>
      <c r="BG112" s="212"/>
      <c r="BH112" s="212"/>
    </row>
    <row r="113" spans="1:60" outlineLevel="3" x14ac:dyDescent="0.25">
      <c r="A113" s="219"/>
      <c r="B113" s="220"/>
      <c r="C113" s="254" t="s">
        <v>1801</v>
      </c>
      <c r="D113" s="242"/>
      <c r="E113" s="242"/>
      <c r="F113" s="242"/>
      <c r="G113" s="242"/>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240</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ht="41.4" outlineLevel="3" x14ac:dyDescent="0.25">
      <c r="A114" s="219"/>
      <c r="B114" s="220"/>
      <c r="C114" s="254" t="s">
        <v>1802</v>
      </c>
      <c r="D114" s="242"/>
      <c r="E114" s="242"/>
      <c r="F114" s="242"/>
      <c r="G114" s="242"/>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240</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50" t="str">
        <f>C114</f>
        <v>Digitální čas je znázorněn na čtyřech kruhových deskách (kompozitní deska tl.0,3mm). Přední krycí deska bude opatřena čtyřmi obdélníkovými otvory pro čísla digitálního času. Čísla budou provedena na čtyřech kruzích (kompozitní deska tl.0,3mm), tak aby bylo možné s nimi otáčet (po obvodu zubatá). Kruhové otočné desky s čísly budou provedeny v barvě RAL 6018, minuty v barvě RAL 6010, čísla černá. Dvojtečka bude na desce natištěna.</v>
      </c>
      <c r="BB114" s="212"/>
      <c r="BC114" s="212"/>
      <c r="BD114" s="212"/>
      <c r="BE114" s="212"/>
      <c r="BF114" s="212"/>
      <c r="BG114" s="212"/>
      <c r="BH114" s="212"/>
    </row>
    <row r="115" spans="1:60" outlineLevel="1" x14ac:dyDescent="0.25">
      <c r="A115" s="234">
        <v>29</v>
      </c>
      <c r="B115" s="235" t="s">
        <v>1803</v>
      </c>
      <c r="C115" s="252" t="s">
        <v>1804</v>
      </c>
      <c r="D115" s="236" t="s">
        <v>1773</v>
      </c>
      <c r="E115" s="237">
        <v>1</v>
      </c>
      <c r="F115" s="238"/>
      <c r="G115" s="239">
        <f>ROUND(E115*F115,2)</f>
        <v>0</v>
      </c>
      <c r="H115" s="238"/>
      <c r="I115" s="239">
        <f>ROUND(E115*H115,2)</f>
        <v>0</v>
      </c>
      <c r="J115" s="238"/>
      <c r="K115" s="239">
        <f>ROUND(E115*J115,2)</f>
        <v>0</v>
      </c>
      <c r="L115" s="239">
        <v>21</v>
      </c>
      <c r="M115" s="239">
        <f>G115*(1+L115/100)</f>
        <v>0</v>
      </c>
      <c r="N115" s="237">
        <v>0</v>
      </c>
      <c r="O115" s="237">
        <f>ROUND(E115*N115,2)</f>
        <v>0</v>
      </c>
      <c r="P115" s="237">
        <v>0</v>
      </c>
      <c r="Q115" s="237">
        <f>ROUND(E115*P115,2)</f>
        <v>0</v>
      </c>
      <c r="R115" s="239"/>
      <c r="S115" s="239" t="s">
        <v>254</v>
      </c>
      <c r="T115" s="240" t="s">
        <v>235</v>
      </c>
      <c r="U115" s="222">
        <v>0</v>
      </c>
      <c r="V115" s="222">
        <f>ROUND(E115*U115,2)</f>
        <v>0</v>
      </c>
      <c r="W115" s="222"/>
      <c r="X115" s="222" t="s">
        <v>344</v>
      </c>
      <c r="Y115" s="222" t="s">
        <v>237</v>
      </c>
      <c r="Z115" s="212"/>
      <c r="AA115" s="212"/>
      <c r="AB115" s="212"/>
      <c r="AC115" s="212"/>
      <c r="AD115" s="212"/>
      <c r="AE115" s="212"/>
      <c r="AF115" s="212"/>
      <c r="AG115" s="212" t="s">
        <v>345</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5">
      <c r="A116" s="219"/>
      <c r="B116" s="220"/>
      <c r="C116" s="253" t="s">
        <v>1774</v>
      </c>
      <c r="D116" s="241"/>
      <c r="E116" s="241"/>
      <c r="F116" s="241"/>
      <c r="G116" s="241"/>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240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ht="21" outlineLevel="3" x14ac:dyDescent="0.25">
      <c r="A117" s="219"/>
      <c r="B117" s="220"/>
      <c r="C117" s="254" t="s">
        <v>1805</v>
      </c>
      <c r="D117" s="242"/>
      <c r="E117" s="242"/>
      <c r="F117" s="242"/>
      <c r="G117" s="242"/>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240</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50" t="str">
        <f>C117</f>
        <v>Betonová stěna v části směřující do centrálního prostoru bude opatřena 3x nátěrem černou magnetickou barvou pro venkovní použití. Plocha bude umožnovat popis bílou křídou.</v>
      </c>
      <c r="BB117" s="212"/>
      <c r="BC117" s="212"/>
      <c r="BD117" s="212"/>
      <c r="BE117" s="212"/>
      <c r="BF117" s="212"/>
      <c r="BG117" s="212"/>
      <c r="BH117" s="212"/>
    </row>
    <row r="118" spans="1:60" outlineLevel="3" x14ac:dyDescent="0.25">
      <c r="A118" s="219"/>
      <c r="B118" s="220"/>
      <c r="C118" s="254" t="s">
        <v>1806</v>
      </c>
      <c r="D118" s="242"/>
      <c r="E118" s="242"/>
      <c r="F118" s="242"/>
      <c r="G118" s="242"/>
      <c r="H118" s="222"/>
      <c r="I118" s="222"/>
      <c r="J118" s="222"/>
      <c r="K118" s="222"/>
      <c r="L118" s="222"/>
      <c r="M118" s="222"/>
      <c r="N118" s="221"/>
      <c r="O118" s="221"/>
      <c r="P118" s="221"/>
      <c r="Q118" s="221"/>
      <c r="R118" s="222"/>
      <c r="S118" s="222"/>
      <c r="T118" s="222"/>
      <c r="U118" s="222"/>
      <c r="V118" s="222"/>
      <c r="W118" s="222"/>
      <c r="X118" s="222"/>
      <c r="Y118" s="222"/>
      <c r="Z118" s="212"/>
      <c r="AA118" s="212"/>
      <c r="AB118" s="212"/>
      <c r="AC118" s="212"/>
      <c r="AD118" s="212"/>
      <c r="AE118" s="212"/>
      <c r="AF118" s="212"/>
      <c r="AG118" s="212" t="s">
        <v>240</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50" t="str">
        <f>C118</f>
        <v>V zadní části bude umístěn znak městské části a název městské části – kovová písmena (popřípadě bude zvolen nápis dle požadavku investora)</v>
      </c>
      <c r="BB118" s="212"/>
      <c r="BC118" s="212"/>
      <c r="BD118" s="212"/>
      <c r="BE118" s="212"/>
      <c r="BF118" s="212"/>
      <c r="BG118" s="212"/>
      <c r="BH118" s="212"/>
    </row>
    <row r="119" spans="1:60" outlineLevel="3" x14ac:dyDescent="0.25">
      <c r="A119" s="219"/>
      <c r="B119" s="220"/>
      <c r="C119" s="254" t="s">
        <v>1807</v>
      </c>
      <c r="D119" s="242"/>
      <c r="E119" s="242"/>
      <c r="F119" s="242"/>
      <c r="G119" s="242"/>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240</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x14ac:dyDescent="0.25">
      <c r="A120" s="227" t="s">
        <v>229</v>
      </c>
      <c r="B120" s="228" t="s">
        <v>158</v>
      </c>
      <c r="C120" s="251" t="s">
        <v>160</v>
      </c>
      <c r="D120" s="229"/>
      <c r="E120" s="230"/>
      <c r="F120" s="231"/>
      <c r="G120" s="231">
        <f>SUMIF(AG121:AG122,"&lt;&gt;NOR",G121:G122)</f>
        <v>0</v>
      </c>
      <c r="H120" s="231"/>
      <c r="I120" s="231">
        <f>SUM(I121:I122)</f>
        <v>0</v>
      </c>
      <c r="J120" s="231"/>
      <c r="K120" s="231">
        <f>SUM(K121:K122)</f>
        <v>0</v>
      </c>
      <c r="L120" s="231"/>
      <c r="M120" s="231">
        <f>SUM(M121:M122)</f>
        <v>0</v>
      </c>
      <c r="N120" s="230"/>
      <c r="O120" s="230">
        <f>SUM(O121:O122)</f>
        <v>0</v>
      </c>
      <c r="P120" s="230"/>
      <c r="Q120" s="230">
        <f>SUM(Q121:Q122)</f>
        <v>0</v>
      </c>
      <c r="R120" s="231"/>
      <c r="S120" s="231"/>
      <c r="T120" s="232"/>
      <c r="U120" s="226"/>
      <c r="V120" s="226">
        <f>SUM(V121:V122)</f>
        <v>13.02</v>
      </c>
      <c r="W120" s="226"/>
      <c r="X120" s="226"/>
      <c r="Y120" s="226"/>
      <c r="AG120" t="s">
        <v>230</v>
      </c>
    </row>
    <row r="121" spans="1:60" outlineLevel="1" x14ac:dyDescent="0.25">
      <c r="A121" s="234">
        <v>30</v>
      </c>
      <c r="B121" s="235" t="s">
        <v>1808</v>
      </c>
      <c r="C121" s="252" t="s">
        <v>1809</v>
      </c>
      <c r="D121" s="236" t="s">
        <v>348</v>
      </c>
      <c r="E121" s="237">
        <v>21.37998</v>
      </c>
      <c r="F121" s="238"/>
      <c r="G121" s="239">
        <f>ROUND(E121*F121,2)</f>
        <v>0</v>
      </c>
      <c r="H121" s="238"/>
      <c r="I121" s="239">
        <f>ROUND(E121*H121,2)</f>
        <v>0</v>
      </c>
      <c r="J121" s="238"/>
      <c r="K121" s="239">
        <f>ROUND(E121*J121,2)</f>
        <v>0</v>
      </c>
      <c r="L121" s="239">
        <v>21</v>
      </c>
      <c r="M121" s="239">
        <f>G121*(1+L121/100)</f>
        <v>0</v>
      </c>
      <c r="N121" s="237">
        <v>0</v>
      </c>
      <c r="O121" s="237">
        <f>ROUND(E121*N121,2)</f>
        <v>0</v>
      </c>
      <c r="P121" s="237">
        <v>0</v>
      </c>
      <c r="Q121" s="237">
        <f>ROUND(E121*P121,2)</f>
        <v>0</v>
      </c>
      <c r="R121" s="239" t="s">
        <v>325</v>
      </c>
      <c r="S121" s="239" t="s">
        <v>234</v>
      </c>
      <c r="T121" s="240" t="s">
        <v>275</v>
      </c>
      <c r="U121" s="222">
        <v>0.60899999999999999</v>
      </c>
      <c r="V121" s="222">
        <f>ROUND(E121*U121,2)</f>
        <v>13.02</v>
      </c>
      <c r="W121" s="222"/>
      <c r="X121" s="222" t="s">
        <v>159</v>
      </c>
      <c r="Y121" s="222" t="s">
        <v>237</v>
      </c>
      <c r="Z121" s="212"/>
      <c r="AA121" s="212"/>
      <c r="AB121" s="212"/>
      <c r="AC121" s="212"/>
      <c r="AD121" s="212"/>
      <c r="AE121" s="212"/>
      <c r="AF121" s="212"/>
      <c r="AG121" s="212" t="s">
        <v>644</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ht="21" outlineLevel="2" x14ac:dyDescent="0.25">
      <c r="A122" s="219"/>
      <c r="B122" s="220"/>
      <c r="C122" s="262" t="s">
        <v>1810</v>
      </c>
      <c r="D122" s="261"/>
      <c r="E122" s="261"/>
      <c r="F122" s="261"/>
      <c r="G122" s="261"/>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279</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50" t="str">
        <f>C122</f>
        <v>na novostavbách a změnách objektů pro oplocení (815 2 JKSo), objekty zvláštní pro chov živočichů (815 3 JKSO), objekty pozemní různé (815 9 JKSO) se svislou nosnou konstrukcí monolitickou betonovou tyčovou nebo plošnou ( KMCH 2 a 3 - JKSO šesté místo)</v>
      </c>
      <c r="BB122" s="212"/>
      <c r="BC122" s="212"/>
      <c r="BD122" s="212"/>
      <c r="BE122" s="212"/>
      <c r="BF122" s="212"/>
      <c r="BG122" s="212"/>
      <c r="BH122" s="212"/>
    </row>
    <row r="123" spans="1:60" x14ac:dyDescent="0.25">
      <c r="A123" s="227" t="s">
        <v>229</v>
      </c>
      <c r="B123" s="228" t="s">
        <v>183</v>
      </c>
      <c r="C123" s="251" t="s">
        <v>184</v>
      </c>
      <c r="D123" s="229"/>
      <c r="E123" s="230"/>
      <c r="F123" s="231"/>
      <c r="G123" s="231">
        <f>SUMIF(AG124:AG132,"&lt;&gt;NOR",G124:G132)</f>
        <v>0</v>
      </c>
      <c r="H123" s="231"/>
      <c r="I123" s="231">
        <f>SUM(I124:I132)</f>
        <v>0</v>
      </c>
      <c r="J123" s="231"/>
      <c r="K123" s="231">
        <f>SUM(K124:K132)</f>
        <v>0</v>
      </c>
      <c r="L123" s="231"/>
      <c r="M123" s="231">
        <f>SUM(M124:M132)</f>
        <v>0</v>
      </c>
      <c r="N123" s="230"/>
      <c r="O123" s="230">
        <f>SUM(O124:O132)</f>
        <v>1.63</v>
      </c>
      <c r="P123" s="230"/>
      <c r="Q123" s="230">
        <f>SUM(Q124:Q132)</f>
        <v>0</v>
      </c>
      <c r="R123" s="231"/>
      <c r="S123" s="231"/>
      <c r="T123" s="232"/>
      <c r="U123" s="226"/>
      <c r="V123" s="226">
        <f>SUM(V124:V132)</f>
        <v>0</v>
      </c>
      <c r="W123" s="226"/>
      <c r="X123" s="226"/>
      <c r="Y123" s="226"/>
      <c r="AG123" t="s">
        <v>230</v>
      </c>
    </row>
    <row r="124" spans="1:60" outlineLevel="1" x14ac:dyDescent="0.25">
      <c r="A124" s="234">
        <v>31</v>
      </c>
      <c r="B124" s="235" t="s">
        <v>651</v>
      </c>
      <c r="C124" s="252" t="s">
        <v>652</v>
      </c>
      <c r="D124" s="236" t="s">
        <v>518</v>
      </c>
      <c r="E124" s="237">
        <v>1552.3569600000001</v>
      </c>
      <c r="F124" s="238"/>
      <c r="G124" s="239">
        <f>ROUND(E124*F124,2)</f>
        <v>0</v>
      </c>
      <c r="H124" s="238"/>
      <c r="I124" s="239">
        <f>ROUND(E124*H124,2)</f>
        <v>0</v>
      </c>
      <c r="J124" s="238"/>
      <c r="K124" s="239">
        <f>ROUND(E124*J124,2)</f>
        <v>0</v>
      </c>
      <c r="L124" s="239">
        <v>21</v>
      </c>
      <c r="M124" s="239">
        <f>G124*(1+L124/100)</f>
        <v>0</v>
      </c>
      <c r="N124" s="237">
        <v>1.0499999999999999E-3</v>
      </c>
      <c r="O124" s="237">
        <f>ROUND(E124*N124,2)</f>
        <v>1.63</v>
      </c>
      <c r="P124" s="237">
        <v>0</v>
      </c>
      <c r="Q124" s="237">
        <f>ROUND(E124*P124,2)</f>
        <v>0</v>
      </c>
      <c r="R124" s="239" t="s">
        <v>653</v>
      </c>
      <c r="S124" s="239" t="s">
        <v>234</v>
      </c>
      <c r="T124" s="240" t="s">
        <v>275</v>
      </c>
      <c r="U124" s="222">
        <v>0</v>
      </c>
      <c r="V124" s="222">
        <f>ROUND(E124*U124,2)</f>
        <v>0</v>
      </c>
      <c r="W124" s="222"/>
      <c r="X124" s="222" t="s">
        <v>344</v>
      </c>
      <c r="Y124" s="222" t="s">
        <v>237</v>
      </c>
      <c r="Z124" s="212"/>
      <c r="AA124" s="212"/>
      <c r="AB124" s="212"/>
      <c r="AC124" s="212"/>
      <c r="AD124" s="212"/>
      <c r="AE124" s="212"/>
      <c r="AF124" s="212"/>
      <c r="AG124" s="212" t="s">
        <v>345</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2" x14ac:dyDescent="0.25">
      <c r="A125" s="219"/>
      <c r="B125" s="220"/>
      <c r="C125" s="263" t="s">
        <v>1769</v>
      </c>
      <c r="D125" s="259"/>
      <c r="E125" s="260"/>
      <c r="F125" s="222"/>
      <c r="G125" s="222"/>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281</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5">
      <c r="A126" s="219"/>
      <c r="B126" s="220"/>
      <c r="C126" s="263" t="s">
        <v>1811</v>
      </c>
      <c r="D126" s="259"/>
      <c r="E126" s="260">
        <v>470.58</v>
      </c>
      <c r="F126" s="222"/>
      <c r="G126" s="22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281</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5">
      <c r="A127" s="219"/>
      <c r="B127" s="220"/>
      <c r="C127" s="263" t="s">
        <v>1812</v>
      </c>
      <c r="D127" s="259"/>
      <c r="E127" s="260">
        <v>311.95999999999998</v>
      </c>
      <c r="F127" s="222"/>
      <c r="G127" s="222"/>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281</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5">
      <c r="A128" s="219"/>
      <c r="B128" s="220"/>
      <c r="C128" s="263" t="s">
        <v>1813</v>
      </c>
      <c r="D128" s="259"/>
      <c r="E128" s="260">
        <v>155.1</v>
      </c>
      <c r="F128" s="222"/>
      <c r="G128" s="222"/>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281</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5">
      <c r="A129" s="219"/>
      <c r="B129" s="220"/>
      <c r="C129" s="263" t="s">
        <v>1814</v>
      </c>
      <c r="D129" s="259"/>
      <c r="E129" s="260">
        <v>154.66</v>
      </c>
      <c r="F129" s="222"/>
      <c r="G129" s="222"/>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281</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5">
      <c r="A130" s="219"/>
      <c r="B130" s="220"/>
      <c r="C130" s="263" t="s">
        <v>1815</v>
      </c>
      <c r="D130" s="259"/>
      <c r="E130" s="260">
        <v>215.16</v>
      </c>
      <c r="F130" s="222"/>
      <c r="G130" s="222"/>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281</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5">
      <c r="A131" s="219"/>
      <c r="B131" s="220"/>
      <c r="C131" s="263" t="s">
        <v>1816</v>
      </c>
      <c r="D131" s="259"/>
      <c r="E131" s="260">
        <v>103.7736</v>
      </c>
      <c r="F131" s="222"/>
      <c r="G131" s="222"/>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281</v>
      </c>
      <c r="AH131" s="212">
        <v>0</v>
      </c>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3" x14ac:dyDescent="0.25">
      <c r="A132" s="219"/>
      <c r="B132" s="220"/>
      <c r="C132" s="270" t="s">
        <v>1817</v>
      </c>
      <c r="D132" s="268"/>
      <c r="E132" s="269">
        <v>141.12335999999999</v>
      </c>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281</v>
      </c>
      <c r="AH132" s="212">
        <v>4</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x14ac:dyDescent="0.25">
      <c r="A133" s="227" t="s">
        <v>229</v>
      </c>
      <c r="B133" s="228" t="s">
        <v>185</v>
      </c>
      <c r="C133" s="251" t="s">
        <v>186</v>
      </c>
      <c r="D133" s="229"/>
      <c r="E133" s="230"/>
      <c r="F133" s="231"/>
      <c r="G133" s="231">
        <f>SUMIF(AG134:AG140,"&lt;&gt;NOR",G134:G140)</f>
        <v>0</v>
      </c>
      <c r="H133" s="231"/>
      <c r="I133" s="231">
        <f>SUM(I134:I140)</f>
        <v>0</v>
      </c>
      <c r="J133" s="231"/>
      <c r="K133" s="231">
        <f>SUM(K134:K140)</f>
        <v>0</v>
      </c>
      <c r="L133" s="231"/>
      <c r="M133" s="231">
        <f>SUM(M134:M140)</f>
        <v>0</v>
      </c>
      <c r="N133" s="230"/>
      <c r="O133" s="230">
        <f>SUM(O134:O140)</f>
        <v>0.01</v>
      </c>
      <c r="P133" s="230"/>
      <c r="Q133" s="230">
        <f>SUM(Q134:Q140)</f>
        <v>0</v>
      </c>
      <c r="R133" s="231"/>
      <c r="S133" s="231"/>
      <c r="T133" s="232"/>
      <c r="U133" s="226"/>
      <c r="V133" s="226">
        <f>SUM(V134:V140)</f>
        <v>0</v>
      </c>
      <c r="W133" s="226"/>
      <c r="X133" s="226"/>
      <c r="Y133" s="226"/>
      <c r="AG133" t="s">
        <v>230</v>
      </c>
    </row>
    <row r="134" spans="1:60" outlineLevel="1" x14ac:dyDescent="0.25">
      <c r="A134" s="234">
        <v>32</v>
      </c>
      <c r="B134" s="235" t="s">
        <v>1818</v>
      </c>
      <c r="C134" s="252" t="s">
        <v>1819</v>
      </c>
      <c r="D134" s="236" t="s">
        <v>273</v>
      </c>
      <c r="E134" s="237">
        <v>36.311729999999997</v>
      </c>
      <c r="F134" s="238"/>
      <c r="G134" s="239">
        <f>ROUND(E134*F134,2)</f>
        <v>0</v>
      </c>
      <c r="H134" s="238"/>
      <c r="I134" s="239">
        <f>ROUND(E134*H134,2)</f>
        <v>0</v>
      </c>
      <c r="J134" s="238"/>
      <c r="K134" s="239">
        <f>ROUND(E134*J134,2)</f>
        <v>0</v>
      </c>
      <c r="L134" s="239">
        <v>21</v>
      </c>
      <c r="M134" s="239">
        <f>G134*(1+L134/100)</f>
        <v>0</v>
      </c>
      <c r="N134" s="237">
        <v>3.2000000000000003E-4</v>
      </c>
      <c r="O134" s="237">
        <f>ROUND(E134*N134,2)</f>
        <v>0.01</v>
      </c>
      <c r="P134" s="237">
        <v>0</v>
      </c>
      <c r="Q134" s="237">
        <f>ROUND(E134*P134,2)</f>
        <v>0</v>
      </c>
      <c r="R134" s="239" t="s">
        <v>653</v>
      </c>
      <c r="S134" s="239" t="s">
        <v>234</v>
      </c>
      <c r="T134" s="240" t="s">
        <v>275</v>
      </c>
      <c r="U134" s="222">
        <v>0</v>
      </c>
      <c r="V134" s="222">
        <f>ROUND(E134*U134,2)</f>
        <v>0</v>
      </c>
      <c r="W134" s="222"/>
      <c r="X134" s="222" t="s">
        <v>344</v>
      </c>
      <c r="Y134" s="222" t="s">
        <v>237</v>
      </c>
      <c r="Z134" s="212"/>
      <c r="AA134" s="212"/>
      <c r="AB134" s="212"/>
      <c r="AC134" s="212"/>
      <c r="AD134" s="212"/>
      <c r="AE134" s="212"/>
      <c r="AF134" s="212"/>
      <c r="AG134" s="212" t="s">
        <v>345</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5">
      <c r="A135" s="219"/>
      <c r="B135" s="220"/>
      <c r="C135" s="263" t="s">
        <v>1769</v>
      </c>
      <c r="D135" s="259"/>
      <c r="E135" s="260"/>
      <c r="F135" s="222"/>
      <c r="G135" s="222"/>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281</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5">
      <c r="A136" s="219"/>
      <c r="B136" s="220"/>
      <c r="C136" s="263" t="s">
        <v>1820</v>
      </c>
      <c r="D136" s="259"/>
      <c r="E136" s="260">
        <v>13.069290000000001</v>
      </c>
      <c r="F136" s="222"/>
      <c r="G136" s="222"/>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281</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5">
      <c r="A137" s="219"/>
      <c r="B137" s="220"/>
      <c r="C137" s="263" t="s">
        <v>1821</v>
      </c>
      <c r="D137" s="259"/>
      <c r="E137" s="260">
        <v>8.6639800000000005</v>
      </c>
      <c r="F137" s="222"/>
      <c r="G137" s="222"/>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281</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5">
      <c r="A138" s="219"/>
      <c r="B138" s="220"/>
      <c r="C138" s="263" t="s">
        <v>1822</v>
      </c>
      <c r="D138" s="259"/>
      <c r="E138" s="260">
        <v>4.30755</v>
      </c>
      <c r="F138" s="222"/>
      <c r="G138" s="22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281</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5">
      <c r="A139" s="219"/>
      <c r="B139" s="220"/>
      <c r="C139" s="263" t="s">
        <v>1823</v>
      </c>
      <c r="D139" s="259"/>
      <c r="E139" s="260">
        <v>4.2953299999999999</v>
      </c>
      <c r="F139" s="222"/>
      <c r="G139" s="222"/>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281</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3" x14ac:dyDescent="0.25">
      <c r="A140" s="219"/>
      <c r="B140" s="220"/>
      <c r="C140" s="263" t="s">
        <v>1824</v>
      </c>
      <c r="D140" s="259"/>
      <c r="E140" s="260">
        <v>5.9755799999999999</v>
      </c>
      <c r="F140" s="222"/>
      <c r="G140" s="222"/>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281</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x14ac:dyDescent="0.25">
      <c r="A141" s="3"/>
      <c r="B141" s="4"/>
      <c r="C141" s="256"/>
      <c r="D141" s="6"/>
      <c r="E141" s="3"/>
      <c r="F141" s="3"/>
      <c r="G141" s="3"/>
      <c r="H141" s="3"/>
      <c r="I141" s="3"/>
      <c r="J141" s="3"/>
      <c r="K141" s="3"/>
      <c r="L141" s="3"/>
      <c r="M141" s="3"/>
      <c r="N141" s="3"/>
      <c r="O141" s="3"/>
      <c r="P141" s="3"/>
      <c r="Q141" s="3"/>
      <c r="R141" s="3"/>
      <c r="S141" s="3"/>
      <c r="T141" s="3"/>
      <c r="U141" s="3"/>
      <c r="V141" s="3"/>
      <c r="W141" s="3"/>
      <c r="X141" s="3"/>
      <c r="Y141" s="3"/>
      <c r="AE141">
        <v>15</v>
      </c>
      <c r="AF141">
        <v>21</v>
      </c>
      <c r="AG141" t="s">
        <v>215</v>
      </c>
    </row>
    <row r="142" spans="1:60" x14ac:dyDescent="0.25">
      <c r="A142" s="215"/>
      <c r="B142" s="216" t="s">
        <v>29</v>
      </c>
      <c r="C142" s="257"/>
      <c r="D142" s="217"/>
      <c r="E142" s="218"/>
      <c r="F142" s="218"/>
      <c r="G142" s="233">
        <f>G8+G30+G51+G68+G78+G120+G123+G133</f>
        <v>0</v>
      </c>
      <c r="H142" s="3"/>
      <c r="I142" s="3"/>
      <c r="J142" s="3"/>
      <c r="K142" s="3"/>
      <c r="L142" s="3"/>
      <c r="M142" s="3"/>
      <c r="N142" s="3"/>
      <c r="O142" s="3"/>
      <c r="P142" s="3"/>
      <c r="Q142" s="3"/>
      <c r="R142" s="3"/>
      <c r="S142" s="3"/>
      <c r="T142" s="3"/>
      <c r="U142" s="3"/>
      <c r="V142" s="3"/>
      <c r="W142" s="3"/>
      <c r="X142" s="3"/>
      <c r="Y142" s="3"/>
      <c r="AE142">
        <f>SUMIF(L7:L140,AE141,G7:G140)</f>
        <v>0</v>
      </c>
      <c r="AF142">
        <f>SUMIF(L7:L140,AF141,G7:G140)</f>
        <v>0</v>
      </c>
      <c r="AG142" t="s">
        <v>268</v>
      </c>
    </row>
    <row r="143" spans="1:60" x14ac:dyDescent="0.25">
      <c r="C143" s="258"/>
      <c r="D143" s="10"/>
      <c r="AG143" t="s">
        <v>269</v>
      </c>
    </row>
    <row r="144" spans="1:60"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lYFWwaTB9Gr6DEqJC2rpFFVIq7gX7YMtRr/zJgUJHPS3F3uDRedieR7dBzfCuehAMLjXjuQlUc9IFmcgbn89DA==" saltValue="cbX9304GXqdiGWrrF3nN4Q==" spinCount="100000" sheet="1" formatRows="0"/>
  <mergeCells count="54">
    <mergeCell ref="C114:G114"/>
    <mergeCell ref="C116:G116"/>
    <mergeCell ref="C117:G117"/>
    <mergeCell ref="C118:G118"/>
    <mergeCell ref="C119:G119"/>
    <mergeCell ref="C122:G122"/>
    <mergeCell ref="C108:G108"/>
    <mergeCell ref="C109:G109"/>
    <mergeCell ref="C110:G110"/>
    <mergeCell ref="C111:G111"/>
    <mergeCell ref="C112:G112"/>
    <mergeCell ref="C113:G113"/>
    <mergeCell ref="C99:G99"/>
    <mergeCell ref="C101:G101"/>
    <mergeCell ref="C102:G102"/>
    <mergeCell ref="C103:G103"/>
    <mergeCell ref="C105:G105"/>
    <mergeCell ref="C106:G106"/>
    <mergeCell ref="C92:G92"/>
    <mergeCell ref="C93:G93"/>
    <mergeCell ref="C94:G94"/>
    <mergeCell ref="C95:G95"/>
    <mergeCell ref="C97:G97"/>
    <mergeCell ref="C98:G98"/>
    <mergeCell ref="C84:G84"/>
    <mergeCell ref="C85:G85"/>
    <mergeCell ref="C86:G86"/>
    <mergeCell ref="C88:G88"/>
    <mergeCell ref="C89:G89"/>
    <mergeCell ref="C91:G91"/>
    <mergeCell ref="C62:G62"/>
    <mergeCell ref="C66:G66"/>
    <mergeCell ref="C70:G70"/>
    <mergeCell ref="C73:G73"/>
    <mergeCell ref="C76:G76"/>
    <mergeCell ref="C80:G80"/>
    <mergeCell ref="C40:G40"/>
    <mergeCell ref="C44:G44"/>
    <mergeCell ref="C47:G47"/>
    <mergeCell ref="C53:G53"/>
    <mergeCell ref="C56:G56"/>
    <mergeCell ref="C59:G59"/>
    <mergeCell ref="C16:G16"/>
    <mergeCell ref="C19:G19"/>
    <mergeCell ref="C22:G22"/>
    <mergeCell ref="C28:G28"/>
    <mergeCell ref="C32:G32"/>
    <mergeCell ref="C36:G36"/>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BBA9-FDE7-470B-8990-6D3AB78E8A39}">
  <sheetPr>
    <outlinePr summaryBelow="0"/>
  </sheetPr>
  <dimension ref="A1:BH5000"/>
  <sheetViews>
    <sheetView workbookViewId="0">
      <pane ySplit="7" topLeftCell="A8" activePane="bottomLeft" state="frozen"/>
      <selection pane="bottomLeft" sqref="A1:G1"/>
    </sheetView>
  </sheetViews>
  <sheetFormatPr defaultRowHeight="13.2" outlineLevelRow="2"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73</v>
      </c>
      <c r="C3" s="201" t="s">
        <v>74</v>
      </c>
      <c r="D3" s="199"/>
      <c r="E3" s="199"/>
      <c r="F3" s="199"/>
      <c r="G3" s="200"/>
      <c r="AC3" s="176" t="s">
        <v>202</v>
      </c>
      <c r="AG3" t="s">
        <v>205</v>
      </c>
    </row>
    <row r="4" spans="1:60" ht="25.05" customHeight="1" x14ac:dyDescent="0.25">
      <c r="A4" s="202" t="s">
        <v>9</v>
      </c>
      <c r="B4" s="203" t="s">
        <v>81</v>
      </c>
      <c r="C4" s="204" t="s">
        <v>82</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154</v>
      </c>
      <c r="C8" s="251" t="s">
        <v>155</v>
      </c>
      <c r="D8" s="229"/>
      <c r="E8" s="230"/>
      <c r="F8" s="231"/>
      <c r="G8" s="231">
        <f>SUMIF(AG9:AG10,"&lt;&gt;NOR",G9:G10)</f>
        <v>0</v>
      </c>
      <c r="H8" s="231"/>
      <c r="I8" s="231">
        <f>SUM(I9:I10)</f>
        <v>0</v>
      </c>
      <c r="J8" s="231"/>
      <c r="K8" s="231">
        <f>SUM(K9:K10)</f>
        <v>0</v>
      </c>
      <c r="L8" s="231"/>
      <c r="M8" s="231">
        <f>SUM(M9:M10)</f>
        <v>0</v>
      </c>
      <c r="N8" s="230"/>
      <c r="O8" s="230">
        <f>SUM(O9:O10)</f>
        <v>0</v>
      </c>
      <c r="P8" s="230"/>
      <c r="Q8" s="230">
        <f>SUM(Q9:Q10)</f>
        <v>0</v>
      </c>
      <c r="R8" s="231"/>
      <c r="S8" s="231"/>
      <c r="T8" s="232"/>
      <c r="U8" s="226"/>
      <c r="V8" s="226">
        <f>SUM(V9:V10)</f>
        <v>0</v>
      </c>
      <c r="W8" s="226"/>
      <c r="X8" s="226"/>
      <c r="Y8" s="226"/>
      <c r="AG8" t="s">
        <v>230</v>
      </c>
    </row>
    <row r="9" spans="1:60" ht="20.399999999999999" outlineLevel="1" x14ac:dyDescent="0.25">
      <c r="A9" s="234">
        <v>1</v>
      </c>
      <c r="B9" s="235" t="s">
        <v>1828</v>
      </c>
      <c r="C9" s="252" t="s">
        <v>1829</v>
      </c>
      <c r="D9" s="236" t="s">
        <v>305</v>
      </c>
      <c r="E9" s="237">
        <v>1</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254</v>
      </c>
      <c r="T9" s="240" t="s">
        <v>235</v>
      </c>
      <c r="U9" s="222">
        <v>0</v>
      </c>
      <c r="V9" s="222">
        <f>ROUND(E9*U9,2)</f>
        <v>0</v>
      </c>
      <c r="W9" s="222"/>
      <c r="X9" s="222" t="s">
        <v>276</v>
      </c>
      <c r="Y9" s="222" t="s">
        <v>237</v>
      </c>
      <c r="Z9" s="212"/>
      <c r="AA9" s="212"/>
      <c r="AB9" s="212"/>
      <c r="AC9" s="212"/>
      <c r="AD9" s="212"/>
      <c r="AE9" s="212"/>
      <c r="AF9" s="212"/>
      <c r="AG9" s="212" t="s">
        <v>277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53" t="s">
        <v>1830</v>
      </c>
      <c r="D10" s="241"/>
      <c r="E10" s="241"/>
      <c r="F10" s="241"/>
      <c r="G10" s="24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x14ac:dyDescent="0.25">
      <c r="A11" s="3"/>
      <c r="B11" s="4"/>
      <c r="C11" s="256"/>
      <c r="D11" s="6"/>
      <c r="E11" s="3"/>
      <c r="F11" s="3"/>
      <c r="G11" s="3"/>
      <c r="H11" s="3"/>
      <c r="I11" s="3"/>
      <c r="J11" s="3"/>
      <c r="K11" s="3"/>
      <c r="L11" s="3"/>
      <c r="M11" s="3"/>
      <c r="N11" s="3"/>
      <c r="O11" s="3"/>
      <c r="P11" s="3"/>
      <c r="Q11" s="3"/>
      <c r="R11" s="3"/>
      <c r="S11" s="3"/>
      <c r="T11" s="3"/>
      <c r="U11" s="3"/>
      <c r="V11" s="3"/>
      <c r="W11" s="3"/>
      <c r="X11" s="3"/>
      <c r="Y11" s="3"/>
      <c r="AE11">
        <v>15</v>
      </c>
      <c r="AF11">
        <v>21</v>
      </c>
      <c r="AG11" t="s">
        <v>215</v>
      </c>
    </row>
    <row r="12" spans="1:60" x14ac:dyDescent="0.25">
      <c r="A12" s="215"/>
      <c r="B12" s="216" t="s">
        <v>29</v>
      </c>
      <c r="C12" s="257"/>
      <c r="D12" s="217"/>
      <c r="E12" s="218"/>
      <c r="F12" s="218"/>
      <c r="G12" s="233">
        <f>G8</f>
        <v>0</v>
      </c>
      <c r="H12" s="3"/>
      <c r="I12" s="3"/>
      <c r="J12" s="3"/>
      <c r="K12" s="3"/>
      <c r="L12" s="3"/>
      <c r="M12" s="3"/>
      <c r="N12" s="3"/>
      <c r="O12" s="3"/>
      <c r="P12" s="3"/>
      <c r="Q12" s="3"/>
      <c r="R12" s="3"/>
      <c r="S12" s="3"/>
      <c r="T12" s="3"/>
      <c r="U12" s="3"/>
      <c r="V12" s="3"/>
      <c r="W12" s="3"/>
      <c r="X12" s="3"/>
      <c r="Y12" s="3"/>
      <c r="AE12">
        <f>SUMIF(L7:L10,AE11,G7:G10)</f>
        <v>0</v>
      </c>
      <c r="AF12">
        <f>SUMIF(L7:L10,AF11,G7:G10)</f>
        <v>0</v>
      </c>
      <c r="AG12" t="s">
        <v>268</v>
      </c>
    </row>
    <row r="13" spans="1:60" x14ac:dyDescent="0.25">
      <c r="C13" s="258"/>
      <c r="D13" s="10"/>
      <c r="AG13" t="s">
        <v>269</v>
      </c>
    </row>
    <row r="14" spans="1:60" x14ac:dyDescent="0.25">
      <c r="D14" s="10"/>
    </row>
    <row r="15" spans="1:60" x14ac:dyDescent="0.25">
      <c r="D15" s="10"/>
    </row>
    <row r="16" spans="1:60"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row r="28" spans="4:4" x14ac:dyDescent="0.25">
      <c r="D28" s="10"/>
    </row>
    <row r="29" spans="4:4" x14ac:dyDescent="0.25">
      <c r="D29" s="10"/>
    </row>
    <row r="30" spans="4:4" x14ac:dyDescent="0.25">
      <c r="D30" s="10"/>
    </row>
    <row r="31" spans="4:4" x14ac:dyDescent="0.25">
      <c r="D31" s="10"/>
    </row>
    <row r="32" spans="4:4"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W4e/cCopryhF9c7MDA5MYHBfMIbbwJIdhoPvxZW58mFieFNuxUvZBJl+BujjjMKO7IgufwdJBduPKNbpCRdpQQ==" saltValue="NLvecw27dBf86JqX1RGfrw==" spinCount="100000" sheet="1" formatRows="0"/>
  <mergeCells count="5">
    <mergeCell ref="A1:G1"/>
    <mergeCell ref="C2:G2"/>
    <mergeCell ref="C3:G3"/>
    <mergeCell ref="C4:G4"/>
    <mergeCell ref="C10:G10"/>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146"/>
  <sheetViews>
    <sheetView showGridLines="0" topLeftCell="B21" zoomScaleNormal="100" zoomScaleSheetLayoutView="75" workbookViewId="0">
      <selection activeCell="A28" sqref="A28"/>
    </sheetView>
  </sheetViews>
  <sheetFormatPr defaultColWidth="9" defaultRowHeight="13.2" x14ac:dyDescent="0.25"/>
  <cols>
    <col min="1" max="1" width="8.44140625" hidden="1" customWidth="1"/>
    <col min="2" max="2" width="13.44140625" customWidth="1"/>
    <col min="3" max="3" width="7.44140625" style="52" customWidth="1"/>
    <col min="4" max="4" width="13" style="52" customWidth="1"/>
    <col min="5" max="5" width="9.6640625" style="52" customWidth="1"/>
    <col min="6" max="6" width="11.6640625" customWidth="1"/>
    <col min="7" max="9" width="13" customWidth="1"/>
    <col min="10" max="10" width="5.5546875" customWidth="1"/>
    <col min="11" max="11" width="4.33203125" customWidth="1"/>
    <col min="12" max="15" width="10.6640625" customWidth="1"/>
  </cols>
  <sheetData>
    <row r="1" spans="1:15" ht="33.75" customHeight="1" x14ac:dyDescent="0.25">
      <c r="A1" s="47" t="s">
        <v>36</v>
      </c>
      <c r="B1" s="77" t="s">
        <v>41</v>
      </c>
      <c r="C1" s="78"/>
      <c r="D1" s="78"/>
      <c r="E1" s="78"/>
      <c r="F1" s="78"/>
      <c r="G1" s="78"/>
      <c r="H1" s="78"/>
      <c r="I1" s="78"/>
      <c r="J1" s="79"/>
    </row>
    <row r="2" spans="1:15" ht="36" customHeight="1" x14ac:dyDescent="0.25">
      <c r="A2" s="2"/>
      <c r="B2" s="108" t="s">
        <v>22</v>
      </c>
      <c r="C2" s="109"/>
      <c r="D2" s="110" t="s">
        <v>43</v>
      </c>
      <c r="E2" s="111" t="s">
        <v>44</v>
      </c>
      <c r="F2" s="112"/>
      <c r="G2" s="112"/>
      <c r="H2" s="112"/>
      <c r="I2" s="112"/>
      <c r="J2" s="113"/>
      <c r="O2" s="1"/>
    </row>
    <row r="3" spans="1:15" ht="27" hidden="1" customHeight="1" x14ac:dyDescent="0.25">
      <c r="A3" s="2"/>
      <c r="B3" s="114"/>
      <c r="C3" s="109"/>
      <c r="D3" s="115"/>
      <c r="E3" s="116"/>
      <c r="F3" s="117"/>
      <c r="G3" s="117"/>
      <c r="H3" s="117"/>
      <c r="I3" s="117"/>
      <c r="J3" s="118"/>
    </row>
    <row r="4" spans="1:15" ht="23.25" customHeight="1" x14ac:dyDescent="0.25">
      <c r="A4" s="2"/>
      <c r="B4" s="119"/>
      <c r="C4" s="120"/>
      <c r="D4" s="121"/>
      <c r="E4" s="122"/>
      <c r="F4" s="122"/>
      <c r="G4" s="122"/>
      <c r="H4" s="122"/>
      <c r="I4" s="122"/>
      <c r="J4" s="123"/>
    </row>
    <row r="5" spans="1:15" ht="24" customHeight="1" x14ac:dyDescent="0.25">
      <c r="A5" s="2"/>
      <c r="B5" s="31" t="s">
        <v>42</v>
      </c>
      <c r="D5" s="124" t="s">
        <v>45</v>
      </c>
      <c r="E5" s="91"/>
      <c r="F5" s="91"/>
      <c r="G5" s="91"/>
      <c r="H5" s="18" t="s">
        <v>40</v>
      </c>
      <c r="I5" s="128" t="s">
        <v>49</v>
      </c>
      <c r="J5" s="8"/>
    </row>
    <row r="6" spans="1:15" ht="15.75" customHeight="1" x14ac:dyDescent="0.25">
      <c r="A6" s="2"/>
      <c r="B6" s="28"/>
      <c r="C6" s="55"/>
      <c r="D6" s="125" t="s">
        <v>46</v>
      </c>
      <c r="E6" s="92"/>
      <c r="F6" s="92"/>
      <c r="G6" s="92"/>
      <c r="H6" s="18" t="s">
        <v>34</v>
      </c>
      <c r="I6" s="128" t="s">
        <v>50</v>
      </c>
      <c r="J6" s="8"/>
    </row>
    <row r="7" spans="1:15" ht="15.75" customHeight="1" x14ac:dyDescent="0.25">
      <c r="A7" s="2"/>
      <c r="B7" s="29"/>
      <c r="C7" s="56"/>
      <c r="D7" s="127" t="s">
        <v>48</v>
      </c>
      <c r="E7" s="126" t="s">
        <v>47</v>
      </c>
      <c r="F7" s="93"/>
      <c r="G7" s="93"/>
      <c r="H7" s="24"/>
      <c r="I7" s="23"/>
      <c r="J7" s="34"/>
    </row>
    <row r="8" spans="1:15" ht="24" hidden="1" customHeight="1" x14ac:dyDescent="0.25">
      <c r="A8" s="2"/>
      <c r="B8" s="31" t="s">
        <v>20</v>
      </c>
      <c r="D8" s="51"/>
      <c r="H8" s="18" t="s">
        <v>40</v>
      </c>
      <c r="I8" s="22"/>
      <c r="J8" s="8"/>
    </row>
    <row r="9" spans="1:15" ht="15.75" hidden="1" customHeight="1" x14ac:dyDescent="0.25">
      <c r="A9" s="2"/>
      <c r="B9" s="2"/>
      <c r="D9" s="51"/>
      <c r="H9" s="18" t="s">
        <v>34</v>
      </c>
      <c r="I9" s="22"/>
      <c r="J9" s="8"/>
    </row>
    <row r="10" spans="1:15" ht="15.75" hidden="1" customHeight="1" x14ac:dyDescent="0.25">
      <c r="A10" s="2"/>
      <c r="B10" s="35"/>
      <c r="C10" s="56"/>
      <c r="D10" s="53"/>
      <c r="E10" s="57"/>
      <c r="F10" s="24"/>
      <c r="G10" s="14"/>
      <c r="H10" s="14"/>
      <c r="I10" s="36"/>
      <c r="J10" s="34"/>
    </row>
    <row r="11" spans="1:15" ht="24" customHeight="1" x14ac:dyDescent="0.25">
      <c r="A11" s="2"/>
      <c r="B11" s="31" t="s">
        <v>19</v>
      </c>
      <c r="D11" s="129"/>
      <c r="E11" s="129"/>
      <c r="F11" s="129"/>
      <c r="G11" s="129"/>
      <c r="H11" s="18" t="s">
        <v>40</v>
      </c>
      <c r="I11" s="134"/>
      <c r="J11" s="8"/>
    </row>
    <row r="12" spans="1:15" ht="15.75" customHeight="1" x14ac:dyDescent="0.25">
      <c r="A12" s="2"/>
      <c r="B12" s="28"/>
      <c r="C12" s="55"/>
      <c r="D12" s="130"/>
      <c r="E12" s="130"/>
      <c r="F12" s="130"/>
      <c r="G12" s="130"/>
      <c r="H12" s="18" t="s">
        <v>34</v>
      </c>
      <c r="I12" s="134"/>
      <c r="J12" s="8"/>
    </row>
    <row r="13" spans="1:15" ht="15.75" customHeight="1" x14ac:dyDescent="0.25">
      <c r="A13" s="2"/>
      <c r="B13" s="29"/>
      <c r="C13" s="56"/>
      <c r="D13" s="133"/>
      <c r="E13" s="131"/>
      <c r="F13" s="132"/>
      <c r="G13" s="132"/>
      <c r="H13" s="19"/>
      <c r="I13" s="23"/>
      <c r="J13" s="34"/>
    </row>
    <row r="14" spans="1:15" ht="24" customHeight="1" x14ac:dyDescent="0.25">
      <c r="A14" s="2"/>
      <c r="B14" s="43" t="s">
        <v>21</v>
      </c>
      <c r="C14" s="58"/>
      <c r="D14" s="59"/>
      <c r="E14" s="60"/>
      <c r="F14" s="44"/>
      <c r="G14" s="44"/>
      <c r="H14" s="45"/>
      <c r="I14" s="44"/>
      <c r="J14" s="46"/>
    </row>
    <row r="15" spans="1:15" ht="32.25" customHeight="1" x14ac:dyDescent="0.25">
      <c r="A15" s="2"/>
      <c r="B15" s="35" t="s">
        <v>32</v>
      </c>
      <c r="C15" s="61"/>
      <c r="D15" s="54"/>
      <c r="E15" s="86"/>
      <c r="F15" s="86"/>
      <c r="G15" s="87"/>
      <c r="H15" s="87"/>
      <c r="I15" s="87" t="s">
        <v>29</v>
      </c>
      <c r="J15" s="88"/>
    </row>
    <row r="16" spans="1:15" ht="23.25" customHeight="1" x14ac:dyDescent="0.25">
      <c r="A16" s="196" t="s">
        <v>24</v>
      </c>
      <c r="B16" s="38" t="s">
        <v>24</v>
      </c>
      <c r="C16" s="62"/>
      <c r="D16" s="63"/>
      <c r="E16" s="83"/>
      <c r="F16" s="84"/>
      <c r="G16" s="83"/>
      <c r="H16" s="84"/>
      <c r="I16" s="83">
        <f>SUMIF(F99:F142,A16,I99:I142)+SUMIF(F99:F142,"PSU",I99:I142)</f>
        <v>0</v>
      </c>
      <c r="J16" s="85"/>
    </row>
    <row r="17" spans="1:10" ht="23.25" customHeight="1" x14ac:dyDescent="0.25">
      <c r="A17" s="196" t="s">
        <v>25</v>
      </c>
      <c r="B17" s="38" t="s">
        <v>25</v>
      </c>
      <c r="C17" s="62"/>
      <c r="D17" s="63"/>
      <c r="E17" s="83"/>
      <c r="F17" s="84"/>
      <c r="G17" s="83"/>
      <c r="H17" s="84"/>
      <c r="I17" s="83">
        <f>SUMIF(F99:F142,A17,I99:I142)</f>
        <v>0</v>
      </c>
      <c r="J17" s="85"/>
    </row>
    <row r="18" spans="1:10" ht="23.25" customHeight="1" x14ac:dyDescent="0.25">
      <c r="A18" s="196" t="s">
        <v>26</v>
      </c>
      <c r="B18" s="38" t="s">
        <v>26</v>
      </c>
      <c r="C18" s="62"/>
      <c r="D18" s="63"/>
      <c r="E18" s="83"/>
      <c r="F18" s="84"/>
      <c r="G18" s="83"/>
      <c r="H18" s="84"/>
      <c r="I18" s="83">
        <f>SUMIF(F99:F142,A18,I99:I142)</f>
        <v>0</v>
      </c>
      <c r="J18" s="85"/>
    </row>
    <row r="19" spans="1:10" ht="23.25" customHeight="1" x14ac:dyDescent="0.25">
      <c r="A19" s="196" t="s">
        <v>198</v>
      </c>
      <c r="B19" s="38" t="s">
        <v>27</v>
      </c>
      <c r="C19" s="62"/>
      <c r="D19" s="63"/>
      <c r="E19" s="83"/>
      <c r="F19" s="84"/>
      <c r="G19" s="83"/>
      <c r="H19" s="84"/>
      <c r="I19" s="83">
        <f>SUMIF(F99:F142,A19,I99:I142)</f>
        <v>0</v>
      </c>
      <c r="J19" s="85"/>
    </row>
    <row r="20" spans="1:10" ht="23.25" customHeight="1" x14ac:dyDescent="0.25">
      <c r="A20" s="196" t="s">
        <v>199</v>
      </c>
      <c r="B20" s="38" t="s">
        <v>28</v>
      </c>
      <c r="C20" s="62"/>
      <c r="D20" s="63"/>
      <c r="E20" s="83"/>
      <c r="F20" s="84"/>
      <c r="G20" s="83"/>
      <c r="H20" s="84"/>
      <c r="I20" s="83">
        <f>SUMIF(F99:F142,A20,I99:I142)</f>
        <v>0</v>
      </c>
      <c r="J20" s="85"/>
    </row>
    <row r="21" spans="1:10" ht="23.25" customHeight="1" x14ac:dyDescent="0.25">
      <c r="A21" s="2"/>
      <c r="B21" s="48" t="s">
        <v>29</v>
      </c>
      <c r="C21" s="64"/>
      <c r="D21" s="65"/>
      <c r="E21" s="89"/>
      <c r="F21" s="90"/>
      <c r="G21" s="89"/>
      <c r="H21" s="90"/>
      <c r="I21" s="89">
        <f>SUM(I16:J20)</f>
        <v>0</v>
      </c>
      <c r="J21" s="99"/>
    </row>
    <row r="22" spans="1:10" ht="33" customHeight="1" x14ac:dyDescent="0.25">
      <c r="A22" s="2"/>
      <c r="B22" s="42" t="s">
        <v>33</v>
      </c>
      <c r="C22" s="62"/>
      <c r="D22" s="63"/>
      <c r="E22" s="66"/>
      <c r="F22" s="39"/>
      <c r="G22" s="33"/>
      <c r="H22" s="33"/>
      <c r="I22" s="33"/>
      <c r="J22" s="40"/>
    </row>
    <row r="23" spans="1:10" ht="23.25" customHeight="1" x14ac:dyDescent="0.25">
      <c r="A23" s="2">
        <f>ZakladDPHSni*SazbaDPH1/100</f>
        <v>0</v>
      </c>
      <c r="B23" s="38" t="s">
        <v>12</v>
      </c>
      <c r="C23" s="62"/>
      <c r="D23" s="63"/>
      <c r="E23" s="67">
        <v>15</v>
      </c>
      <c r="F23" s="39" t="s">
        <v>0</v>
      </c>
      <c r="G23" s="97">
        <f>ZakladDPHSniVypocet</f>
        <v>0</v>
      </c>
      <c r="H23" s="98"/>
      <c r="I23" s="98"/>
      <c r="J23" s="40" t="str">
        <f t="shared" ref="J23:J28" si="0">Mena</f>
        <v>CZK</v>
      </c>
    </row>
    <row r="24" spans="1:10" ht="23.25" customHeight="1" x14ac:dyDescent="0.25">
      <c r="A24" s="2">
        <f>(A23-INT(A23))*100</f>
        <v>0</v>
      </c>
      <c r="B24" s="38" t="s">
        <v>13</v>
      </c>
      <c r="C24" s="62"/>
      <c r="D24" s="63"/>
      <c r="E24" s="67">
        <f>SazbaDPH1</f>
        <v>15</v>
      </c>
      <c r="F24" s="39" t="s">
        <v>0</v>
      </c>
      <c r="G24" s="95">
        <f>A23</f>
        <v>0</v>
      </c>
      <c r="H24" s="96"/>
      <c r="I24" s="96"/>
      <c r="J24" s="40" t="str">
        <f t="shared" si="0"/>
        <v>CZK</v>
      </c>
    </row>
    <row r="25" spans="1:10" ht="23.25" customHeight="1" x14ac:dyDescent="0.25">
      <c r="A25" s="2">
        <f>ZakladDPHZakl*SazbaDPH2/100</f>
        <v>0</v>
      </c>
      <c r="B25" s="38" t="s">
        <v>14</v>
      </c>
      <c r="C25" s="62"/>
      <c r="D25" s="63"/>
      <c r="E25" s="67">
        <v>21</v>
      </c>
      <c r="F25" s="39" t="s">
        <v>0</v>
      </c>
      <c r="G25" s="97">
        <f>ZakladDPHZaklVypocet</f>
        <v>0</v>
      </c>
      <c r="H25" s="98"/>
      <c r="I25" s="98"/>
      <c r="J25" s="40" t="str">
        <f t="shared" si="0"/>
        <v>CZK</v>
      </c>
    </row>
    <row r="26" spans="1:10" ht="23.25" customHeight="1" x14ac:dyDescent="0.25">
      <c r="A26" s="2">
        <f>(A25-INT(A25))*100</f>
        <v>0</v>
      </c>
      <c r="B26" s="32" t="s">
        <v>15</v>
      </c>
      <c r="C26" s="68"/>
      <c r="D26" s="54"/>
      <c r="E26" s="69">
        <f>SazbaDPH2</f>
        <v>21</v>
      </c>
      <c r="F26" s="30" t="s">
        <v>0</v>
      </c>
      <c r="G26" s="80">
        <f>A25</f>
        <v>0</v>
      </c>
      <c r="H26" s="81"/>
      <c r="I26" s="81"/>
      <c r="J26" s="37" t="str">
        <f t="shared" si="0"/>
        <v>CZK</v>
      </c>
    </row>
    <row r="27" spans="1:10" ht="23.25" customHeight="1" thickBot="1" x14ac:dyDescent="0.3">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3">
      <c r="A28" s="2"/>
      <c r="B28" s="165" t="s">
        <v>23</v>
      </c>
      <c r="C28" s="166"/>
      <c r="D28" s="166"/>
      <c r="E28" s="167"/>
      <c r="F28" s="168"/>
      <c r="G28" s="169">
        <f>ZakladDPHSniVypocet+ZakladDPHZaklVypocet</f>
        <v>0</v>
      </c>
      <c r="H28" s="169"/>
      <c r="I28" s="169"/>
      <c r="J28" s="170" t="str">
        <f t="shared" si="0"/>
        <v>CZK</v>
      </c>
    </row>
    <row r="29" spans="1:10" ht="27.75" customHeight="1" thickBot="1" x14ac:dyDescent="0.3">
      <c r="A29" s="2">
        <f>(A27-INT(A27))*100</f>
        <v>0</v>
      </c>
      <c r="B29" s="165" t="s">
        <v>35</v>
      </c>
      <c r="C29" s="171"/>
      <c r="D29" s="171"/>
      <c r="E29" s="171"/>
      <c r="F29" s="172"/>
      <c r="G29" s="173">
        <f>A27</f>
        <v>0</v>
      </c>
      <c r="H29" s="173"/>
      <c r="I29" s="173"/>
      <c r="J29" s="174" t="s">
        <v>92</v>
      </c>
    </row>
    <row r="30" spans="1:10" ht="12.75" customHeight="1" x14ac:dyDescent="0.25">
      <c r="A30" s="2"/>
      <c r="B30" s="2"/>
      <c r="J30" s="9"/>
    </row>
    <row r="31" spans="1:10" ht="30" customHeight="1" x14ac:dyDescent="0.25">
      <c r="A31" s="2"/>
      <c r="B31" s="2"/>
      <c r="J31" s="9"/>
    </row>
    <row r="32" spans="1:10" ht="18.75" customHeight="1" x14ac:dyDescent="0.25">
      <c r="A32" s="2"/>
      <c r="B32" s="17"/>
      <c r="C32" s="72" t="s">
        <v>11</v>
      </c>
      <c r="D32" s="73"/>
      <c r="E32" s="73"/>
      <c r="F32" s="15" t="s">
        <v>10</v>
      </c>
      <c r="G32" s="26"/>
      <c r="H32" s="27"/>
      <c r="I32" s="26"/>
      <c r="J32" s="9"/>
    </row>
    <row r="33" spans="1:10" ht="47.25" customHeight="1" x14ac:dyDescent="0.25">
      <c r="A33" s="2"/>
      <c r="B33" s="2"/>
      <c r="J33" s="9"/>
    </row>
    <row r="34" spans="1:10" s="21" customFormat="1" ht="18.75" customHeight="1" x14ac:dyDescent="0.25">
      <c r="A34" s="20"/>
      <c r="B34" s="20"/>
      <c r="C34" s="74"/>
      <c r="D34" s="100"/>
      <c r="E34" s="101"/>
      <c r="G34" s="102"/>
      <c r="H34" s="103"/>
      <c r="I34" s="103"/>
      <c r="J34" s="25"/>
    </row>
    <row r="35" spans="1:10" ht="12.75" customHeight="1" x14ac:dyDescent="0.25">
      <c r="A35" s="2"/>
      <c r="B35" s="2"/>
      <c r="D35" s="94" t="s">
        <v>2</v>
      </c>
      <c r="E35" s="94"/>
      <c r="H35" s="10" t="s">
        <v>3</v>
      </c>
      <c r="J35" s="9"/>
    </row>
    <row r="36" spans="1:10" ht="13.5" customHeight="1" thickBot="1" x14ac:dyDescent="0.3">
      <c r="A36" s="11"/>
      <c r="B36" s="11"/>
      <c r="C36" s="75"/>
      <c r="D36" s="75"/>
      <c r="E36" s="75"/>
      <c r="F36" s="12"/>
      <c r="G36" s="12"/>
      <c r="H36" s="12"/>
      <c r="I36" s="12"/>
      <c r="J36" s="13"/>
    </row>
    <row r="37" spans="1:10" ht="27" customHeight="1" x14ac:dyDescent="0.25">
      <c r="B37" s="137" t="s">
        <v>16</v>
      </c>
      <c r="C37" s="138"/>
      <c r="D37" s="138"/>
      <c r="E37" s="138"/>
      <c r="F37" s="139"/>
      <c r="G37" s="139"/>
      <c r="H37" s="139"/>
      <c r="I37" s="139"/>
      <c r="J37" s="140"/>
    </row>
    <row r="38" spans="1:10" ht="25.5" customHeight="1" x14ac:dyDescent="0.25">
      <c r="A38" s="136" t="s">
        <v>37</v>
      </c>
      <c r="B38" s="141" t="s">
        <v>17</v>
      </c>
      <c r="C38" s="142" t="s">
        <v>5</v>
      </c>
      <c r="D38" s="142"/>
      <c r="E38" s="142"/>
      <c r="F38" s="143" t="str">
        <f>B23</f>
        <v>Základ pro sníženou DPH</v>
      </c>
      <c r="G38" s="143" t="str">
        <f>B25</f>
        <v>Základ pro základní DPH</v>
      </c>
      <c r="H38" s="144" t="s">
        <v>18</v>
      </c>
      <c r="I38" s="144" t="s">
        <v>1</v>
      </c>
      <c r="J38" s="145" t="s">
        <v>0</v>
      </c>
    </row>
    <row r="39" spans="1:10" ht="25.5" hidden="1" customHeight="1" x14ac:dyDescent="0.25">
      <c r="A39" s="136">
        <v>1</v>
      </c>
      <c r="B39" s="146" t="s">
        <v>51</v>
      </c>
      <c r="C39" s="147"/>
      <c r="D39" s="147"/>
      <c r="E39" s="147"/>
      <c r="F39" s="148">
        <f>'0 1 Naklady'!AE32+'1 SO 01.1 Pol'!AE59+'1 SO 01.2 Pol'!AE157+'1 SO 02 Pol'!AE174+'1 SO 03 Pol'!AE13+'1 SO 04 Pol'!AE384+'1 SO 07 Pol'!AE61+'1 SO 08 Pol'!AE71+'1 SO 13 Pol'!AE121+'2 SO 02 Pol'!AE67+'2 SO 03 Pol'!AE142+'2 SO 05 Pol'!AE72+'2 SO 07 Pol'!AE46+'2 SO 09 Pol'!AE13+'2 SO 10 Pol'!AE142+'2 SO 11 Pol'!AE12+'2 SO 12 Pol'!AE57+'3 SO 06 Pol'!AE162+'3 SO 07 Pol'!AE45+'3 SO 08 Pol'!AE46+'3 SO 14 Pol'!AE66</f>
        <v>0</v>
      </c>
      <c r="G39" s="149">
        <f>'0 1 Naklady'!AF32+'1 SO 01.1 Pol'!AF59+'1 SO 01.2 Pol'!AF157+'1 SO 02 Pol'!AF174+'1 SO 03 Pol'!AF13+'1 SO 04 Pol'!AF384+'1 SO 07 Pol'!AF61+'1 SO 08 Pol'!AF71+'1 SO 13 Pol'!AF121+'2 SO 02 Pol'!AF67+'2 SO 03 Pol'!AF142+'2 SO 05 Pol'!AF72+'2 SO 07 Pol'!AF46+'2 SO 09 Pol'!AF13+'2 SO 10 Pol'!AF142+'2 SO 11 Pol'!AF12+'2 SO 12 Pol'!AF57+'3 SO 06 Pol'!AF162+'3 SO 07 Pol'!AF45+'3 SO 08 Pol'!AF46+'3 SO 14 Pol'!AF66</f>
        <v>0</v>
      </c>
      <c r="H39" s="150">
        <f>(F39*SazbaDPH1/100)+(G39*SazbaDPH2/100)</f>
        <v>0</v>
      </c>
      <c r="I39" s="150">
        <f>F39+G39+H39</f>
        <v>0</v>
      </c>
      <c r="J39" s="151" t="str">
        <f>IF(_xlfn.SINGLE(CenaCelkemVypocet)=0,"",I39/_xlfn.SINGLE(CenaCelkemVypocet)*100)</f>
        <v/>
      </c>
    </row>
    <row r="40" spans="1:10" ht="25.5" customHeight="1" x14ac:dyDescent="0.25">
      <c r="A40" s="136">
        <v>2</v>
      </c>
      <c r="B40" s="152"/>
      <c r="C40" s="153" t="s">
        <v>52</v>
      </c>
      <c r="D40" s="153"/>
      <c r="E40" s="153"/>
      <c r="F40" s="154">
        <f>'0 1 Naklady'!AE32</f>
        <v>0</v>
      </c>
      <c r="G40" s="155">
        <f>'0 1 Naklady'!AF32</f>
        <v>0</v>
      </c>
      <c r="H40" s="155">
        <f>(F40*SazbaDPH1/100)+(G40*SazbaDPH2/100)</f>
        <v>0</v>
      </c>
      <c r="I40" s="155">
        <f>F40+G40+H40</f>
        <v>0</v>
      </c>
      <c r="J40" s="156" t="str">
        <f>IF(_xlfn.SINGLE(CenaCelkemVypocet)=0,"",I40/_xlfn.SINGLE(CenaCelkemVypocet)*100)</f>
        <v/>
      </c>
    </row>
    <row r="41" spans="1:10" ht="25.5" customHeight="1" x14ac:dyDescent="0.25">
      <c r="A41" s="136">
        <v>3</v>
      </c>
      <c r="B41" s="157" t="s">
        <v>53</v>
      </c>
      <c r="C41" s="147" t="s">
        <v>54</v>
      </c>
      <c r="D41" s="147"/>
      <c r="E41" s="147"/>
      <c r="F41" s="158">
        <f>'0 1 Naklady'!AE32</f>
        <v>0</v>
      </c>
      <c r="G41" s="150">
        <f>'0 1 Naklady'!AF32</f>
        <v>0</v>
      </c>
      <c r="H41" s="150">
        <f>(F41*SazbaDPH1/100)+(G41*SazbaDPH2/100)</f>
        <v>0</v>
      </c>
      <c r="I41" s="150">
        <f>F41+G41+H41</f>
        <v>0</v>
      </c>
      <c r="J41" s="151" t="str">
        <f>IF(_xlfn.SINGLE(CenaCelkemVypocet)=0,"",I41/_xlfn.SINGLE(CenaCelkemVypocet)*100)</f>
        <v/>
      </c>
    </row>
    <row r="42" spans="1:10" ht="25.5" customHeight="1" x14ac:dyDescent="0.25">
      <c r="A42" s="136">
        <v>2</v>
      </c>
      <c r="B42" s="152"/>
      <c r="C42" s="153" t="s">
        <v>55</v>
      </c>
      <c r="D42" s="153"/>
      <c r="E42" s="153"/>
      <c r="F42" s="154"/>
      <c r="G42" s="155"/>
      <c r="H42" s="155">
        <f>(F42*SazbaDPH1/100)+(G42*SazbaDPH2/100)</f>
        <v>0</v>
      </c>
      <c r="I42" s="155"/>
      <c r="J42" s="156"/>
    </row>
    <row r="43" spans="1:10" ht="25.5" customHeight="1" x14ac:dyDescent="0.25">
      <c r="A43" s="136">
        <v>2</v>
      </c>
      <c r="B43" s="152" t="s">
        <v>53</v>
      </c>
      <c r="C43" s="153" t="s">
        <v>56</v>
      </c>
      <c r="D43" s="153"/>
      <c r="E43" s="153"/>
      <c r="F43" s="154">
        <f>'1 SO 01.1 Pol'!AE59+'1 SO 01.2 Pol'!AE157+'1 SO 02 Pol'!AE174+'1 SO 03 Pol'!AE13+'1 SO 04 Pol'!AE384+'1 SO 07 Pol'!AE61+'1 SO 08 Pol'!AE71+'1 SO 13 Pol'!AE121</f>
        <v>0</v>
      </c>
      <c r="G43" s="155">
        <f>'1 SO 01.1 Pol'!AF59+'1 SO 01.2 Pol'!AF157+'1 SO 02 Pol'!AF174+'1 SO 03 Pol'!AF13+'1 SO 04 Pol'!AF384+'1 SO 07 Pol'!AF61+'1 SO 08 Pol'!AF71+'1 SO 13 Pol'!AF121</f>
        <v>0</v>
      </c>
      <c r="H43" s="155">
        <f>(F43*SazbaDPH1/100)+(G43*SazbaDPH2/100)</f>
        <v>0</v>
      </c>
      <c r="I43" s="155">
        <f>F43+G43+H43</f>
        <v>0</v>
      </c>
      <c r="J43" s="156" t="str">
        <f>IF(_xlfn.SINGLE(CenaCelkemVypocet)=0,"",I43/_xlfn.SINGLE(CenaCelkemVypocet)*100)</f>
        <v/>
      </c>
    </row>
    <row r="44" spans="1:10" ht="25.5" customHeight="1" x14ac:dyDescent="0.25">
      <c r="A44" s="136">
        <v>3</v>
      </c>
      <c r="B44" s="157" t="s">
        <v>57</v>
      </c>
      <c r="C44" s="147" t="s">
        <v>58</v>
      </c>
      <c r="D44" s="147"/>
      <c r="E44" s="147"/>
      <c r="F44" s="158">
        <f>'1 SO 01.1 Pol'!AE59</f>
        <v>0</v>
      </c>
      <c r="G44" s="150">
        <f>'1 SO 01.1 Pol'!AF59</f>
        <v>0</v>
      </c>
      <c r="H44" s="150">
        <f>(F44*SazbaDPH1/100)+(G44*SazbaDPH2/100)</f>
        <v>0</v>
      </c>
      <c r="I44" s="150">
        <f>F44+G44+H44</f>
        <v>0</v>
      </c>
      <c r="J44" s="151" t="str">
        <f>IF(_xlfn.SINGLE(CenaCelkemVypocet)=0,"",I44/_xlfn.SINGLE(CenaCelkemVypocet)*100)</f>
        <v/>
      </c>
    </row>
    <row r="45" spans="1:10" ht="25.5" customHeight="1" x14ac:dyDescent="0.25">
      <c r="A45" s="136">
        <v>3</v>
      </c>
      <c r="B45" s="157" t="s">
        <v>59</v>
      </c>
      <c r="C45" s="147" t="s">
        <v>60</v>
      </c>
      <c r="D45" s="147"/>
      <c r="E45" s="147"/>
      <c r="F45" s="158">
        <f>'1 SO 01.2 Pol'!AE157</f>
        <v>0</v>
      </c>
      <c r="G45" s="150">
        <f>'1 SO 01.2 Pol'!AF157</f>
        <v>0</v>
      </c>
      <c r="H45" s="150">
        <f>(F45*SazbaDPH1/100)+(G45*SazbaDPH2/100)</f>
        <v>0</v>
      </c>
      <c r="I45" s="150">
        <f>F45+G45+H45</f>
        <v>0</v>
      </c>
      <c r="J45" s="151" t="str">
        <f>IF(_xlfn.SINGLE(CenaCelkemVypocet)=0,"",I45/_xlfn.SINGLE(CenaCelkemVypocet)*100)</f>
        <v/>
      </c>
    </row>
    <row r="46" spans="1:10" ht="25.5" customHeight="1" x14ac:dyDescent="0.25">
      <c r="A46" s="136">
        <v>3</v>
      </c>
      <c r="B46" s="157" t="s">
        <v>61</v>
      </c>
      <c r="C46" s="147" t="s">
        <v>62</v>
      </c>
      <c r="D46" s="147"/>
      <c r="E46" s="147"/>
      <c r="F46" s="158">
        <f>'1 SO 02 Pol'!AE174</f>
        <v>0</v>
      </c>
      <c r="G46" s="150">
        <f>'1 SO 02 Pol'!AF174</f>
        <v>0</v>
      </c>
      <c r="H46" s="150">
        <f>(F46*SazbaDPH1/100)+(G46*SazbaDPH2/100)</f>
        <v>0</v>
      </c>
      <c r="I46" s="150">
        <f>F46+G46+H46</f>
        <v>0</v>
      </c>
      <c r="J46" s="151" t="str">
        <f>IF(_xlfn.SINGLE(CenaCelkemVypocet)=0,"",I46/_xlfn.SINGLE(CenaCelkemVypocet)*100)</f>
        <v/>
      </c>
    </row>
    <row r="47" spans="1:10" ht="25.5" customHeight="1" x14ac:dyDescent="0.25">
      <c r="A47" s="136">
        <v>3</v>
      </c>
      <c r="B47" s="157" t="s">
        <v>63</v>
      </c>
      <c r="C47" s="147" t="s">
        <v>64</v>
      </c>
      <c r="D47" s="147"/>
      <c r="E47" s="147"/>
      <c r="F47" s="158">
        <f>'1 SO 03 Pol'!AE13</f>
        <v>0</v>
      </c>
      <c r="G47" s="150">
        <f>'1 SO 03 Pol'!AF13</f>
        <v>0</v>
      </c>
      <c r="H47" s="150">
        <f>(F47*SazbaDPH1/100)+(G47*SazbaDPH2/100)</f>
        <v>0</v>
      </c>
      <c r="I47" s="150">
        <f>F47+G47+H47</f>
        <v>0</v>
      </c>
      <c r="J47" s="151" t="str">
        <f>IF(_xlfn.SINGLE(CenaCelkemVypocet)=0,"",I47/_xlfn.SINGLE(CenaCelkemVypocet)*100)</f>
        <v/>
      </c>
    </row>
    <row r="48" spans="1:10" ht="25.5" customHeight="1" x14ac:dyDescent="0.25">
      <c r="A48" s="136">
        <v>3</v>
      </c>
      <c r="B48" s="157" t="s">
        <v>65</v>
      </c>
      <c r="C48" s="147" t="s">
        <v>66</v>
      </c>
      <c r="D48" s="147"/>
      <c r="E48" s="147"/>
      <c r="F48" s="158">
        <f>'1 SO 04 Pol'!AE384</f>
        <v>0</v>
      </c>
      <c r="G48" s="150">
        <f>'1 SO 04 Pol'!AF384</f>
        <v>0</v>
      </c>
      <c r="H48" s="150">
        <f>(F48*SazbaDPH1/100)+(G48*SazbaDPH2/100)</f>
        <v>0</v>
      </c>
      <c r="I48" s="150">
        <f>F48+G48+H48</f>
        <v>0</v>
      </c>
      <c r="J48" s="151" t="str">
        <f>IF(_xlfn.SINGLE(CenaCelkemVypocet)=0,"",I48/_xlfn.SINGLE(CenaCelkemVypocet)*100)</f>
        <v/>
      </c>
    </row>
    <row r="49" spans="1:10" ht="25.5" customHeight="1" x14ac:dyDescent="0.25">
      <c r="A49" s="136">
        <v>3</v>
      </c>
      <c r="B49" s="157" t="s">
        <v>67</v>
      </c>
      <c r="C49" s="147" t="s">
        <v>68</v>
      </c>
      <c r="D49" s="147"/>
      <c r="E49" s="147"/>
      <c r="F49" s="158">
        <f>'1 SO 07 Pol'!AE61</f>
        <v>0</v>
      </c>
      <c r="G49" s="150">
        <f>'1 SO 07 Pol'!AF61</f>
        <v>0</v>
      </c>
      <c r="H49" s="150">
        <f>(F49*SazbaDPH1/100)+(G49*SazbaDPH2/100)</f>
        <v>0</v>
      </c>
      <c r="I49" s="150">
        <f>F49+G49+H49</f>
        <v>0</v>
      </c>
      <c r="J49" s="151" t="str">
        <f>IF(_xlfn.SINGLE(CenaCelkemVypocet)=0,"",I49/_xlfn.SINGLE(CenaCelkemVypocet)*100)</f>
        <v/>
      </c>
    </row>
    <row r="50" spans="1:10" ht="25.5" customHeight="1" x14ac:dyDescent="0.25">
      <c r="A50" s="136">
        <v>3</v>
      </c>
      <c r="B50" s="157" t="s">
        <v>69</v>
      </c>
      <c r="C50" s="147" t="s">
        <v>70</v>
      </c>
      <c r="D50" s="147"/>
      <c r="E50" s="147"/>
      <c r="F50" s="158">
        <f>'1 SO 08 Pol'!AE71</f>
        <v>0</v>
      </c>
      <c r="G50" s="150">
        <f>'1 SO 08 Pol'!AF71</f>
        <v>0</v>
      </c>
      <c r="H50" s="150">
        <f>(F50*SazbaDPH1/100)+(G50*SazbaDPH2/100)</f>
        <v>0</v>
      </c>
      <c r="I50" s="150">
        <f>F50+G50+H50</f>
        <v>0</v>
      </c>
      <c r="J50" s="151" t="str">
        <f>IF(_xlfn.SINGLE(CenaCelkemVypocet)=0,"",I50/_xlfn.SINGLE(CenaCelkemVypocet)*100)</f>
        <v/>
      </c>
    </row>
    <row r="51" spans="1:10" ht="25.5" customHeight="1" x14ac:dyDescent="0.25">
      <c r="A51" s="136">
        <v>3</v>
      </c>
      <c r="B51" s="157" t="s">
        <v>71</v>
      </c>
      <c r="C51" s="147" t="s">
        <v>72</v>
      </c>
      <c r="D51" s="147"/>
      <c r="E51" s="147"/>
      <c r="F51" s="158">
        <f>'1 SO 13 Pol'!AE121</f>
        <v>0</v>
      </c>
      <c r="G51" s="150">
        <f>'1 SO 13 Pol'!AF121</f>
        <v>0</v>
      </c>
      <c r="H51" s="150">
        <f>(F51*SazbaDPH1/100)+(G51*SazbaDPH2/100)</f>
        <v>0</v>
      </c>
      <c r="I51" s="150">
        <f>F51+G51+H51</f>
        <v>0</v>
      </c>
      <c r="J51" s="151" t="str">
        <f>IF(_xlfn.SINGLE(CenaCelkemVypocet)=0,"",I51/_xlfn.SINGLE(CenaCelkemVypocet)*100)</f>
        <v/>
      </c>
    </row>
    <row r="52" spans="1:10" ht="25.5" customHeight="1" x14ac:dyDescent="0.25">
      <c r="A52" s="136">
        <v>2</v>
      </c>
      <c r="B52" s="152" t="s">
        <v>73</v>
      </c>
      <c r="C52" s="153" t="s">
        <v>74</v>
      </c>
      <c r="D52" s="153"/>
      <c r="E52" s="153"/>
      <c r="F52" s="154">
        <f>'2 SO 02 Pol'!AE67+'2 SO 03 Pol'!AE142+'2 SO 05 Pol'!AE72+'2 SO 07 Pol'!AE46+'2 SO 09 Pol'!AE13+'2 SO 10 Pol'!AE142+'2 SO 11 Pol'!AE12+'2 SO 12 Pol'!AE57</f>
        <v>0</v>
      </c>
      <c r="G52" s="155">
        <f>'2 SO 02 Pol'!AF67+'2 SO 03 Pol'!AF142+'2 SO 05 Pol'!AF72+'2 SO 07 Pol'!AF46+'2 SO 09 Pol'!AF13+'2 SO 10 Pol'!AF142+'2 SO 11 Pol'!AF12+'2 SO 12 Pol'!AF57</f>
        <v>0</v>
      </c>
      <c r="H52" s="155">
        <f>(F52*SazbaDPH1/100)+(G52*SazbaDPH2/100)</f>
        <v>0</v>
      </c>
      <c r="I52" s="155">
        <f>F52+G52+H52</f>
        <v>0</v>
      </c>
      <c r="J52" s="156" t="str">
        <f>IF(_xlfn.SINGLE(CenaCelkemVypocet)=0,"",I52/_xlfn.SINGLE(CenaCelkemVypocet)*100)</f>
        <v/>
      </c>
    </row>
    <row r="53" spans="1:10" ht="25.5" customHeight="1" x14ac:dyDescent="0.25">
      <c r="A53" s="136">
        <v>3</v>
      </c>
      <c r="B53" s="157" t="s">
        <v>61</v>
      </c>
      <c r="C53" s="147" t="s">
        <v>62</v>
      </c>
      <c r="D53" s="147"/>
      <c r="E53" s="147"/>
      <c r="F53" s="158">
        <f>'2 SO 02 Pol'!AE67</f>
        <v>0</v>
      </c>
      <c r="G53" s="150">
        <f>'2 SO 02 Pol'!AF67</f>
        <v>0</v>
      </c>
      <c r="H53" s="150">
        <f>(F53*SazbaDPH1/100)+(G53*SazbaDPH2/100)</f>
        <v>0</v>
      </c>
      <c r="I53" s="150">
        <f>F53+G53+H53</f>
        <v>0</v>
      </c>
      <c r="J53" s="151" t="str">
        <f>IF(_xlfn.SINGLE(CenaCelkemVypocet)=0,"",I53/_xlfn.SINGLE(CenaCelkemVypocet)*100)</f>
        <v/>
      </c>
    </row>
    <row r="54" spans="1:10" ht="25.5" customHeight="1" x14ac:dyDescent="0.25">
      <c r="A54" s="136">
        <v>3</v>
      </c>
      <c r="B54" s="157" t="s">
        <v>63</v>
      </c>
      <c r="C54" s="147" t="s">
        <v>64</v>
      </c>
      <c r="D54" s="147"/>
      <c r="E54" s="147"/>
      <c r="F54" s="158">
        <f>'2 SO 03 Pol'!AE142</f>
        <v>0</v>
      </c>
      <c r="G54" s="150">
        <f>'2 SO 03 Pol'!AF142</f>
        <v>0</v>
      </c>
      <c r="H54" s="150">
        <f>(F54*SazbaDPH1/100)+(G54*SazbaDPH2/100)</f>
        <v>0</v>
      </c>
      <c r="I54" s="150">
        <f>F54+G54+H54</f>
        <v>0</v>
      </c>
      <c r="J54" s="151" t="str">
        <f>IF(_xlfn.SINGLE(CenaCelkemVypocet)=0,"",I54/_xlfn.SINGLE(CenaCelkemVypocet)*100)</f>
        <v/>
      </c>
    </row>
    <row r="55" spans="1:10" ht="25.5" customHeight="1" x14ac:dyDescent="0.25">
      <c r="A55" s="136">
        <v>3</v>
      </c>
      <c r="B55" s="157" t="s">
        <v>75</v>
      </c>
      <c r="C55" s="147" t="s">
        <v>76</v>
      </c>
      <c r="D55" s="147"/>
      <c r="E55" s="147"/>
      <c r="F55" s="158">
        <f>'2 SO 05 Pol'!AE72</f>
        <v>0</v>
      </c>
      <c r="G55" s="150">
        <f>'2 SO 05 Pol'!AF72</f>
        <v>0</v>
      </c>
      <c r="H55" s="150">
        <f>(F55*SazbaDPH1/100)+(G55*SazbaDPH2/100)</f>
        <v>0</v>
      </c>
      <c r="I55" s="150">
        <f>F55+G55+H55</f>
        <v>0</v>
      </c>
      <c r="J55" s="151" t="str">
        <f>IF(_xlfn.SINGLE(CenaCelkemVypocet)=0,"",I55/_xlfn.SINGLE(CenaCelkemVypocet)*100)</f>
        <v/>
      </c>
    </row>
    <row r="56" spans="1:10" ht="25.5" customHeight="1" x14ac:dyDescent="0.25">
      <c r="A56" s="136">
        <v>3</v>
      </c>
      <c r="B56" s="157" t="s">
        <v>67</v>
      </c>
      <c r="C56" s="147" t="s">
        <v>68</v>
      </c>
      <c r="D56" s="147"/>
      <c r="E56" s="147"/>
      <c r="F56" s="158">
        <f>'2 SO 07 Pol'!AE46</f>
        <v>0</v>
      </c>
      <c r="G56" s="150">
        <f>'2 SO 07 Pol'!AF46</f>
        <v>0</v>
      </c>
      <c r="H56" s="150">
        <f>(F56*SazbaDPH1/100)+(G56*SazbaDPH2/100)</f>
        <v>0</v>
      </c>
      <c r="I56" s="150">
        <f>F56+G56+H56</f>
        <v>0</v>
      </c>
      <c r="J56" s="151" t="str">
        <f>IF(_xlfn.SINGLE(CenaCelkemVypocet)=0,"",I56/_xlfn.SINGLE(CenaCelkemVypocet)*100)</f>
        <v/>
      </c>
    </row>
    <row r="57" spans="1:10" ht="25.5" customHeight="1" x14ac:dyDescent="0.25">
      <c r="A57" s="136">
        <v>3</v>
      </c>
      <c r="B57" s="157" t="s">
        <v>77</v>
      </c>
      <c r="C57" s="147" t="s">
        <v>78</v>
      </c>
      <c r="D57" s="147"/>
      <c r="E57" s="147"/>
      <c r="F57" s="158">
        <f>'2 SO 09 Pol'!AE13</f>
        <v>0</v>
      </c>
      <c r="G57" s="150">
        <f>'2 SO 09 Pol'!AF13</f>
        <v>0</v>
      </c>
      <c r="H57" s="150">
        <f>(F57*SazbaDPH1/100)+(G57*SazbaDPH2/100)</f>
        <v>0</v>
      </c>
      <c r="I57" s="150">
        <f>F57+G57+H57</f>
        <v>0</v>
      </c>
      <c r="J57" s="151" t="str">
        <f>IF(_xlfn.SINGLE(CenaCelkemVypocet)=0,"",I57/_xlfn.SINGLE(CenaCelkemVypocet)*100)</f>
        <v/>
      </c>
    </row>
    <row r="58" spans="1:10" ht="25.5" customHeight="1" x14ac:dyDescent="0.25">
      <c r="A58" s="136">
        <v>3</v>
      </c>
      <c r="B58" s="157" t="s">
        <v>79</v>
      </c>
      <c r="C58" s="147" t="s">
        <v>80</v>
      </c>
      <c r="D58" s="147"/>
      <c r="E58" s="147"/>
      <c r="F58" s="158">
        <f>'2 SO 10 Pol'!AE142</f>
        <v>0</v>
      </c>
      <c r="G58" s="150">
        <f>'2 SO 10 Pol'!AF142</f>
        <v>0</v>
      </c>
      <c r="H58" s="150">
        <f>(F58*SazbaDPH1/100)+(G58*SazbaDPH2/100)</f>
        <v>0</v>
      </c>
      <c r="I58" s="150">
        <f>F58+G58+H58</f>
        <v>0</v>
      </c>
      <c r="J58" s="151" t="str">
        <f>IF(_xlfn.SINGLE(CenaCelkemVypocet)=0,"",I58/_xlfn.SINGLE(CenaCelkemVypocet)*100)</f>
        <v/>
      </c>
    </row>
    <row r="59" spans="1:10" ht="25.5" customHeight="1" x14ac:dyDescent="0.25">
      <c r="A59" s="136">
        <v>3</v>
      </c>
      <c r="B59" s="157" t="s">
        <v>81</v>
      </c>
      <c r="C59" s="147" t="s">
        <v>82</v>
      </c>
      <c r="D59" s="147"/>
      <c r="E59" s="147"/>
      <c r="F59" s="158">
        <f>'2 SO 11 Pol'!AE12</f>
        <v>0</v>
      </c>
      <c r="G59" s="150">
        <f>'2 SO 11 Pol'!AF12</f>
        <v>0</v>
      </c>
      <c r="H59" s="150">
        <f>(F59*SazbaDPH1/100)+(G59*SazbaDPH2/100)</f>
        <v>0</v>
      </c>
      <c r="I59" s="150">
        <f>F59+G59+H59</f>
        <v>0</v>
      </c>
      <c r="J59" s="151" t="str">
        <f>IF(_xlfn.SINGLE(CenaCelkemVypocet)=0,"",I59/_xlfn.SINGLE(CenaCelkemVypocet)*100)</f>
        <v/>
      </c>
    </row>
    <row r="60" spans="1:10" ht="25.5" customHeight="1" x14ac:dyDescent="0.25">
      <c r="A60" s="136">
        <v>3</v>
      </c>
      <c r="B60" s="157" t="s">
        <v>83</v>
      </c>
      <c r="C60" s="147" t="s">
        <v>84</v>
      </c>
      <c r="D60" s="147"/>
      <c r="E60" s="147"/>
      <c r="F60" s="158">
        <f>'2 SO 12 Pol'!AE57</f>
        <v>0</v>
      </c>
      <c r="G60" s="150">
        <f>'2 SO 12 Pol'!AF57</f>
        <v>0</v>
      </c>
      <c r="H60" s="150">
        <f>(F60*SazbaDPH1/100)+(G60*SazbaDPH2/100)</f>
        <v>0</v>
      </c>
      <c r="I60" s="150">
        <f>F60+G60+H60</f>
        <v>0</v>
      </c>
      <c r="J60" s="151" t="str">
        <f>IF(_xlfn.SINGLE(CenaCelkemVypocet)=0,"",I60/_xlfn.SINGLE(CenaCelkemVypocet)*100)</f>
        <v/>
      </c>
    </row>
    <row r="61" spans="1:10" ht="25.5" customHeight="1" x14ac:dyDescent="0.25">
      <c r="A61" s="136">
        <v>2</v>
      </c>
      <c r="B61" s="152" t="s">
        <v>85</v>
      </c>
      <c r="C61" s="153" t="s">
        <v>86</v>
      </c>
      <c r="D61" s="153"/>
      <c r="E61" s="153"/>
      <c r="F61" s="154">
        <f>'3 SO 06 Pol'!AE162+'3 SO 07 Pol'!AE45+'3 SO 08 Pol'!AE46+'3 SO 14 Pol'!AE66</f>
        <v>0</v>
      </c>
      <c r="G61" s="155">
        <f>'3 SO 06 Pol'!AF162+'3 SO 07 Pol'!AF45+'3 SO 08 Pol'!AF46+'3 SO 14 Pol'!AF66</f>
        <v>0</v>
      </c>
      <c r="H61" s="155">
        <f>(F61*SazbaDPH1/100)+(G61*SazbaDPH2/100)</f>
        <v>0</v>
      </c>
      <c r="I61" s="155">
        <f>F61+G61+H61</f>
        <v>0</v>
      </c>
      <c r="J61" s="156" t="str">
        <f>IF(_xlfn.SINGLE(CenaCelkemVypocet)=0,"",I61/_xlfn.SINGLE(CenaCelkemVypocet)*100)</f>
        <v/>
      </c>
    </row>
    <row r="62" spans="1:10" ht="25.5" customHeight="1" x14ac:dyDescent="0.25">
      <c r="A62" s="136">
        <v>3</v>
      </c>
      <c r="B62" s="157" t="s">
        <v>87</v>
      </c>
      <c r="C62" s="147" t="s">
        <v>88</v>
      </c>
      <c r="D62" s="147"/>
      <c r="E62" s="147"/>
      <c r="F62" s="158">
        <f>'3 SO 06 Pol'!AE162</f>
        <v>0</v>
      </c>
      <c r="G62" s="150">
        <f>'3 SO 06 Pol'!AF162</f>
        <v>0</v>
      </c>
      <c r="H62" s="150">
        <f>(F62*SazbaDPH1/100)+(G62*SazbaDPH2/100)</f>
        <v>0</v>
      </c>
      <c r="I62" s="150">
        <f>F62+G62+H62</f>
        <v>0</v>
      </c>
      <c r="J62" s="151" t="str">
        <f>IF(_xlfn.SINGLE(CenaCelkemVypocet)=0,"",I62/_xlfn.SINGLE(CenaCelkemVypocet)*100)</f>
        <v/>
      </c>
    </row>
    <row r="63" spans="1:10" ht="25.5" customHeight="1" x14ac:dyDescent="0.25">
      <c r="A63" s="136">
        <v>3</v>
      </c>
      <c r="B63" s="157" t="s">
        <v>67</v>
      </c>
      <c r="C63" s="147" t="s">
        <v>68</v>
      </c>
      <c r="D63" s="147"/>
      <c r="E63" s="147"/>
      <c r="F63" s="158">
        <f>'3 SO 07 Pol'!AE45</f>
        <v>0</v>
      </c>
      <c r="G63" s="150">
        <f>'3 SO 07 Pol'!AF45</f>
        <v>0</v>
      </c>
      <c r="H63" s="150">
        <f>(F63*SazbaDPH1/100)+(G63*SazbaDPH2/100)</f>
        <v>0</v>
      </c>
      <c r="I63" s="150">
        <f>F63+G63+H63</f>
        <v>0</v>
      </c>
      <c r="J63" s="151" t="str">
        <f>IF(_xlfn.SINGLE(CenaCelkemVypocet)=0,"",I63/_xlfn.SINGLE(CenaCelkemVypocet)*100)</f>
        <v/>
      </c>
    </row>
    <row r="64" spans="1:10" ht="25.5" customHeight="1" x14ac:dyDescent="0.25">
      <c r="A64" s="136">
        <v>3</v>
      </c>
      <c r="B64" s="157" t="s">
        <v>69</v>
      </c>
      <c r="C64" s="147" t="s">
        <v>70</v>
      </c>
      <c r="D64" s="147"/>
      <c r="E64" s="147"/>
      <c r="F64" s="158">
        <f>'3 SO 08 Pol'!AE46</f>
        <v>0</v>
      </c>
      <c r="G64" s="150">
        <f>'3 SO 08 Pol'!AF46</f>
        <v>0</v>
      </c>
      <c r="H64" s="150">
        <f>(F64*SazbaDPH1/100)+(G64*SazbaDPH2/100)</f>
        <v>0</v>
      </c>
      <c r="I64" s="150">
        <f>F64+G64+H64</f>
        <v>0</v>
      </c>
      <c r="J64" s="151" t="str">
        <f>IF(_xlfn.SINGLE(CenaCelkemVypocet)=0,"",I64/_xlfn.SINGLE(CenaCelkemVypocet)*100)</f>
        <v/>
      </c>
    </row>
    <row r="65" spans="1:10" ht="25.5" customHeight="1" x14ac:dyDescent="0.25">
      <c r="A65" s="136">
        <v>3</v>
      </c>
      <c r="B65" s="157" t="s">
        <v>89</v>
      </c>
      <c r="C65" s="147" t="s">
        <v>90</v>
      </c>
      <c r="D65" s="147"/>
      <c r="E65" s="147"/>
      <c r="F65" s="158">
        <f>'3 SO 14 Pol'!AE66</f>
        <v>0</v>
      </c>
      <c r="G65" s="150">
        <f>'3 SO 14 Pol'!AF66</f>
        <v>0</v>
      </c>
      <c r="H65" s="150">
        <f>(F65*SazbaDPH1/100)+(G65*SazbaDPH2/100)</f>
        <v>0</v>
      </c>
      <c r="I65" s="150">
        <f>F65+G65+H65</f>
        <v>0</v>
      </c>
      <c r="J65" s="151" t="str">
        <f>IF(_xlfn.SINGLE(CenaCelkemVypocet)=0,"",I65/_xlfn.SINGLE(CenaCelkemVypocet)*100)</f>
        <v/>
      </c>
    </row>
    <row r="66" spans="1:10" ht="25.5" customHeight="1" x14ac:dyDescent="0.25">
      <c r="A66" s="136"/>
      <c r="B66" s="159" t="s">
        <v>91</v>
      </c>
      <c r="C66" s="160"/>
      <c r="D66" s="160"/>
      <c r="E66" s="161"/>
      <c r="F66" s="162">
        <f>SUMIF(A39:A65,"=1",F39:F65)</f>
        <v>0</v>
      </c>
      <c r="G66" s="163">
        <f>SUMIF(A39:A65,"=1",G39:G65)</f>
        <v>0</v>
      </c>
      <c r="H66" s="163">
        <f>SUMIF(A39:A65,"=1",H39:H65)</f>
        <v>0</v>
      </c>
      <c r="I66" s="163">
        <f>SUMIF(A39:A65,"=1",I39:I65)</f>
        <v>0</v>
      </c>
      <c r="J66" s="164">
        <f>SUMIF(A39:A65,"=1",J39:J65)</f>
        <v>0</v>
      </c>
    </row>
    <row r="68" spans="1:10" x14ac:dyDescent="0.25">
      <c r="A68" t="s">
        <v>93</v>
      </c>
      <c r="B68" t="s">
        <v>94</v>
      </c>
    </row>
    <row r="69" spans="1:10" x14ac:dyDescent="0.25">
      <c r="A69" t="s">
        <v>95</v>
      </c>
      <c r="B69" t="s">
        <v>96</v>
      </c>
    </row>
    <row r="70" spans="1:10" x14ac:dyDescent="0.25">
      <c r="A70" t="s">
        <v>97</v>
      </c>
      <c r="B70" t="s">
        <v>98</v>
      </c>
    </row>
    <row r="71" spans="1:10" x14ac:dyDescent="0.25">
      <c r="A71" t="s">
        <v>95</v>
      </c>
      <c r="B71" t="s">
        <v>99</v>
      </c>
    </row>
    <row r="72" spans="1:10" x14ac:dyDescent="0.25">
      <c r="A72" t="s">
        <v>97</v>
      </c>
      <c r="B72" t="s">
        <v>100</v>
      </c>
    </row>
    <row r="73" spans="1:10" x14ac:dyDescent="0.25">
      <c r="A73" t="s">
        <v>97</v>
      </c>
      <c r="B73" t="s">
        <v>101</v>
      </c>
    </row>
    <row r="74" spans="1:10" x14ac:dyDescent="0.25">
      <c r="A74" t="s">
        <v>97</v>
      </c>
      <c r="B74" t="s">
        <v>102</v>
      </c>
    </row>
    <row r="75" spans="1:10" x14ac:dyDescent="0.25">
      <c r="A75" t="s">
        <v>97</v>
      </c>
      <c r="B75" t="s">
        <v>103</v>
      </c>
    </row>
    <row r="76" spans="1:10" x14ac:dyDescent="0.25">
      <c r="A76" t="s">
        <v>97</v>
      </c>
      <c r="B76" t="s">
        <v>104</v>
      </c>
    </row>
    <row r="77" spans="1:10" x14ac:dyDescent="0.25">
      <c r="A77" t="s">
        <v>97</v>
      </c>
      <c r="B77" t="s">
        <v>105</v>
      </c>
    </row>
    <row r="78" spans="1:10" x14ac:dyDescent="0.25">
      <c r="A78" t="s">
        <v>97</v>
      </c>
      <c r="B78" t="s">
        <v>106</v>
      </c>
    </row>
    <row r="79" spans="1:10" x14ac:dyDescent="0.25">
      <c r="A79" t="s">
        <v>97</v>
      </c>
      <c r="B79" t="s">
        <v>107</v>
      </c>
    </row>
    <row r="80" spans="1:10" x14ac:dyDescent="0.25">
      <c r="A80" t="s">
        <v>95</v>
      </c>
      <c r="B80" t="s">
        <v>108</v>
      </c>
    </row>
    <row r="81" spans="1:2" x14ac:dyDescent="0.25">
      <c r="A81" t="s">
        <v>97</v>
      </c>
      <c r="B81" t="s">
        <v>102</v>
      </c>
    </row>
    <row r="82" spans="1:2" x14ac:dyDescent="0.25">
      <c r="A82" t="s">
        <v>97</v>
      </c>
      <c r="B82" t="s">
        <v>103</v>
      </c>
    </row>
    <row r="83" spans="1:2" x14ac:dyDescent="0.25">
      <c r="A83" t="s">
        <v>97</v>
      </c>
      <c r="B83" t="s">
        <v>109</v>
      </c>
    </row>
    <row r="84" spans="1:2" x14ac:dyDescent="0.25">
      <c r="A84" t="s">
        <v>97</v>
      </c>
      <c r="B84" t="s">
        <v>105</v>
      </c>
    </row>
    <row r="85" spans="1:2" x14ac:dyDescent="0.25">
      <c r="A85" t="s">
        <v>97</v>
      </c>
      <c r="B85" t="s">
        <v>110</v>
      </c>
    </row>
    <row r="86" spans="1:2" x14ac:dyDescent="0.25">
      <c r="A86" t="s">
        <v>97</v>
      </c>
      <c r="B86" t="s">
        <v>111</v>
      </c>
    </row>
    <row r="87" spans="1:2" x14ac:dyDescent="0.25">
      <c r="A87" t="s">
        <v>97</v>
      </c>
      <c r="B87" t="s">
        <v>112</v>
      </c>
    </row>
    <row r="88" spans="1:2" x14ac:dyDescent="0.25">
      <c r="A88" t="s">
        <v>97</v>
      </c>
      <c r="B88" t="s">
        <v>113</v>
      </c>
    </row>
    <row r="89" spans="1:2" x14ac:dyDescent="0.25">
      <c r="A89" t="s">
        <v>95</v>
      </c>
      <c r="B89" t="s">
        <v>114</v>
      </c>
    </row>
    <row r="90" spans="1:2" x14ac:dyDescent="0.25">
      <c r="A90" t="s">
        <v>97</v>
      </c>
      <c r="B90" t="s">
        <v>115</v>
      </c>
    </row>
    <row r="91" spans="1:2" x14ac:dyDescent="0.25">
      <c r="A91" t="s">
        <v>97</v>
      </c>
      <c r="B91" t="s">
        <v>105</v>
      </c>
    </row>
    <row r="92" spans="1:2" x14ac:dyDescent="0.25">
      <c r="A92" t="s">
        <v>97</v>
      </c>
      <c r="B92" t="s">
        <v>106</v>
      </c>
    </row>
    <row r="93" spans="1:2" x14ac:dyDescent="0.25">
      <c r="A93" t="s">
        <v>97</v>
      </c>
      <c r="B93" t="s">
        <v>116</v>
      </c>
    </row>
    <row r="96" spans="1:2" ht="15.6" x14ac:dyDescent="0.3">
      <c r="B96" s="175" t="s">
        <v>117</v>
      </c>
    </row>
    <row r="98" spans="1:10" ht="25.5" customHeight="1" x14ac:dyDescent="0.25">
      <c r="A98" s="177"/>
      <c r="B98" s="180" t="s">
        <v>17</v>
      </c>
      <c r="C98" s="180" t="s">
        <v>5</v>
      </c>
      <c r="D98" s="181"/>
      <c r="E98" s="181"/>
      <c r="F98" s="182" t="s">
        <v>118</v>
      </c>
      <c r="G98" s="182"/>
      <c r="H98" s="182"/>
      <c r="I98" s="182" t="s">
        <v>29</v>
      </c>
      <c r="J98" s="182" t="s">
        <v>0</v>
      </c>
    </row>
    <row r="99" spans="1:10" ht="36.75" customHeight="1" x14ac:dyDescent="0.25">
      <c r="A99" s="178"/>
      <c r="B99" s="183" t="s">
        <v>119</v>
      </c>
      <c r="C99" s="184" t="s">
        <v>120</v>
      </c>
      <c r="D99" s="185"/>
      <c r="E99" s="185"/>
      <c r="F99" s="192" t="s">
        <v>24</v>
      </c>
      <c r="G99" s="193"/>
      <c r="H99" s="193"/>
      <c r="I99" s="193">
        <f>'1 SO 13 Pol'!G8</f>
        <v>0</v>
      </c>
      <c r="J99" s="189" t="str">
        <f>IF(I143=0,"",I99/I143*100)</f>
        <v/>
      </c>
    </row>
    <row r="100" spans="1:10" ht="36.75" customHeight="1" x14ac:dyDescent="0.25">
      <c r="A100" s="178"/>
      <c r="B100" s="183" t="s">
        <v>121</v>
      </c>
      <c r="C100" s="184" t="s">
        <v>122</v>
      </c>
      <c r="D100" s="185"/>
      <c r="E100" s="185"/>
      <c r="F100" s="192" t="s">
        <v>24</v>
      </c>
      <c r="G100" s="193"/>
      <c r="H100" s="193"/>
      <c r="I100" s="193">
        <f>'3 SO 06 Pol'!G8</f>
        <v>0</v>
      </c>
      <c r="J100" s="189" t="str">
        <f>IF(I143=0,"",I100/I143*100)</f>
        <v/>
      </c>
    </row>
    <row r="101" spans="1:10" ht="36.75" customHeight="1" x14ac:dyDescent="0.25">
      <c r="A101" s="178"/>
      <c r="B101" s="183" t="s">
        <v>123</v>
      </c>
      <c r="C101" s="184" t="s">
        <v>124</v>
      </c>
      <c r="D101" s="185"/>
      <c r="E101" s="185"/>
      <c r="F101" s="192" t="s">
        <v>24</v>
      </c>
      <c r="G101" s="193"/>
      <c r="H101" s="193"/>
      <c r="I101" s="193">
        <f>'3 SO 06 Pol'!G38</f>
        <v>0</v>
      </c>
      <c r="J101" s="189" t="str">
        <f>IF(I143=0,"",I101/I143*100)</f>
        <v/>
      </c>
    </row>
    <row r="102" spans="1:10" ht="36.75" customHeight="1" x14ac:dyDescent="0.25">
      <c r="A102" s="178"/>
      <c r="B102" s="183" t="s">
        <v>125</v>
      </c>
      <c r="C102" s="184" t="s">
        <v>126</v>
      </c>
      <c r="D102" s="185"/>
      <c r="E102" s="185"/>
      <c r="F102" s="192" t="s">
        <v>24</v>
      </c>
      <c r="G102" s="193"/>
      <c r="H102" s="193"/>
      <c r="I102" s="193">
        <f>'3 SO 06 Pol'!G53</f>
        <v>0</v>
      </c>
      <c r="J102" s="189" t="str">
        <f>IF(I143=0,"",I102/I143*100)</f>
        <v/>
      </c>
    </row>
    <row r="103" spans="1:10" ht="36.75" customHeight="1" x14ac:dyDescent="0.25">
      <c r="A103" s="178"/>
      <c r="B103" s="183" t="s">
        <v>53</v>
      </c>
      <c r="C103" s="184" t="s">
        <v>127</v>
      </c>
      <c r="D103" s="185"/>
      <c r="E103" s="185"/>
      <c r="F103" s="192" t="s">
        <v>24</v>
      </c>
      <c r="G103" s="193"/>
      <c r="H103" s="193"/>
      <c r="I103" s="193">
        <f>'1 SO 01.1 Pol'!G8+'1 SO 01.2 Pol'!G8+'1 SO 02 Pol'!G8+'1 SO 04 Pol'!G8+'1 SO 07 Pol'!G8+'1 SO 08 Pol'!G8+'2 SO 02 Pol'!G8+'2 SO 07 Pol'!G8+'2 SO 10 Pol'!G8+'3 SO 06 Pol'!G105+'3 SO 07 Pol'!G8+'3 SO 08 Pol'!G8</f>
        <v>0</v>
      </c>
      <c r="J103" s="189" t="str">
        <f>IF(I143=0,"",I103/I143*100)</f>
        <v/>
      </c>
    </row>
    <row r="104" spans="1:10" ht="36.75" customHeight="1" x14ac:dyDescent="0.25">
      <c r="A104" s="178"/>
      <c r="B104" s="183" t="s">
        <v>128</v>
      </c>
      <c r="C104" s="184" t="s">
        <v>129</v>
      </c>
      <c r="D104" s="185"/>
      <c r="E104" s="185"/>
      <c r="F104" s="192" t="s">
        <v>24</v>
      </c>
      <c r="G104" s="193"/>
      <c r="H104" s="193"/>
      <c r="I104" s="193">
        <f>'1 SO 01.1 Pol'!G22</f>
        <v>0</v>
      </c>
      <c r="J104" s="189" t="str">
        <f>IF(I143=0,"",I104/I143*100)</f>
        <v/>
      </c>
    </row>
    <row r="105" spans="1:10" ht="36.75" customHeight="1" x14ac:dyDescent="0.25">
      <c r="A105" s="178"/>
      <c r="B105" s="183" t="s">
        <v>73</v>
      </c>
      <c r="C105" s="184" t="s">
        <v>130</v>
      </c>
      <c r="D105" s="185"/>
      <c r="E105" s="185"/>
      <c r="F105" s="192" t="s">
        <v>24</v>
      </c>
      <c r="G105" s="193"/>
      <c r="H105" s="193"/>
      <c r="I105" s="193">
        <f>'2 SO 10 Pol'!G30+'3 SO 14 Pol'!G8</f>
        <v>0</v>
      </c>
      <c r="J105" s="189" t="str">
        <f>IF(I143=0,"",I105/I143*100)</f>
        <v/>
      </c>
    </row>
    <row r="106" spans="1:10" ht="36.75" customHeight="1" x14ac:dyDescent="0.25">
      <c r="A106" s="178"/>
      <c r="B106" s="183" t="s">
        <v>85</v>
      </c>
      <c r="C106" s="184" t="s">
        <v>131</v>
      </c>
      <c r="D106" s="185"/>
      <c r="E106" s="185"/>
      <c r="F106" s="192" t="s">
        <v>24</v>
      </c>
      <c r="G106" s="193"/>
      <c r="H106" s="193"/>
      <c r="I106" s="193">
        <f>'2 SO 10 Pol'!G51+'3 SO 14 Pol'!G10</f>
        <v>0</v>
      </c>
      <c r="J106" s="189" t="str">
        <f>IF(I143=0,"",I106/I143*100)</f>
        <v/>
      </c>
    </row>
    <row r="107" spans="1:10" ht="36.75" customHeight="1" x14ac:dyDescent="0.25">
      <c r="A107" s="178"/>
      <c r="B107" s="183" t="s">
        <v>132</v>
      </c>
      <c r="C107" s="184" t="s">
        <v>133</v>
      </c>
      <c r="D107" s="185"/>
      <c r="E107" s="185"/>
      <c r="F107" s="192" t="s">
        <v>24</v>
      </c>
      <c r="G107" s="193"/>
      <c r="H107" s="193"/>
      <c r="I107" s="193">
        <f>'1 SO 02 Pol'!G58+'3 SO 14 Pol'!G31</f>
        <v>0</v>
      </c>
      <c r="J107" s="189" t="str">
        <f>IF(I143=0,"",I107/I143*100)</f>
        <v/>
      </c>
    </row>
    <row r="108" spans="1:10" ht="36.75" customHeight="1" x14ac:dyDescent="0.25">
      <c r="A108" s="178"/>
      <c r="B108" s="183" t="s">
        <v>134</v>
      </c>
      <c r="C108" s="184" t="s">
        <v>135</v>
      </c>
      <c r="D108" s="185"/>
      <c r="E108" s="185"/>
      <c r="F108" s="192" t="s">
        <v>24</v>
      </c>
      <c r="G108" s="193"/>
      <c r="H108" s="193"/>
      <c r="I108" s="193">
        <f>'1 SO 07 Pol'!G33+'1 SO 08 Pol'!G41+'2 SO 07 Pol'!G30+'3 SO 07 Pol'!G29+'3 SO 08 Pol'!G31</f>
        <v>0</v>
      </c>
      <c r="J108" s="189" t="str">
        <f>IF(I143=0,"",I108/I143*100)</f>
        <v/>
      </c>
    </row>
    <row r="109" spans="1:10" ht="36.75" customHeight="1" x14ac:dyDescent="0.25">
      <c r="A109" s="178"/>
      <c r="B109" s="183" t="s">
        <v>136</v>
      </c>
      <c r="C109" s="184" t="s">
        <v>137</v>
      </c>
      <c r="D109" s="185"/>
      <c r="E109" s="185"/>
      <c r="F109" s="192" t="s">
        <v>24</v>
      </c>
      <c r="G109" s="193"/>
      <c r="H109" s="193"/>
      <c r="I109" s="193">
        <f>'1 SO 02 Pol'!G63+'2 SO 02 Pol'!G37</f>
        <v>0</v>
      </c>
      <c r="J109" s="189" t="str">
        <f>IF(I143=0,"",I109/I143*100)</f>
        <v/>
      </c>
    </row>
    <row r="110" spans="1:10" ht="36.75" customHeight="1" x14ac:dyDescent="0.25">
      <c r="A110" s="178"/>
      <c r="B110" s="183" t="s">
        <v>138</v>
      </c>
      <c r="C110" s="184" t="s">
        <v>139</v>
      </c>
      <c r="D110" s="185"/>
      <c r="E110" s="185"/>
      <c r="F110" s="192" t="s">
        <v>24</v>
      </c>
      <c r="G110" s="193"/>
      <c r="H110" s="193"/>
      <c r="I110" s="193">
        <f>'1 SO 02 Pol'!G137+'2 SO 12 Pol'!G8</f>
        <v>0</v>
      </c>
      <c r="J110" s="189" t="str">
        <f>IF(I143=0,"",I110/I143*100)</f>
        <v/>
      </c>
    </row>
    <row r="111" spans="1:10" ht="36.75" customHeight="1" x14ac:dyDescent="0.25">
      <c r="A111" s="178"/>
      <c r="B111" s="183" t="s">
        <v>140</v>
      </c>
      <c r="C111" s="184" t="s">
        <v>141</v>
      </c>
      <c r="D111" s="185"/>
      <c r="E111" s="185"/>
      <c r="F111" s="192" t="s">
        <v>24</v>
      </c>
      <c r="G111" s="193"/>
      <c r="H111" s="193"/>
      <c r="I111" s="193">
        <f>'3 SO 14 Pol'!G41</f>
        <v>0</v>
      </c>
      <c r="J111" s="189" t="str">
        <f>IF(I143=0,"",I111/I143*100)</f>
        <v/>
      </c>
    </row>
    <row r="112" spans="1:10" ht="36.75" customHeight="1" x14ac:dyDescent="0.25">
      <c r="A112" s="178"/>
      <c r="B112" s="183" t="s">
        <v>142</v>
      </c>
      <c r="C112" s="184" t="s">
        <v>143</v>
      </c>
      <c r="D112" s="185"/>
      <c r="E112" s="185"/>
      <c r="F112" s="192" t="s">
        <v>24</v>
      </c>
      <c r="G112" s="193"/>
      <c r="H112" s="193"/>
      <c r="I112" s="193">
        <f>'1 SO 07 Pol'!G37</f>
        <v>0</v>
      </c>
      <c r="J112" s="189" t="str">
        <f>IF(I143=0,"",I112/I143*100)</f>
        <v/>
      </c>
    </row>
    <row r="113" spans="1:10" ht="36.75" customHeight="1" x14ac:dyDescent="0.25">
      <c r="A113" s="178"/>
      <c r="B113" s="183" t="s">
        <v>144</v>
      </c>
      <c r="C113" s="184" t="s">
        <v>145</v>
      </c>
      <c r="D113" s="185"/>
      <c r="E113" s="185"/>
      <c r="F113" s="192" t="s">
        <v>24</v>
      </c>
      <c r="G113" s="193"/>
      <c r="H113" s="193"/>
      <c r="I113" s="193">
        <f>'1 SO 07 Pol'!G41+'1 SO 08 Pol'!G51+'2 SO 07 Pol'!G33+'3 SO 07 Pol'!G32+'3 SO 08 Pol'!G35</f>
        <v>0</v>
      </c>
      <c r="J113" s="189" t="str">
        <f>IF(I143=0,"",I113/I143*100)</f>
        <v/>
      </c>
    </row>
    <row r="114" spans="1:10" ht="36.75" customHeight="1" x14ac:dyDescent="0.25">
      <c r="A114" s="178"/>
      <c r="B114" s="183" t="s">
        <v>146</v>
      </c>
      <c r="C114" s="184" t="s">
        <v>147</v>
      </c>
      <c r="D114" s="185"/>
      <c r="E114" s="185"/>
      <c r="F114" s="192" t="s">
        <v>24</v>
      </c>
      <c r="G114" s="193"/>
      <c r="H114" s="193"/>
      <c r="I114" s="193">
        <f>'1 SO 07 Pol'!G50+'1 SO 08 Pol'!G63+'2 SO 07 Pol'!G39+'3 SO 07 Pol'!G38+'3 SO 08 Pol'!G42</f>
        <v>0</v>
      </c>
      <c r="J114" s="189" t="str">
        <f>IF(I143=0,"",I114/I143*100)</f>
        <v/>
      </c>
    </row>
    <row r="115" spans="1:10" ht="36.75" customHeight="1" x14ac:dyDescent="0.25">
      <c r="A115" s="178"/>
      <c r="B115" s="183" t="s">
        <v>148</v>
      </c>
      <c r="C115" s="184" t="s">
        <v>149</v>
      </c>
      <c r="D115" s="185"/>
      <c r="E115" s="185"/>
      <c r="F115" s="192" t="s">
        <v>24</v>
      </c>
      <c r="G115" s="193"/>
      <c r="H115" s="193"/>
      <c r="I115" s="193">
        <f>'1 SO 01.1 Pol'!G26</f>
        <v>0</v>
      </c>
      <c r="J115" s="189" t="str">
        <f>IF(I143=0,"",I115/I143*100)</f>
        <v/>
      </c>
    </row>
    <row r="116" spans="1:10" ht="36.75" customHeight="1" x14ac:dyDescent="0.25">
      <c r="A116" s="178"/>
      <c r="B116" s="183" t="s">
        <v>150</v>
      </c>
      <c r="C116" s="184" t="s">
        <v>151</v>
      </c>
      <c r="D116" s="185"/>
      <c r="E116" s="185"/>
      <c r="F116" s="192" t="s">
        <v>24</v>
      </c>
      <c r="G116" s="193"/>
      <c r="H116" s="193"/>
      <c r="I116" s="193">
        <f>'1 SO 02 Pol'!G148+'2 SO 10 Pol'!G68</f>
        <v>0</v>
      </c>
      <c r="J116" s="189" t="str">
        <f>IF(I143=0,"",I116/I143*100)</f>
        <v/>
      </c>
    </row>
    <row r="117" spans="1:10" ht="36.75" customHeight="1" x14ac:dyDescent="0.25">
      <c r="A117" s="178"/>
      <c r="B117" s="183" t="s">
        <v>152</v>
      </c>
      <c r="C117" s="184" t="s">
        <v>153</v>
      </c>
      <c r="D117" s="185"/>
      <c r="E117" s="185"/>
      <c r="F117" s="192" t="s">
        <v>24</v>
      </c>
      <c r="G117" s="193"/>
      <c r="H117" s="193"/>
      <c r="I117" s="193">
        <f>'3 SO 14 Pol'!G45</f>
        <v>0</v>
      </c>
      <c r="J117" s="189" t="str">
        <f>IF(I143=0,"",I117/I143*100)</f>
        <v/>
      </c>
    </row>
    <row r="118" spans="1:10" ht="36.75" customHeight="1" x14ac:dyDescent="0.25">
      <c r="A118" s="178"/>
      <c r="B118" s="183" t="s">
        <v>154</v>
      </c>
      <c r="C118" s="184" t="s">
        <v>155</v>
      </c>
      <c r="D118" s="185"/>
      <c r="E118" s="185"/>
      <c r="F118" s="192" t="s">
        <v>24</v>
      </c>
      <c r="G118" s="193"/>
      <c r="H118" s="193"/>
      <c r="I118" s="193">
        <f>'1 SO 03 Pol'!G8+'2 SO 03 Pol'!G8+'2 SO 09 Pol'!G8+'2 SO 10 Pol'!G78+'2 SO 11 Pol'!G8+'2 SO 12 Pol'!G14+'3 SO 14 Pol'!G49</f>
        <v>0</v>
      </c>
      <c r="J118" s="189" t="str">
        <f>IF(I143=0,"",I118/I143*100)</f>
        <v/>
      </c>
    </row>
    <row r="119" spans="1:10" ht="36.75" customHeight="1" x14ac:dyDescent="0.25">
      <c r="A119" s="178"/>
      <c r="B119" s="183" t="s">
        <v>156</v>
      </c>
      <c r="C119" s="184" t="s">
        <v>157</v>
      </c>
      <c r="D119" s="185"/>
      <c r="E119" s="185"/>
      <c r="F119" s="192" t="s">
        <v>24</v>
      </c>
      <c r="G119" s="193"/>
      <c r="H119" s="193"/>
      <c r="I119" s="193">
        <f>'1 SO 01.1 Pol'!G29</f>
        <v>0</v>
      </c>
      <c r="J119" s="189" t="str">
        <f>IF(I143=0,"",I119/I143*100)</f>
        <v/>
      </c>
    </row>
    <row r="120" spans="1:10" ht="36.75" customHeight="1" x14ac:dyDescent="0.25">
      <c r="A120" s="178"/>
      <c r="B120" s="183" t="s">
        <v>158</v>
      </c>
      <c r="C120" s="184" t="s">
        <v>159</v>
      </c>
      <c r="D120" s="185"/>
      <c r="E120" s="185"/>
      <c r="F120" s="192" t="s">
        <v>24</v>
      </c>
      <c r="G120" s="193"/>
      <c r="H120" s="193"/>
      <c r="I120" s="193">
        <f>'1 SO 07 Pol'!G55+'2 SO 07 Pol'!G43+'3 SO 07 Pol'!G42</f>
        <v>0</v>
      </c>
      <c r="J120" s="189" t="str">
        <f>IF(I143=0,"",I120/I143*100)</f>
        <v/>
      </c>
    </row>
    <row r="121" spans="1:10" ht="36.75" customHeight="1" x14ac:dyDescent="0.25">
      <c r="A121" s="178"/>
      <c r="B121" s="183" t="s">
        <v>158</v>
      </c>
      <c r="C121" s="184" t="s">
        <v>160</v>
      </c>
      <c r="D121" s="185"/>
      <c r="E121" s="185"/>
      <c r="F121" s="192" t="s">
        <v>24</v>
      </c>
      <c r="G121" s="193"/>
      <c r="H121" s="193"/>
      <c r="I121" s="193">
        <f>'1 SO 02 Pol'!G159+'2 SO 02 Pol'!G63+'2 SO 10 Pol'!G120+'3 SO 14 Pol'!G54</f>
        <v>0</v>
      </c>
      <c r="J121" s="189" t="str">
        <f>IF(I143=0,"",I121/I143*100)</f>
        <v/>
      </c>
    </row>
    <row r="122" spans="1:10" ht="36.75" customHeight="1" x14ac:dyDescent="0.25">
      <c r="A122" s="178"/>
      <c r="B122" s="183" t="s">
        <v>161</v>
      </c>
      <c r="C122" s="184" t="s">
        <v>159</v>
      </c>
      <c r="D122" s="185"/>
      <c r="E122" s="185"/>
      <c r="F122" s="192" t="s">
        <v>24</v>
      </c>
      <c r="G122" s="193"/>
      <c r="H122" s="193"/>
      <c r="I122" s="193">
        <f>'1 SO 01.2 Pol'!G154+'1 SO 04 Pol'!G381</f>
        <v>0</v>
      </c>
      <c r="J122" s="189" t="str">
        <f>IF(I143=0,"",I122/I143*100)</f>
        <v/>
      </c>
    </row>
    <row r="123" spans="1:10" ht="36.75" customHeight="1" x14ac:dyDescent="0.25">
      <c r="A123" s="178"/>
      <c r="B123" s="183" t="s">
        <v>162</v>
      </c>
      <c r="C123" s="184" t="s">
        <v>163</v>
      </c>
      <c r="D123" s="185"/>
      <c r="E123" s="185"/>
      <c r="F123" s="192" t="s">
        <v>25</v>
      </c>
      <c r="G123" s="193"/>
      <c r="H123" s="193"/>
      <c r="I123" s="193">
        <f>'1 SO 13 Pol'!G17</f>
        <v>0</v>
      </c>
      <c r="J123" s="189" t="str">
        <f>IF(I143=0,"",I123/I143*100)</f>
        <v/>
      </c>
    </row>
    <row r="124" spans="1:10" ht="36.75" customHeight="1" x14ac:dyDescent="0.25">
      <c r="A124" s="178"/>
      <c r="B124" s="183" t="s">
        <v>164</v>
      </c>
      <c r="C124" s="184" t="s">
        <v>165</v>
      </c>
      <c r="D124" s="185"/>
      <c r="E124" s="185"/>
      <c r="F124" s="192" t="s">
        <v>25</v>
      </c>
      <c r="G124" s="193"/>
      <c r="H124" s="193"/>
      <c r="I124" s="193">
        <f>'1 SO 13 Pol'!G31</f>
        <v>0</v>
      </c>
      <c r="J124" s="189" t="str">
        <f>IF(I143=0,"",I124/I143*100)</f>
        <v/>
      </c>
    </row>
    <row r="125" spans="1:10" ht="36.75" customHeight="1" x14ac:dyDescent="0.25">
      <c r="A125" s="178"/>
      <c r="B125" s="183" t="s">
        <v>166</v>
      </c>
      <c r="C125" s="184" t="s">
        <v>167</v>
      </c>
      <c r="D125" s="185"/>
      <c r="E125" s="185"/>
      <c r="F125" s="192" t="s">
        <v>25</v>
      </c>
      <c r="G125" s="193"/>
      <c r="H125" s="193"/>
      <c r="I125" s="193">
        <f>'1 SO 13 Pol'!G42</f>
        <v>0</v>
      </c>
      <c r="J125" s="189" t="str">
        <f>IF(I143=0,"",I125/I143*100)</f>
        <v/>
      </c>
    </row>
    <row r="126" spans="1:10" ht="36.75" customHeight="1" x14ac:dyDescent="0.25">
      <c r="A126" s="178"/>
      <c r="B126" s="183" t="s">
        <v>168</v>
      </c>
      <c r="C126" s="184" t="s">
        <v>169</v>
      </c>
      <c r="D126" s="185"/>
      <c r="E126" s="185"/>
      <c r="F126" s="192" t="s">
        <v>25</v>
      </c>
      <c r="G126" s="193"/>
      <c r="H126" s="193"/>
      <c r="I126" s="193">
        <f>'1 SO 13 Pol'!G51</f>
        <v>0</v>
      </c>
      <c r="J126" s="189" t="str">
        <f>IF(I143=0,"",I126/I143*100)</f>
        <v/>
      </c>
    </row>
    <row r="127" spans="1:10" ht="36.75" customHeight="1" x14ac:dyDescent="0.25">
      <c r="A127" s="178"/>
      <c r="B127" s="183" t="s">
        <v>170</v>
      </c>
      <c r="C127" s="184" t="s">
        <v>171</v>
      </c>
      <c r="D127" s="185"/>
      <c r="E127" s="185"/>
      <c r="F127" s="192" t="s">
        <v>25</v>
      </c>
      <c r="G127" s="193"/>
      <c r="H127" s="193"/>
      <c r="I127" s="193">
        <f>'1 SO 13 Pol'!G79</f>
        <v>0</v>
      </c>
      <c r="J127" s="189" t="str">
        <f>IF(I143=0,"",I127/I143*100)</f>
        <v/>
      </c>
    </row>
    <row r="128" spans="1:10" ht="36.75" customHeight="1" x14ac:dyDescent="0.25">
      <c r="A128" s="178"/>
      <c r="B128" s="183" t="s">
        <v>172</v>
      </c>
      <c r="C128" s="184" t="s">
        <v>173</v>
      </c>
      <c r="D128" s="185"/>
      <c r="E128" s="185"/>
      <c r="F128" s="192" t="s">
        <v>25</v>
      </c>
      <c r="G128" s="193"/>
      <c r="H128" s="193"/>
      <c r="I128" s="193">
        <f>'1 SO 13 Pol'!G86</f>
        <v>0</v>
      </c>
      <c r="J128" s="189" t="str">
        <f>IF(I143=0,"",I128/I143*100)</f>
        <v/>
      </c>
    </row>
    <row r="129" spans="1:10" ht="36.75" customHeight="1" x14ac:dyDescent="0.25">
      <c r="A129" s="178"/>
      <c r="B129" s="183" t="s">
        <v>174</v>
      </c>
      <c r="C129" s="184" t="s">
        <v>175</v>
      </c>
      <c r="D129" s="185"/>
      <c r="E129" s="185"/>
      <c r="F129" s="192" t="s">
        <v>25</v>
      </c>
      <c r="G129" s="193"/>
      <c r="H129" s="193"/>
      <c r="I129" s="193">
        <f>'1 SO 13 Pol'!G94</f>
        <v>0</v>
      </c>
      <c r="J129" s="189" t="str">
        <f>IF(I143=0,"",I129/I143*100)</f>
        <v/>
      </c>
    </row>
    <row r="130" spans="1:10" ht="36.75" customHeight="1" x14ac:dyDescent="0.25">
      <c r="A130" s="178"/>
      <c r="B130" s="183" t="s">
        <v>176</v>
      </c>
      <c r="C130" s="184" t="s">
        <v>177</v>
      </c>
      <c r="D130" s="185"/>
      <c r="E130" s="185"/>
      <c r="F130" s="192" t="s">
        <v>25</v>
      </c>
      <c r="G130" s="193"/>
      <c r="H130" s="193"/>
      <c r="I130" s="193">
        <f>'1 SO 13 Pol'!G110</f>
        <v>0</v>
      </c>
      <c r="J130" s="189" t="str">
        <f>IF(I143=0,"",I130/I143*100)</f>
        <v/>
      </c>
    </row>
    <row r="131" spans="1:10" ht="36.75" customHeight="1" x14ac:dyDescent="0.25">
      <c r="A131" s="178"/>
      <c r="B131" s="183" t="s">
        <v>178</v>
      </c>
      <c r="C131" s="184" t="s">
        <v>28</v>
      </c>
      <c r="D131" s="185"/>
      <c r="E131" s="185"/>
      <c r="F131" s="192" t="s">
        <v>25</v>
      </c>
      <c r="G131" s="193"/>
      <c r="H131" s="193"/>
      <c r="I131" s="193">
        <f>'1 SO 13 Pol'!G115</f>
        <v>0</v>
      </c>
      <c r="J131" s="189" t="str">
        <f>IF(I143=0,"",I131/I143*100)</f>
        <v/>
      </c>
    </row>
    <row r="132" spans="1:10" ht="36.75" customHeight="1" x14ac:dyDescent="0.25">
      <c r="A132" s="178"/>
      <c r="B132" s="183" t="s">
        <v>179</v>
      </c>
      <c r="C132" s="184" t="s">
        <v>180</v>
      </c>
      <c r="D132" s="185"/>
      <c r="E132" s="185"/>
      <c r="F132" s="192" t="s">
        <v>25</v>
      </c>
      <c r="G132" s="193"/>
      <c r="H132" s="193"/>
      <c r="I132" s="193">
        <f>'3 SO 14 Pol'!G57</f>
        <v>0</v>
      </c>
      <c r="J132" s="189" t="str">
        <f>IF(I143=0,"",I132/I143*100)</f>
        <v/>
      </c>
    </row>
    <row r="133" spans="1:10" ht="36.75" customHeight="1" x14ac:dyDescent="0.25">
      <c r="A133" s="178"/>
      <c r="B133" s="183" t="s">
        <v>181</v>
      </c>
      <c r="C133" s="184" t="s">
        <v>182</v>
      </c>
      <c r="D133" s="185"/>
      <c r="E133" s="185"/>
      <c r="F133" s="192" t="s">
        <v>25</v>
      </c>
      <c r="G133" s="193"/>
      <c r="H133" s="193"/>
      <c r="I133" s="193">
        <f>'1 SO 07 Pol'!G57</f>
        <v>0</v>
      </c>
      <c r="J133" s="189" t="str">
        <f>IF(I143=0,"",I133/I143*100)</f>
        <v/>
      </c>
    </row>
    <row r="134" spans="1:10" ht="36.75" customHeight="1" x14ac:dyDescent="0.25">
      <c r="A134" s="178"/>
      <c r="B134" s="183" t="s">
        <v>183</v>
      </c>
      <c r="C134" s="184" t="s">
        <v>184</v>
      </c>
      <c r="D134" s="185"/>
      <c r="E134" s="185"/>
      <c r="F134" s="192" t="s">
        <v>25</v>
      </c>
      <c r="G134" s="193"/>
      <c r="H134" s="193"/>
      <c r="I134" s="193">
        <f>'1 SO 02 Pol'!G162+'2 SO 03 Pol'!G96+'2 SO 10 Pol'!G123+'3 SO 14 Pol'!G60</f>
        <v>0</v>
      </c>
      <c r="J134" s="189" t="str">
        <f>IF(I143=0,"",I134/I143*100)</f>
        <v/>
      </c>
    </row>
    <row r="135" spans="1:10" ht="36.75" customHeight="1" x14ac:dyDescent="0.25">
      <c r="A135" s="178"/>
      <c r="B135" s="183" t="s">
        <v>185</v>
      </c>
      <c r="C135" s="184" t="s">
        <v>186</v>
      </c>
      <c r="D135" s="185"/>
      <c r="E135" s="185"/>
      <c r="F135" s="192" t="s">
        <v>25</v>
      </c>
      <c r="G135" s="193"/>
      <c r="H135" s="193"/>
      <c r="I135" s="193">
        <f>'2 SO 10 Pol'!G133</f>
        <v>0</v>
      </c>
      <c r="J135" s="189" t="str">
        <f>IF(I143=0,"",I135/I143*100)</f>
        <v/>
      </c>
    </row>
    <row r="136" spans="1:10" ht="36.75" customHeight="1" x14ac:dyDescent="0.25">
      <c r="A136" s="178"/>
      <c r="B136" s="183" t="s">
        <v>187</v>
      </c>
      <c r="C136" s="184" t="s">
        <v>188</v>
      </c>
      <c r="D136" s="185"/>
      <c r="E136" s="185"/>
      <c r="F136" s="192" t="s">
        <v>25</v>
      </c>
      <c r="G136" s="193"/>
      <c r="H136" s="193"/>
      <c r="I136" s="193">
        <f>'2 SO 05 Pol'!G8</f>
        <v>0</v>
      </c>
      <c r="J136" s="189" t="str">
        <f>IF(I143=0,"",I136/I143*100)</f>
        <v/>
      </c>
    </row>
    <row r="137" spans="1:10" ht="36.75" customHeight="1" x14ac:dyDescent="0.25">
      <c r="A137" s="178"/>
      <c r="B137" s="183" t="s">
        <v>189</v>
      </c>
      <c r="C137" s="184" t="s">
        <v>190</v>
      </c>
      <c r="D137" s="185"/>
      <c r="E137" s="185"/>
      <c r="F137" s="192" t="s">
        <v>26</v>
      </c>
      <c r="G137" s="193"/>
      <c r="H137" s="193"/>
      <c r="I137" s="193">
        <f>'2 SO 05 Pol'!G12</f>
        <v>0</v>
      </c>
      <c r="J137" s="189" t="str">
        <f>IF(I143=0,"",I137/I143*100)</f>
        <v/>
      </c>
    </row>
    <row r="138" spans="1:10" ht="36.75" customHeight="1" x14ac:dyDescent="0.25">
      <c r="A138" s="178"/>
      <c r="B138" s="183" t="s">
        <v>191</v>
      </c>
      <c r="C138" s="184" t="s">
        <v>192</v>
      </c>
      <c r="D138" s="185"/>
      <c r="E138" s="185"/>
      <c r="F138" s="192" t="s">
        <v>26</v>
      </c>
      <c r="G138" s="193"/>
      <c r="H138" s="193"/>
      <c r="I138" s="193">
        <f>'2 SO 05 Pol'!G28</f>
        <v>0</v>
      </c>
      <c r="J138" s="189" t="str">
        <f>IF(I143=0,"",I138/I143*100)</f>
        <v/>
      </c>
    </row>
    <row r="139" spans="1:10" ht="36.75" customHeight="1" x14ac:dyDescent="0.25">
      <c r="A139" s="178"/>
      <c r="B139" s="183" t="s">
        <v>193</v>
      </c>
      <c r="C139" s="184" t="s">
        <v>194</v>
      </c>
      <c r="D139" s="185"/>
      <c r="E139" s="185"/>
      <c r="F139" s="192" t="s">
        <v>195</v>
      </c>
      <c r="G139" s="193"/>
      <c r="H139" s="193"/>
      <c r="I139" s="193">
        <f>'1 SO 01.1 Pol'!G52</f>
        <v>0</v>
      </c>
      <c r="J139" s="189" t="str">
        <f>IF(I143=0,"",I139/I143*100)</f>
        <v/>
      </c>
    </row>
    <row r="140" spans="1:10" ht="36.75" customHeight="1" x14ac:dyDescent="0.25">
      <c r="A140" s="178"/>
      <c r="B140" s="183" t="s">
        <v>196</v>
      </c>
      <c r="C140" s="184" t="s">
        <v>197</v>
      </c>
      <c r="D140" s="185"/>
      <c r="E140" s="185"/>
      <c r="F140" s="192" t="s">
        <v>198</v>
      </c>
      <c r="G140" s="193"/>
      <c r="H140" s="193"/>
      <c r="I140" s="193">
        <f>'2 SO 05 Pol'!G53</f>
        <v>0</v>
      </c>
      <c r="J140" s="189" t="str">
        <f>IF(I143=0,"",I140/I143*100)</f>
        <v/>
      </c>
    </row>
    <row r="141" spans="1:10" ht="36.75" customHeight="1" x14ac:dyDescent="0.25">
      <c r="A141" s="178"/>
      <c r="B141" s="183" t="s">
        <v>198</v>
      </c>
      <c r="C141" s="184" t="s">
        <v>27</v>
      </c>
      <c r="D141" s="185"/>
      <c r="E141" s="185"/>
      <c r="F141" s="192" t="s">
        <v>198</v>
      </c>
      <c r="G141" s="193"/>
      <c r="H141" s="193"/>
      <c r="I141" s="193">
        <f>'0 1 Naklady'!G8+'3 SO 06 Pol'!G157</f>
        <v>0</v>
      </c>
      <c r="J141" s="189" t="str">
        <f>IF(I143=0,"",I141/I143*100)</f>
        <v/>
      </c>
    </row>
    <row r="142" spans="1:10" ht="36.75" customHeight="1" x14ac:dyDescent="0.25">
      <c r="A142" s="178"/>
      <c r="B142" s="183" t="s">
        <v>199</v>
      </c>
      <c r="C142" s="184" t="s">
        <v>28</v>
      </c>
      <c r="D142" s="185"/>
      <c r="E142" s="185"/>
      <c r="F142" s="192" t="s">
        <v>199</v>
      </c>
      <c r="G142" s="193"/>
      <c r="H142" s="193"/>
      <c r="I142" s="193">
        <f>'0 1 Naklady'!G21</f>
        <v>0</v>
      </c>
      <c r="J142" s="189" t="str">
        <f>IF(I143=0,"",I142/I143*100)</f>
        <v/>
      </c>
    </row>
    <row r="143" spans="1:10" ht="25.5" customHeight="1" x14ac:dyDescent="0.25">
      <c r="A143" s="179"/>
      <c r="B143" s="186" t="s">
        <v>1</v>
      </c>
      <c r="C143" s="187"/>
      <c r="D143" s="188"/>
      <c r="E143" s="188"/>
      <c r="F143" s="194"/>
      <c r="G143" s="195"/>
      <c r="H143" s="195"/>
      <c r="I143" s="195">
        <f>SUM(I99:I142)</f>
        <v>0</v>
      </c>
      <c r="J143" s="190">
        <f>SUM(J99:J142)</f>
        <v>0</v>
      </c>
    </row>
    <row r="144" spans="1:10" x14ac:dyDescent="0.25">
      <c r="F144" s="135"/>
      <c r="G144" s="135"/>
      <c r="H144" s="135"/>
      <c r="I144" s="135"/>
      <c r="J144" s="191"/>
    </row>
    <row r="145" spans="6:10" x14ac:dyDescent="0.25">
      <c r="F145" s="135"/>
      <c r="G145" s="135"/>
      <c r="H145" s="135"/>
      <c r="I145" s="135"/>
      <c r="J145" s="191"/>
    </row>
    <row r="146" spans="6:10" x14ac:dyDescent="0.25">
      <c r="F146" s="135"/>
      <c r="G146" s="135"/>
      <c r="H146" s="135"/>
      <c r="I146" s="135"/>
      <c r="J146" s="191"/>
    </row>
  </sheetData>
  <sheetProtection algorithmName="SHA-512" hashValue="LL6xNJ+FPjbhDO1WaK7iG0B2KEZ3wB9I3jItExXCbzn4yG97q9GDwe+N3swUgeaJziNlnolzmk5AksSND1o/Hg==" saltValue="ErCIjdizBcefxFjt+xOodg=="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13">
    <mergeCell ref="C141:E141"/>
    <mergeCell ref="C142:E142"/>
    <mergeCell ref="C136:E136"/>
    <mergeCell ref="C137:E137"/>
    <mergeCell ref="C138:E138"/>
    <mergeCell ref="C139:E139"/>
    <mergeCell ref="C140:E140"/>
    <mergeCell ref="C131:E131"/>
    <mergeCell ref="C132:E132"/>
    <mergeCell ref="C133:E133"/>
    <mergeCell ref="C134:E134"/>
    <mergeCell ref="C135:E135"/>
    <mergeCell ref="C126:E126"/>
    <mergeCell ref="C127:E127"/>
    <mergeCell ref="C128:E128"/>
    <mergeCell ref="C129:E129"/>
    <mergeCell ref="C130:E130"/>
    <mergeCell ref="C121:E121"/>
    <mergeCell ref="C122:E122"/>
    <mergeCell ref="C123:E123"/>
    <mergeCell ref="C124:E124"/>
    <mergeCell ref="C125:E125"/>
    <mergeCell ref="C116:E116"/>
    <mergeCell ref="C117:E117"/>
    <mergeCell ref="C118:E118"/>
    <mergeCell ref="C119:E119"/>
    <mergeCell ref="C120:E120"/>
    <mergeCell ref="C111:E111"/>
    <mergeCell ref="C112:E112"/>
    <mergeCell ref="C113:E113"/>
    <mergeCell ref="C114:E114"/>
    <mergeCell ref="C115:E115"/>
    <mergeCell ref="C106:E106"/>
    <mergeCell ref="C107:E107"/>
    <mergeCell ref="C108:E108"/>
    <mergeCell ref="C109:E109"/>
    <mergeCell ref="C110:E110"/>
    <mergeCell ref="C101:E101"/>
    <mergeCell ref="C102:E102"/>
    <mergeCell ref="C103:E103"/>
    <mergeCell ref="C104:E104"/>
    <mergeCell ref="C105:E105"/>
    <mergeCell ref="C64:E64"/>
    <mergeCell ref="C65:E65"/>
    <mergeCell ref="B66:E66"/>
    <mergeCell ref="C99:E99"/>
    <mergeCell ref="C100:E100"/>
    <mergeCell ref="C59:E59"/>
    <mergeCell ref="C60:E60"/>
    <mergeCell ref="C61:E61"/>
    <mergeCell ref="C62:E62"/>
    <mergeCell ref="C63:E63"/>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93"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02944-B0B0-472A-9666-79E9B8E95237}">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73</v>
      </c>
      <c r="C3" s="201" t="s">
        <v>74</v>
      </c>
      <c r="D3" s="199"/>
      <c r="E3" s="199"/>
      <c r="F3" s="199"/>
      <c r="G3" s="200"/>
      <c r="AC3" s="176" t="s">
        <v>202</v>
      </c>
      <c r="AG3" t="s">
        <v>205</v>
      </c>
    </row>
    <row r="4" spans="1:60" ht="25.05" customHeight="1" x14ac:dyDescent="0.25">
      <c r="A4" s="202" t="s">
        <v>9</v>
      </c>
      <c r="B4" s="203" t="s">
        <v>83</v>
      </c>
      <c r="C4" s="204" t="s">
        <v>84</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138</v>
      </c>
      <c r="C8" s="251" t="s">
        <v>139</v>
      </c>
      <c r="D8" s="229"/>
      <c r="E8" s="230"/>
      <c r="F8" s="231"/>
      <c r="G8" s="231">
        <f>SUMIF(AG9:AG13,"&lt;&gt;NOR",G9:G13)</f>
        <v>0</v>
      </c>
      <c r="H8" s="231"/>
      <c r="I8" s="231">
        <f>SUM(I9:I13)</f>
        <v>0</v>
      </c>
      <c r="J8" s="231"/>
      <c r="K8" s="231">
        <f>SUM(K9:K13)</f>
        <v>0</v>
      </c>
      <c r="L8" s="231"/>
      <c r="M8" s="231">
        <f>SUM(M9:M13)</f>
        <v>0</v>
      </c>
      <c r="N8" s="230"/>
      <c r="O8" s="230">
        <f>SUM(O9:O13)</f>
        <v>0</v>
      </c>
      <c r="P8" s="230"/>
      <c r="Q8" s="230">
        <f>SUM(Q9:Q13)</f>
        <v>0</v>
      </c>
      <c r="R8" s="231"/>
      <c r="S8" s="231"/>
      <c r="T8" s="232"/>
      <c r="U8" s="226"/>
      <c r="V8" s="226">
        <f>SUM(V9:V13)</f>
        <v>0</v>
      </c>
      <c r="W8" s="226"/>
      <c r="X8" s="226"/>
      <c r="Y8" s="226"/>
      <c r="AG8" t="s">
        <v>230</v>
      </c>
    </row>
    <row r="9" spans="1:60" outlineLevel="1" x14ac:dyDescent="0.25">
      <c r="A9" s="243">
        <v>1</v>
      </c>
      <c r="B9" s="244" t="s">
        <v>1831</v>
      </c>
      <c r="C9" s="255" t="s">
        <v>1832</v>
      </c>
      <c r="D9" s="245" t="s">
        <v>305</v>
      </c>
      <c r="E9" s="246">
        <v>1</v>
      </c>
      <c r="F9" s="247"/>
      <c r="G9" s="248">
        <f>ROUND(E9*F9,2)</f>
        <v>0</v>
      </c>
      <c r="H9" s="247"/>
      <c r="I9" s="248">
        <f>ROUND(E9*H9,2)</f>
        <v>0</v>
      </c>
      <c r="J9" s="247"/>
      <c r="K9" s="248">
        <f>ROUND(E9*J9,2)</f>
        <v>0</v>
      </c>
      <c r="L9" s="248">
        <v>21</v>
      </c>
      <c r="M9" s="248">
        <f>G9*(1+L9/100)</f>
        <v>0</v>
      </c>
      <c r="N9" s="246">
        <v>0</v>
      </c>
      <c r="O9" s="246">
        <f>ROUND(E9*N9,2)</f>
        <v>0</v>
      </c>
      <c r="P9" s="246">
        <v>0</v>
      </c>
      <c r="Q9" s="246">
        <f>ROUND(E9*P9,2)</f>
        <v>0</v>
      </c>
      <c r="R9" s="248"/>
      <c r="S9" s="248" t="s">
        <v>254</v>
      </c>
      <c r="T9" s="249" t="s">
        <v>235</v>
      </c>
      <c r="U9" s="222">
        <v>0</v>
      </c>
      <c r="V9" s="222">
        <f>ROUND(E9*U9,2)</f>
        <v>0</v>
      </c>
      <c r="W9" s="222"/>
      <c r="X9" s="222" t="s">
        <v>276</v>
      </c>
      <c r="Y9" s="222" t="s">
        <v>237</v>
      </c>
      <c r="Z9" s="212"/>
      <c r="AA9" s="212"/>
      <c r="AB9" s="212"/>
      <c r="AC9" s="212"/>
      <c r="AD9" s="212"/>
      <c r="AE9" s="212"/>
      <c r="AF9" s="212"/>
      <c r="AG9" s="212" t="s">
        <v>277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3">
        <v>2</v>
      </c>
      <c r="B10" s="244" t="s">
        <v>1833</v>
      </c>
      <c r="C10" s="255" t="s">
        <v>1834</v>
      </c>
      <c r="D10" s="245" t="s">
        <v>1835</v>
      </c>
      <c r="E10" s="246">
        <v>4</v>
      </c>
      <c r="F10" s="247"/>
      <c r="G10" s="248">
        <f>ROUND(E10*F10,2)</f>
        <v>0</v>
      </c>
      <c r="H10" s="247"/>
      <c r="I10" s="248">
        <f>ROUND(E10*H10,2)</f>
        <v>0</v>
      </c>
      <c r="J10" s="247"/>
      <c r="K10" s="248">
        <f>ROUND(E10*J10,2)</f>
        <v>0</v>
      </c>
      <c r="L10" s="248">
        <v>21</v>
      </c>
      <c r="M10" s="248">
        <f>G10*(1+L10/100)</f>
        <v>0</v>
      </c>
      <c r="N10" s="246">
        <v>0</v>
      </c>
      <c r="O10" s="246">
        <f>ROUND(E10*N10,2)</f>
        <v>0</v>
      </c>
      <c r="P10" s="246">
        <v>0</v>
      </c>
      <c r="Q10" s="246">
        <f>ROUND(E10*P10,2)</f>
        <v>0</v>
      </c>
      <c r="R10" s="248"/>
      <c r="S10" s="248" t="s">
        <v>254</v>
      </c>
      <c r="T10" s="249" t="s">
        <v>235</v>
      </c>
      <c r="U10" s="222">
        <v>0</v>
      </c>
      <c r="V10" s="222">
        <f>ROUND(E10*U10,2)</f>
        <v>0</v>
      </c>
      <c r="W10" s="222"/>
      <c r="X10" s="222" t="s">
        <v>276</v>
      </c>
      <c r="Y10" s="222" t="s">
        <v>237</v>
      </c>
      <c r="Z10" s="212"/>
      <c r="AA10" s="212"/>
      <c r="AB10" s="212"/>
      <c r="AC10" s="212"/>
      <c r="AD10" s="212"/>
      <c r="AE10" s="212"/>
      <c r="AF10" s="212"/>
      <c r="AG10" s="212" t="s">
        <v>277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3">
        <v>3</v>
      </c>
      <c r="B11" s="244" t="s">
        <v>1836</v>
      </c>
      <c r="C11" s="255" t="s">
        <v>1837</v>
      </c>
      <c r="D11" s="245" t="s">
        <v>1835</v>
      </c>
      <c r="E11" s="246">
        <v>1</v>
      </c>
      <c r="F11" s="247"/>
      <c r="G11" s="248">
        <f>ROUND(E11*F11,2)</f>
        <v>0</v>
      </c>
      <c r="H11" s="247"/>
      <c r="I11" s="248">
        <f>ROUND(E11*H11,2)</f>
        <v>0</v>
      </c>
      <c r="J11" s="247"/>
      <c r="K11" s="248">
        <f>ROUND(E11*J11,2)</f>
        <v>0</v>
      </c>
      <c r="L11" s="248">
        <v>21</v>
      </c>
      <c r="M11" s="248">
        <f>G11*(1+L11/100)</f>
        <v>0</v>
      </c>
      <c r="N11" s="246">
        <v>0</v>
      </c>
      <c r="O11" s="246">
        <f>ROUND(E11*N11,2)</f>
        <v>0</v>
      </c>
      <c r="P11" s="246">
        <v>0</v>
      </c>
      <c r="Q11" s="246">
        <f>ROUND(E11*P11,2)</f>
        <v>0</v>
      </c>
      <c r="R11" s="248"/>
      <c r="S11" s="248" t="s">
        <v>254</v>
      </c>
      <c r="T11" s="249" t="s">
        <v>235</v>
      </c>
      <c r="U11" s="222">
        <v>0</v>
      </c>
      <c r="V11" s="222">
        <f>ROUND(E11*U11,2)</f>
        <v>0</v>
      </c>
      <c r="W11" s="222"/>
      <c r="X11" s="222" t="s">
        <v>276</v>
      </c>
      <c r="Y11" s="222" t="s">
        <v>237</v>
      </c>
      <c r="Z11" s="212"/>
      <c r="AA11" s="212"/>
      <c r="AB11" s="212"/>
      <c r="AC11" s="212"/>
      <c r="AD11" s="212"/>
      <c r="AE11" s="212"/>
      <c r="AF11" s="212"/>
      <c r="AG11" s="212" t="s">
        <v>277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3">
        <v>4</v>
      </c>
      <c r="B12" s="244" t="s">
        <v>1838</v>
      </c>
      <c r="C12" s="255" t="s">
        <v>1839</v>
      </c>
      <c r="D12" s="245" t="s">
        <v>1835</v>
      </c>
      <c r="E12" s="246">
        <v>1</v>
      </c>
      <c r="F12" s="247"/>
      <c r="G12" s="248">
        <f>ROUND(E12*F12,2)</f>
        <v>0</v>
      </c>
      <c r="H12" s="247"/>
      <c r="I12" s="248">
        <f>ROUND(E12*H12,2)</f>
        <v>0</v>
      </c>
      <c r="J12" s="247"/>
      <c r="K12" s="248">
        <f>ROUND(E12*J12,2)</f>
        <v>0</v>
      </c>
      <c r="L12" s="248">
        <v>21</v>
      </c>
      <c r="M12" s="248">
        <f>G12*(1+L12/100)</f>
        <v>0</v>
      </c>
      <c r="N12" s="246">
        <v>0</v>
      </c>
      <c r="O12" s="246">
        <f>ROUND(E12*N12,2)</f>
        <v>0</v>
      </c>
      <c r="P12" s="246">
        <v>0</v>
      </c>
      <c r="Q12" s="246">
        <f>ROUND(E12*P12,2)</f>
        <v>0</v>
      </c>
      <c r="R12" s="248"/>
      <c r="S12" s="248" t="s">
        <v>254</v>
      </c>
      <c r="T12" s="249" t="s">
        <v>235</v>
      </c>
      <c r="U12" s="222">
        <v>0</v>
      </c>
      <c r="V12" s="222">
        <f>ROUND(E12*U12,2)</f>
        <v>0</v>
      </c>
      <c r="W12" s="222"/>
      <c r="X12" s="222" t="s">
        <v>276</v>
      </c>
      <c r="Y12" s="222" t="s">
        <v>237</v>
      </c>
      <c r="Z12" s="212"/>
      <c r="AA12" s="212"/>
      <c r="AB12" s="212"/>
      <c r="AC12" s="212"/>
      <c r="AD12" s="212"/>
      <c r="AE12" s="212"/>
      <c r="AF12" s="212"/>
      <c r="AG12" s="212" t="s">
        <v>277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3">
        <v>5</v>
      </c>
      <c r="B13" s="244" t="s">
        <v>1840</v>
      </c>
      <c r="C13" s="255" t="s">
        <v>1841</v>
      </c>
      <c r="D13" s="245" t="s">
        <v>1835</v>
      </c>
      <c r="E13" s="246">
        <v>13</v>
      </c>
      <c r="F13" s="247"/>
      <c r="G13" s="248">
        <f>ROUND(E13*F13,2)</f>
        <v>0</v>
      </c>
      <c r="H13" s="247"/>
      <c r="I13" s="248">
        <f>ROUND(E13*H13,2)</f>
        <v>0</v>
      </c>
      <c r="J13" s="247"/>
      <c r="K13" s="248">
        <f>ROUND(E13*J13,2)</f>
        <v>0</v>
      </c>
      <c r="L13" s="248">
        <v>21</v>
      </c>
      <c r="M13" s="248">
        <f>G13*(1+L13/100)</f>
        <v>0</v>
      </c>
      <c r="N13" s="246">
        <v>0</v>
      </c>
      <c r="O13" s="246">
        <f>ROUND(E13*N13,2)</f>
        <v>0</v>
      </c>
      <c r="P13" s="246">
        <v>0</v>
      </c>
      <c r="Q13" s="246">
        <f>ROUND(E13*P13,2)</f>
        <v>0</v>
      </c>
      <c r="R13" s="248"/>
      <c r="S13" s="248" t="s">
        <v>254</v>
      </c>
      <c r="T13" s="249" t="s">
        <v>235</v>
      </c>
      <c r="U13" s="222">
        <v>0</v>
      </c>
      <c r="V13" s="222">
        <f>ROUND(E13*U13,2)</f>
        <v>0</v>
      </c>
      <c r="W13" s="222"/>
      <c r="X13" s="222" t="s">
        <v>276</v>
      </c>
      <c r="Y13" s="222" t="s">
        <v>237</v>
      </c>
      <c r="Z13" s="212"/>
      <c r="AA13" s="212"/>
      <c r="AB13" s="212"/>
      <c r="AC13" s="212"/>
      <c r="AD13" s="212"/>
      <c r="AE13" s="212"/>
      <c r="AF13" s="212"/>
      <c r="AG13" s="212" t="s">
        <v>277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x14ac:dyDescent="0.25">
      <c r="A14" s="227" t="s">
        <v>229</v>
      </c>
      <c r="B14" s="228" t="s">
        <v>154</v>
      </c>
      <c r="C14" s="251" t="s">
        <v>155</v>
      </c>
      <c r="D14" s="229"/>
      <c r="E14" s="230"/>
      <c r="F14" s="231"/>
      <c r="G14" s="231">
        <f>SUMIF(AG15:AG55,"&lt;&gt;NOR",G15:G55)</f>
        <v>0</v>
      </c>
      <c r="H14" s="231"/>
      <c r="I14" s="231">
        <f>SUM(I15:I55)</f>
        <v>0</v>
      </c>
      <c r="J14" s="231"/>
      <c r="K14" s="231">
        <f>SUM(K15:K55)</f>
        <v>0</v>
      </c>
      <c r="L14" s="231"/>
      <c r="M14" s="231">
        <f>SUM(M15:M55)</f>
        <v>0</v>
      </c>
      <c r="N14" s="230"/>
      <c r="O14" s="230">
        <f>SUM(O15:O55)</f>
        <v>0</v>
      </c>
      <c r="P14" s="230"/>
      <c r="Q14" s="230">
        <f>SUM(Q15:Q55)</f>
        <v>0</v>
      </c>
      <c r="R14" s="231"/>
      <c r="S14" s="231"/>
      <c r="T14" s="232"/>
      <c r="U14" s="226"/>
      <c r="V14" s="226">
        <f>SUM(V15:V55)</f>
        <v>0</v>
      </c>
      <c r="W14" s="226"/>
      <c r="X14" s="226"/>
      <c r="Y14" s="226"/>
      <c r="AG14" t="s">
        <v>230</v>
      </c>
    </row>
    <row r="15" spans="1:60" outlineLevel="1" x14ac:dyDescent="0.25">
      <c r="A15" s="234">
        <v>6</v>
      </c>
      <c r="B15" s="235" t="s">
        <v>1842</v>
      </c>
      <c r="C15" s="252" t="s">
        <v>1843</v>
      </c>
      <c r="D15" s="236" t="s">
        <v>305</v>
      </c>
      <c r="E15" s="237">
        <v>1</v>
      </c>
      <c r="F15" s="238"/>
      <c r="G15" s="239">
        <f>ROUND(E15*F15,2)</f>
        <v>0</v>
      </c>
      <c r="H15" s="238"/>
      <c r="I15" s="239">
        <f>ROUND(E15*H15,2)</f>
        <v>0</v>
      </c>
      <c r="J15" s="238"/>
      <c r="K15" s="239">
        <f>ROUND(E15*J15,2)</f>
        <v>0</v>
      </c>
      <c r="L15" s="239">
        <v>21</v>
      </c>
      <c r="M15" s="239">
        <f>G15*(1+L15/100)</f>
        <v>0</v>
      </c>
      <c r="N15" s="237">
        <v>0</v>
      </c>
      <c r="O15" s="237">
        <f>ROUND(E15*N15,2)</f>
        <v>0</v>
      </c>
      <c r="P15" s="237">
        <v>0</v>
      </c>
      <c r="Q15" s="237">
        <f>ROUND(E15*P15,2)</f>
        <v>0</v>
      </c>
      <c r="R15" s="239"/>
      <c r="S15" s="239" t="s">
        <v>254</v>
      </c>
      <c r="T15" s="240" t="s">
        <v>235</v>
      </c>
      <c r="U15" s="222">
        <v>0</v>
      </c>
      <c r="V15" s="222">
        <f>ROUND(E15*U15,2)</f>
        <v>0</v>
      </c>
      <c r="W15" s="222"/>
      <c r="X15" s="222" t="s">
        <v>276</v>
      </c>
      <c r="Y15" s="222" t="s">
        <v>237</v>
      </c>
      <c r="Z15" s="212"/>
      <c r="AA15" s="212"/>
      <c r="AB15" s="212"/>
      <c r="AC15" s="212"/>
      <c r="AD15" s="212"/>
      <c r="AE15" s="212"/>
      <c r="AF15" s="212"/>
      <c r="AG15" s="212" t="s">
        <v>277</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5">
      <c r="A16" s="219"/>
      <c r="B16" s="220"/>
      <c r="C16" s="253" t="s">
        <v>1844</v>
      </c>
      <c r="D16" s="241"/>
      <c r="E16" s="241"/>
      <c r="F16" s="241"/>
      <c r="G16" s="241"/>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5">
      <c r="A17" s="219"/>
      <c r="B17" s="220"/>
      <c r="C17" s="254" t="s">
        <v>1845</v>
      </c>
      <c r="D17" s="242"/>
      <c r="E17" s="242"/>
      <c r="F17" s="242"/>
      <c r="G17" s="24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240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5">
      <c r="A18" s="219"/>
      <c r="B18" s="220"/>
      <c r="C18" s="254" t="s">
        <v>1846</v>
      </c>
      <c r="D18" s="242"/>
      <c r="E18" s="242"/>
      <c r="F18" s="242"/>
      <c r="G18" s="24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240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5">
      <c r="A19" s="219"/>
      <c r="B19" s="220"/>
      <c r="C19" s="254" t="s">
        <v>1847</v>
      </c>
      <c r="D19" s="242"/>
      <c r="E19" s="242"/>
      <c r="F19" s="242"/>
      <c r="G19" s="24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240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5">
      <c r="A20" s="219"/>
      <c r="B20" s="220"/>
      <c r="C20" s="254" t="s">
        <v>1848</v>
      </c>
      <c r="D20" s="242"/>
      <c r="E20" s="242"/>
      <c r="F20" s="242"/>
      <c r="G20" s="24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240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5">
      <c r="A21" s="219"/>
      <c r="B21" s="220"/>
      <c r="C21" s="254" t="s">
        <v>1849</v>
      </c>
      <c r="D21" s="242"/>
      <c r="E21" s="242"/>
      <c r="F21" s="242"/>
      <c r="G21" s="24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240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5">
      <c r="A22" s="219"/>
      <c r="B22" s="220"/>
      <c r="C22" s="271" t="s">
        <v>1850</v>
      </c>
      <c r="D22" s="223"/>
      <c r="E22" s="224"/>
      <c r="F22" s="225"/>
      <c r="G22" s="225"/>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240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5">
      <c r="A23" s="219"/>
      <c r="B23" s="220"/>
      <c r="C23" s="271" t="s">
        <v>1850</v>
      </c>
      <c r="D23" s="223"/>
      <c r="E23" s="224"/>
      <c r="F23" s="225"/>
      <c r="G23" s="225"/>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240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1" outlineLevel="3" x14ac:dyDescent="0.25">
      <c r="A24" s="219"/>
      <c r="B24" s="220"/>
      <c r="C24" s="254" t="s">
        <v>1851</v>
      </c>
      <c r="D24" s="242"/>
      <c r="E24" s="242"/>
      <c r="F24" s="242"/>
      <c r="G24" s="24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240</v>
      </c>
      <c r="AH24" s="212"/>
      <c r="AI24" s="212"/>
      <c r="AJ24" s="212"/>
      <c r="AK24" s="212"/>
      <c r="AL24" s="212"/>
      <c r="AM24" s="212"/>
      <c r="AN24" s="212"/>
      <c r="AO24" s="212"/>
      <c r="AP24" s="212"/>
      <c r="AQ24" s="212"/>
      <c r="AR24" s="212"/>
      <c r="AS24" s="212"/>
      <c r="AT24" s="212"/>
      <c r="AU24" s="212"/>
      <c r="AV24" s="212"/>
      <c r="AW24" s="212"/>
      <c r="AX24" s="212"/>
      <c r="AY24" s="212"/>
      <c r="AZ24" s="212"/>
      <c r="BA24" s="250" t="str">
        <f>C24</f>
        <v>1x Žebřiny svislé ve výšce cca 240 cm o šíři hrazd 140 cm s plnohodnotnými příčkami o O trubky 33,7 mm a maximální mezerou mezi žebřinami 240 mm v celé části</v>
      </c>
      <c r="BB24" s="212"/>
      <c r="BC24" s="212"/>
      <c r="BD24" s="212"/>
      <c r="BE24" s="212"/>
      <c r="BF24" s="212"/>
      <c r="BG24" s="212"/>
      <c r="BH24" s="212"/>
    </row>
    <row r="25" spans="1:60" outlineLevel="3" x14ac:dyDescent="0.25">
      <c r="A25" s="219"/>
      <c r="B25" s="220"/>
      <c r="C25" s="254" t="s">
        <v>1852</v>
      </c>
      <c r="D25" s="242"/>
      <c r="E25" s="242"/>
      <c r="F25" s="242"/>
      <c r="G25" s="24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240</v>
      </c>
      <c r="AH25" s="212"/>
      <c r="AI25" s="212"/>
      <c r="AJ25" s="212"/>
      <c r="AK25" s="212"/>
      <c r="AL25" s="212"/>
      <c r="AM25" s="212"/>
      <c r="AN25" s="212"/>
      <c r="AO25" s="212"/>
      <c r="AP25" s="212"/>
      <c r="AQ25" s="212"/>
      <c r="AR25" s="212"/>
      <c r="AS25" s="212"/>
      <c r="AT25" s="212"/>
      <c r="AU25" s="212"/>
      <c r="AV25" s="212"/>
      <c r="AW25" s="212"/>
      <c r="AX25" s="212"/>
      <c r="AY25" s="212"/>
      <c r="AZ25" s="212"/>
      <c r="BA25" s="250" t="str">
        <f>C25</f>
        <v>1x Žebřík vodorovný o min délce 140cm, ve výšce cca 240 cm, s min. 4 příčkami o šíři 140 cm a O trubky 33,7mm</v>
      </c>
      <c r="BB25" s="212"/>
      <c r="BC25" s="212"/>
      <c r="BD25" s="212"/>
      <c r="BE25" s="212"/>
      <c r="BF25" s="212"/>
      <c r="BG25" s="212"/>
      <c r="BH25" s="212"/>
    </row>
    <row r="26" spans="1:60" outlineLevel="3" x14ac:dyDescent="0.25">
      <c r="A26" s="219"/>
      <c r="B26" s="220"/>
      <c r="C26" s="254" t="s">
        <v>1853</v>
      </c>
      <c r="D26" s="242"/>
      <c r="E26" s="242"/>
      <c r="F26" s="242"/>
      <c r="G26" s="24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240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5">
      <c r="A27" s="219"/>
      <c r="B27" s="220"/>
      <c r="C27" s="254" t="s">
        <v>1854</v>
      </c>
      <c r="D27" s="242"/>
      <c r="E27" s="242"/>
      <c r="F27" s="242"/>
      <c r="G27" s="24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240</v>
      </c>
      <c r="AH27" s="212"/>
      <c r="AI27" s="212"/>
      <c r="AJ27" s="212"/>
      <c r="AK27" s="212"/>
      <c r="AL27" s="212"/>
      <c r="AM27" s="212"/>
      <c r="AN27" s="212"/>
      <c r="AO27" s="212"/>
      <c r="AP27" s="212"/>
      <c r="AQ27" s="212"/>
      <c r="AR27" s="212"/>
      <c r="AS27" s="212"/>
      <c r="AT27" s="212"/>
      <c r="AU27" s="212"/>
      <c r="AV27" s="212"/>
      <c r="AW27" s="212"/>
      <c r="AX27" s="212"/>
      <c r="AY27" s="212"/>
      <c r="AZ27" s="212"/>
      <c r="BA27" s="250" t="str">
        <f>C27</f>
        <v>1x Multibar –Multifunkční hrazda (hrazda se čtyřmi zalomenými úchopy vhodná na úzké i širší přítahy simulující přirozený pohyb rukou)</v>
      </c>
      <c r="BB27" s="212"/>
      <c r="BC27" s="212"/>
      <c r="BD27" s="212"/>
      <c r="BE27" s="212"/>
      <c r="BF27" s="212"/>
      <c r="BG27" s="212"/>
      <c r="BH27" s="212"/>
    </row>
    <row r="28" spans="1:60" outlineLevel="3" x14ac:dyDescent="0.25">
      <c r="A28" s="219"/>
      <c r="B28" s="220"/>
      <c r="C28" s="254" t="s">
        <v>1855</v>
      </c>
      <c r="D28" s="242"/>
      <c r="E28" s="242"/>
      <c r="F28" s="242"/>
      <c r="G28" s="24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240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3" x14ac:dyDescent="0.25">
      <c r="A29" s="219"/>
      <c r="B29" s="220"/>
      <c r="C29" s="254" t="s">
        <v>1856</v>
      </c>
      <c r="D29" s="242"/>
      <c r="E29" s="242"/>
      <c r="F29" s="242"/>
      <c r="G29" s="242"/>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240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5">
      <c r="A30" s="219"/>
      <c r="B30" s="220"/>
      <c r="C30" s="254" t="s">
        <v>1857</v>
      </c>
      <c r="D30" s="242"/>
      <c r="E30" s="242"/>
      <c r="F30" s="242"/>
      <c r="G30" s="24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240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21" outlineLevel="3" x14ac:dyDescent="0.25">
      <c r="A31" s="219"/>
      <c r="B31" s="220"/>
      <c r="C31" s="254" t="s">
        <v>1858</v>
      </c>
      <c r="D31" s="242"/>
      <c r="E31" s="242"/>
      <c r="F31" s="242"/>
      <c r="G31" s="24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240</v>
      </c>
      <c r="AH31" s="212"/>
      <c r="AI31" s="212"/>
      <c r="AJ31" s="212"/>
      <c r="AK31" s="212"/>
      <c r="AL31" s="212"/>
      <c r="AM31" s="212"/>
      <c r="AN31" s="212"/>
      <c r="AO31" s="212"/>
      <c r="AP31" s="212"/>
      <c r="AQ31" s="212"/>
      <c r="AR31" s="212"/>
      <c r="AS31" s="212"/>
      <c r="AT31" s="212"/>
      <c r="AU31" s="212"/>
      <c r="AV31" s="212"/>
      <c r="AW31" s="212"/>
      <c r="AX31" s="212"/>
      <c r="AY31" s="212"/>
      <c r="AZ31" s="212"/>
      <c r="BA31" s="250" t="str">
        <f>C31</f>
        <v>1x Hrazda o délce 140 cm ve výšce 30–40 cm o O trubky 33,7 mm1x Předvysutá (o 20 cm mimo osu stojných nohou) designová hrazda o délce 160 cm ve výšce cca 245 cm o O trubky 33,7 mm</v>
      </c>
      <c r="BB31" s="212"/>
      <c r="BC31" s="212"/>
      <c r="BD31" s="212"/>
      <c r="BE31" s="212"/>
      <c r="BF31" s="212"/>
      <c r="BG31" s="212"/>
      <c r="BH31" s="212"/>
    </row>
    <row r="32" spans="1:60" ht="21" outlineLevel="3" x14ac:dyDescent="0.25">
      <c r="A32" s="219"/>
      <c r="B32" s="220"/>
      <c r="C32" s="254" t="s">
        <v>1882</v>
      </c>
      <c r="D32" s="242"/>
      <c r="E32" s="242"/>
      <c r="F32" s="242"/>
      <c r="G32" s="24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240</v>
      </c>
      <c r="AH32" s="212"/>
      <c r="AI32" s="212"/>
      <c r="AJ32" s="212"/>
      <c r="AK32" s="212"/>
      <c r="AL32" s="212"/>
      <c r="AM32" s="212"/>
      <c r="AN32" s="212"/>
      <c r="AO32" s="212"/>
      <c r="AP32" s="212"/>
      <c r="AQ32" s="212"/>
      <c r="AR32" s="212"/>
      <c r="AS32" s="212"/>
      <c r="AT32" s="212"/>
      <c r="AU32" s="212"/>
      <c r="AV32" s="212"/>
      <c r="AW32" s="212"/>
      <c r="AX32" s="212"/>
      <c r="AY32" s="212"/>
      <c r="AZ32" s="212"/>
      <c r="BA32" s="250" t="str">
        <f>C32</f>
        <v>1x Trojitá bradla ve výšce cca 140 cm o délce cca 200cm, bez vnitřních spojovacích tyčío O trubky 51 mm1x Hrazda svislá na trénování human flag –vlajky o O trubky 33,7mm</v>
      </c>
      <c r="BB32" s="212"/>
      <c r="BC32" s="212"/>
      <c r="BD32" s="212"/>
      <c r="BE32" s="212"/>
      <c r="BF32" s="212"/>
      <c r="BG32" s="212"/>
      <c r="BH32" s="212"/>
    </row>
    <row r="33" spans="1:60" outlineLevel="3" x14ac:dyDescent="0.25">
      <c r="A33" s="219"/>
      <c r="B33" s="220"/>
      <c r="C33" s="254" t="s">
        <v>1859</v>
      </c>
      <c r="D33" s="242"/>
      <c r="E33" s="242"/>
      <c r="F33" s="242"/>
      <c r="G33" s="24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240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34">
        <v>7</v>
      </c>
      <c r="B34" s="235" t="s">
        <v>1860</v>
      </c>
      <c r="C34" s="252" t="s">
        <v>1861</v>
      </c>
      <c r="D34" s="236" t="s">
        <v>305</v>
      </c>
      <c r="E34" s="237">
        <v>1</v>
      </c>
      <c r="F34" s="238"/>
      <c r="G34" s="239">
        <f>ROUND(E34*F34,2)</f>
        <v>0</v>
      </c>
      <c r="H34" s="238"/>
      <c r="I34" s="239">
        <f>ROUND(E34*H34,2)</f>
        <v>0</v>
      </c>
      <c r="J34" s="238"/>
      <c r="K34" s="239">
        <f>ROUND(E34*J34,2)</f>
        <v>0</v>
      </c>
      <c r="L34" s="239">
        <v>21</v>
      </c>
      <c r="M34" s="239">
        <f>G34*(1+L34/100)</f>
        <v>0</v>
      </c>
      <c r="N34" s="237">
        <v>0</v>
      </c>
      <c r="O34" s="237">
        <f>ROUND(E34*N34,2)</f>
        <v>0</v>
      </c>
      <c r="P34" s="237">
        <v>0</v>
      </c>
      <c r="Q34" s="237">
        <f>ROUND(E34*P34,2)</f>
        <v>0</v>
      </c>
      <c r="R34" s="239"/>
      <c r="S34" s="239" t="s">
        <v>254</v>
      </c>
      <c r="T34" s="240" t="s">
        <v>235</v>
      </c>
      <c r="U34" s="222">
        <v>0</v>
      </c>
      <c r="V34" s="222">
        <f>ROUND(E34*U34,2)</f>
        <v>0</v>
      </c>
      <c r="W34" s="222"/>
      <c r="X34" s="222" t="s">
        <v>276</v>
      </c>
      <c r="Y34" s="222" t="s">
        <v>237</v>
      </c>
      <c r="Z34" s="212"/>
      <c r="AA34" s="212"/>
      <c r="AB34" s="212"/>
      <c r="AC34" s="212"/>
      <c r="AD34" s="212"/>
      <c r="AE34" s="212"/>
      <c r="AF34" s="212"/>
      <c r="AG34" s="212" t="s">
        <v>277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5">
      <c r="A35" s="219"/>
      <c r="B35" s="220"/>
      <c r="C35" s="253" t="s">
        <v>1862</v>
      </c>
      <c r="D35" s="241"/>
      <c r="E35" s="241"/>
      <c r="F35" s="241"/>
      <c r="G35" s="241"/>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240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3" x14ac:dyDescent="0.25">
      <c r="A36" s="219"/>
      <c r="B36" s="220"/>
      <c r="C36" s="254" t="s">
        <v>1863</v>
      </c>
      <c r="D36" s="242"/>
      <c r="E36" s="242"/>
      <c r="F36" s="242"/>
      <c r="G36" s="24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240</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5">
      <c r="A37" s="219"/>
      <c r="B37" s="220"/>
      <c r="C37" s="254" t="s">
        <v>1864</v>
      </c>
      <c r="D37" s="242"/>
      <c r="E37" s="242"/>
      <c r="F37" s="242"/>
      <c r="G37" s="24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240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5">
      <c r="A38" s="219"/>
      <c r="B38" s="220"/>
      <c r="C38" s="254" t="s">
        <v>1865</v>
      </c>
      <c r="D38" s="242"/>
      <c r="E38" s="242"/>
      <c r="F38" s="242"/>
      <c r="G38" s="24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240</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5">
      <c r="A39" s="219"/>
      <c r="B39" s="220"/>
      <c r="C39" s="254" t="s">
        <v>1866</v>
      </c>
      <c r="D39" s="242"/>
      <c r="E39" s="242"/>
      <c r="F39" s="242"/>
      <c r="G39" s="24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240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5">
      <c r="A40" s="219"/>
      <c r="B40" s="220"/>
      <c r="C40" s="254" t="s">
        <v>1867</v>
      </c>
      <c r="D40" s="242"/>
      <c r="E40" s="242"/>
      <c r="F40" s="242"/>
      <c r="G40" s="24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240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5">
      <c r="A41" s="219"/>
      <c r="B41" s="220"/>
      <c r="C41" s="254" t="s">
        <v>1868</v>
      </c>
      <c r="D41" s="242"/>
      <c r="E41" s="242"/>
      <c r="F41" s="242"/>
      <c r="G41" s="24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240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34">
        <v>8</v>
      </c>
      <c r="B42" s="235" t="s">
        <v>1869</v>
      </c>
      <c r="C42" s="252" t="s">
        <v>1870</v>
      </c>
      <c r="D42" s="236" t="s">
        <v>305</v>
      </c>
      <c r="E42" s="237">
        <v>1</v>
      </c>
      <c r="F42" s="238"/>
      <c r="G42" s="239">
        <f>ROUND(E42*F42,2)</f>
        <v>0</v>
      </c>
      <c r="H42" s="238"/>
      <c r="I42" s="239">
        <f>ROUND(E42*H42,2)</f>
        <v>0</v>
      </c>
      <c r="J42" s="238"/>
      <c r="K42" s="239">
        <f>ROUND(E42*J42,2)</f>
        <v>0</v>
      </c>
      <c r="L42" s="239">
        <v>21</v>
      </c>
      <c r="M42" s="239">
        <f>G42*(1+L42/100)</f>
        <v>0</v>
      </c>
      <c r="N42" s="237">
        <v>0</v>
      </c>
      <c r="O42" s="237">
        <f>ROUND(E42*N42,2)</f>
        <v>0</v>
      </c>
      <c r="P42" s="237">
        <v>0</v>
      </c>
      <c r="Q42" s="237">
        <f>ROUND(E42*P42,2)</f>
        <v>0</v>
      </c>
      <c r="R42" s="239"/>
      <c r="S42" s="239" t="s">
        <v>254</v>
      </c>
      <c r="T42" s="240" t="s">
        <v>235</v>
      </c>
      <c r="U42" s="222">
        <v>0</v>
      </c>
      <c r="V42" s="222">
        <f>ROUND(E42*U42,2)</f>
        <v>0</v>
      </c>
      <c r="W42" s="222"/>
      <c r="X42" s="222" t="s">
        <v>276</v>
      </c>
      <c r="Y42" s="222" t="s">
        <v>237</v>
      </c>
      <c r="Z42" s="212"/>
      <c r="AA42" s="212"/>
      <c r="AB42" s="212"/>
      <c r="AC42" s="212"/>
      <c r="AD42" s="212"/>
      <c r="AE42" s="212"/>
      <c r="AF42" s="212"/>
      <c r="AG42" s="212" t="s">
        <v>277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5">
      <c r="A43" s="219"/>
      <c r="B43" s="220"/>
      <c r="C43" s="253" t="s">
        <v>1871</v>
      </c>
      <c r="D43" s="241"/>
      <c r="E43" s="241"/>
      <c r="F43" s="241"/>
      <c r="G43" s="241"/>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240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5">
      <c r="A44" s="219"/>
      <c r="B44" s="220"/>
      <c r="C44" s="254" t="s">
        <v>1872</v>
      </c>
      <c r="D44" s="242"/>
      <c r="E44" s="242"/>
      <c r="F44" s="242"/>
      <c r="G44" s="24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240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5">
      <c r="A45" s="219"/>
      <c r="B45" s="220"/>
      <c r="C45" s="254" t="s">
        <v>1873</v>
      </c>
      <c r="D45" s="242"/>
      <c r="E45" s="242"/>
      <c r="F45" s="242"/>
      <c r="G45" s="24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240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5">
      <c r="A46" s="219"/>
      <c r="B46" s="220"/>
      <c r="C46" s="254" t="s">
        <v>1845</v>
      </c>
      <c r="D46" s="242"/>
      <c r="E46" s="242"/>
      <c r="F46" s="242"/>
      <c r="G46" s="242"/>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240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5">
      <c r="A47" s="219"/>
      <c r="B47" s="220"/>
      <c r="C47" s="254" t="s">
        <v>1874</v>
      </c>
      <c r="D47" s="242"/>
      <c r="E47" s="242"/>
      <c r="F47" s="242"/>
      <c r="G47" s="24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240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5">
      <c r="A48" s="219"/>
      <c r="B48" s="220"/>
      <c r="C48" s="254" t="s">
        <v>1867</v>
      </c>
      <c r="D48" s="242"/>
      <c r="E48" s="242"/>
      <c r="F48" s="242"/>
      <c r="G48" s="24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240</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5">
      <c r="A49" s="219"/>
      <c r="B49" s="220"/>
      <c r="C49" s="254" t="s">
        <v>1875</v>
      </c>
      <c r="D49" s="242"/>
      <c r="E49" s="242"/>
      <c r="F49" s="242"/>
      <c r="G49" s="242"/>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240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34">
        <v>9</v>
      </c>
      <c r="B50" s="235" t="s">
        <v>1876</v>
      </c>
      <c r="C50" s="252" t="s">
        <v>1877</v>
      </c>
      <c r="D50" s="236" t="s">
        <v>305</v>
      </c>
      <c r="E50" s="237">
        <v>2</v>
      </c>
      <c r="F50" s="238"/>
      <c r="G50" s="239">
        <f>ROUND(E50*F50,2)</f>
        <v>0</v>
      </c>
      <c r="H50" s="238"/>
      <c r="I50" s="239">
        <f>ROUND(E50*H50,2)</f>
        <v>0</v>
      </c>
      <c r="J50" s="238"/>
      <c r="K50" s="239">
        <f>ROUND(E50*J50,2)</f>
        <v>0</v>
      </c>
      <c r="L50" s="239">
        <v>21</v>
      </c>
      <c r="M50" s="239">
        <f>G50*(1+L50/100)</f>
        <v>0</v>
      </c>
      <c r="N50" s="237">
        <v>0</v>
      </c>
      <c r="O50" s="237">
        <f>ROUND(E50*N50,2)</f>
        <v>0</v>
      </c>
      <c r="P50" s="237">
        <v>0</v>
      </c>
      <c r="Q50" s="237">
        <f>ROUND(E50*P50,2)</f>
        <v>0</v>
      </c>
      <c r="R50" s="239"/>
      <c r="S50" s="239" t="s">
        <v>254</v>
      </c>
      <c r="T50" s="240" t="s">
        <v>235</v>
      </c>
      <c r="U50" s="222">
        <v>0</v>
      </c>
      <c r="V50" s="222">
        <f>ROUND(E50*U50,2)</f>
        <v>0</v>
      </c>
      <c r="W50" s="222"/>
      <c r="X50" s="222" t="s">
        <v>276</v>
      </c>
      <c r="Y50" s="222" t="s">
        <v>237</v>
      </c>
      <c r="Z50" s="212"/>
      <c r="AA50" s="212"/>
      <c r="AB50" s="212"/>
      <c r="AC50" s="212"/>
      <c r="AD50" s="212"/>
      <c r="AE50" s="212"/>
      <c r="AF50" s="212"/>
      <c r="AG50" s="212" t="s">
        <v>277</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5">
      <c r="A51" s="219"/>
      <c r="B51" s="220"/>
      <c r="C51" s="253" t="s">
        <v>1878</v>
      </c>
      <c r="D51" s="241"/>
      <c r="E51" s="241"/>
      <c r="F51" s="241"/>
      <c r="G51" s="241"/>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240</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5">
      <c r="A52" s="219"/>
      <c r="B52" s="220"/>
      <c r="C52" s="254" t="s">
        <v>1879</v>
      </c>
      <c r="D52" s="242"/>
      <c r="E52" s="242"/>
      <c r="F52" s="242"/>
      <c r="G52" s="24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240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5">
      <c r="A53" s="219"/>
      <c r="B53" s="220"/>
      <c r="C53" s="254" t="s">
        <v>1880</v>
      </c>
      <c r="D53" s="242"/>
      <c r="E53" s="242"/>
      <c r="F53" s="242"/>
      <c r="G53" s="242"/>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240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5">
      <c r="A54" s="219"/>
      <c r="B54" s="220"/>
      <c r="C54" s="254" t="s">
        <v>1867</v>
      </c>
      <c r="D54" s="242"/>
      <c r="E54" s="242"/>
      <c r="F54" s="242"/>
      <c r="G54" s="24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240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5">
      <c r="A55" s="219"/>
      <c r="B55" s="220"/>
      <c r="C55" s="254" t="s">
        <v>1881</v>
      </c>
      <c r="D55" s="242"/>
      <c r="E55" s="242"/>
      <c r="F55" s="242"/>
      <c r="G55" s="24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240</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x14ac:dyDescent="0.25">
      <c r="A56" s="3"/>
      <c r="B56" s="4"/>
      <c r="C56" s="256"/>
      <c r="D56" s="6"/>
      <c r="E56" s="3"/>
      <c r="F56" s="3"/>
      <c r="G56" s="3"/>
      <c r="H56" s="3"/>
      <c r="I56" s="3"/>
      <c r="J56" s="3"/>
      <c r="K56" s="3"/>
      <c r="L56" s="3"/>
      <c r="M56" s="3"/>
      <c r="N56" s="3"/>
      <c r="O56" s="3"/>
      <c r="P56" s="3"/>
      <c r="Q56" s="3"/>
      <c r="R56" s="3"/>
      <c r="S56" s="3"/>
      <c r="T56" s="3"/>
      <c r="U56" s="3"/>
      <c r="V56" s="3"/>
      <c r="W56" s="3"/>
      <c r="X56" s="3"/>
      <c r="Y56" s="3"/>
      <c r="AE56">
        <v>15</v>
      </c>
      <c r="AF56">
        <v>21</v>
      </c>
      <c r="AG56" t="s">
        <v>215</v>
      </c>
    </row>
    <row r="57" spans="1:60" x14ac:dyDescent="0.25">
      <c r="A57" s="215"/>
      <c r="B57" s="216" t="s">
        <v>29</v>
      </c>
      <c r="C57" s="257"/>
      <c r="D57" s="217"/>
      <c r="E57" s="218"/>
      <c r="F57" s="218"/>
      <c r="G57" s="233">
        <f>G8+G14</f>
        <v>0</v>
      </c>
      <c r="H57" s="3"/>
      <c r="I57" s="3"/>
      <c r="J57" s="3"/>
      <c r="K57" s="3"/>
      <c r="L57" s="3"/>
      <c r="M57" s="3"/>
      <c r="N57" s="3"/>
      <c r="O57" s="3"/>
      <c r="P57" s="3"/>
      <c r="Q57" s="3"/>
      <c r="R57" s="3"/>
      <c r="S57" s="3"/>
      <c r="T57" s="3"/>
      <c r="U57" s="3"/>
      <c r="V57" s="3"/>
      <c r="W57" s="3"/>
      <c r="X57" s="3"/>
      <c r="Y57" s="3"/>
      <c r="AE57">
        <f>SUMIF(L7:L55,AE56,G7:G55)</f>
        <v>0</v>
      </c>
      <c r="AF57">
        <f>SUMIF(L7:L55,AF56,G7:G55)</f>
        <v>0</v>
      </c>
      <c r="AG57" t="s">
        <v>268</v>
      </c>
    </row>
    <row r="58" spans="1:60" x14ac:dyDescent="0.25">
      <c r="C58" s="258"/>
      <c r="D58" s="10"/>
      <c r="AG58" t="s">
        <v>269</v>
      </c>
    </row>
    <row r="59" spans="1:60" x14ac:dyDescent="0.25">
      <c r="D59" s="10"/>
    </row>
    <row r="60" spans="1:60" x14ac:dyDescent="0.25">
      <c r="D60" s="10"/>
    </row>
    <row r="61" spans="1:60" x14ac:dyDescent="0.25">
      <c r="D61" s="10"/>
    </row>
    <row r="62" spans="1:60" x14ac:dyDescent="0.25">
      <c r="D62" s="10"/>
    </row>
    <row r="63" spans="1:60" x14ac:dyDescent="0.25">
      <c r="D63" s="10"/>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bTGJ9l1BJRK5qL+gPi3MJLoZ3RYHx+bnKu2V2f8ZtHVGk7mr+VTxKl7pwjmx9tvRJfhTOvCSestaj+mY/JqgnA==" saltValue="Tq8gZWvwdyG0qpFroxROCg==" spinCount="100000" sheet="1" formatRows="0"/>
  <mergeCells count="39">
    <mergeCell ref="C53:G53"/>
    <mergeCell ref="C54:G54"/>
    <mergeCell ref="C55:G55"/>
    <mergeCell ref="C46:G46"/>
    <mergeCell ref="C47:G47"/>
    <mergeCell ref="C48:G48"/>
    <mergeCell ref="C49:G49"/>
    <mergeCell ref="C51:G51"/>
    <mergeCell ref="C52:G52"/>
    <mergeCell ref="C39:G39"/>
    <mergeCell ref="C40:G40"/>
    <mergeCell ref="C41:G41"/>
    <mergeCell ref="C43:G43"/>
    <mergeCell ref="C44:G44"/>
    <mergeCell ref="C45:G45"/>
    <mergeCell ref="C32:G32"/>
    <mergeCell ref="C33:G33"/>
    <mergeCell ref="C35:G35"/>
    <mergeCell ref="C36:G36"/>
    <mergeCell ref="C37:G37"/>
    <mergeCell ref="C38:G38"/>
    <mergeCell ref="C26:G26"/>
    <mergeCell ref="C27:G27"/>
    <mergeCell ref="C28:G28"/>
    <mergeCell ref="C29:G29"/>
    <mergeCell ref="C30:G30"/>
    <mergeCell ref="C31:G31"/>
    <mergeCell ref="C18:G18"/>
    <mergeCell ref="C19:G19"/>
    <mergeCell ref="C20:G20"/>
    <mergeCell ref="C21:G21"/>
    <mergeCell ref="C24:G24"/>
    <mergeCell ref="C25:G25"/>
    <mergeCell ref="A1:G1"/>
    <mergeCell ref="C2:G2"/>
    <mergeCell ref="C3:G3"/>
    <mergeCell ref="C4:G4"/>
    <mergeCell ref="C16:G16"/>
    <mergeCell ref="C17:G1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CEFCA-D431-43F3-91A6-AF6FEC0724BF}">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85</v>
      </c>
      <c r="C3" s="201" t="s">
        <v>86</v>
      </c>
      <c r="D3" s="199"/>
      <c r="E3" s="199"/>
      <c r="F3" s="199"/>
      <c r="G3" s="200"/>
      <c r="AC3" s="176" t="s">
        <v>202</v>
      </c>
      <c r="AG3" t="s">
        <v>205</v>
      </c>
    </row>
    <row r="4" spans="1:60" ht="25.05" customHeight="1" x14ac:dyDescent="0.25">
      <c r="A4" s="202" t="s">
        <v>9</v>
      </c>
      <c r="B4" s="203" t="s">
        <v>87</v>
      </c>
      <c r="C4" s="204" t="s">
        <v>88</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121</v>
      </c>
      <c r="C8" s="251" t="s">
        <v>122</v>
      </c>
      <c r="D8" s="229"/>
      <c r="E8" s="230"/>
      <c r="F8" s="231"/>
      <c r="G8" s="231">
        <f>SUMIF(AG9:AG37,"&lt;&gt;NOR",G9:G37)</f>
        <v>0</v>
      </c>
      <c r="H8" s="231"/>
      <c r="I8" s="231">
        <f>SUM(I9:I37)</f>
        <v>0</v>
      </c>
      <c r="J8" s="231"/>
      <c r="K8" s="231">
        <f>SUM(K9:K37)</f>
        <v>0</v>
      </c>
      <c r="L8" s="231"/>
      <c r="M8" s="231">
        <f>SUM(M9:M37)</f>
        <v>0</v>
      </c>
      <c r="N8" s="230"/>
      <c r="O8" s="230">
        <f>SUM(O9:O37)</f>
        <v>0</v>
      </c>
      <c r="P8" s="230"/>
      <c r="Q8" s="230">
        <f>SUM(Q9:Q37)</f>
        <v>0</v>
      </c>
      <c r="R8" s="231"/>
      <c r="S8" s="231"/>
      <c r="T8" s="232"/>
      <c r="U8" s="226"/>
      <c r="V8" s="226">
        <f>SUM(V9:V37)</f>
        <v>0</v>
      </c>
      <c r="W8" s="226"/>
      <c r="X8" s="226"/>
      <c r="Y8" s="226"/>
      <c r="AG8" t="s">
        <v>230</v>
      </c>
    </row>
    <row r="9" spans="1:60" outlineLevel="1" x14ac:dyDescent="0.25">
      <c r="A9" s="234">
        <v>1</v>
      </c>
      <c r="B9" s="235" t="s">
        <v>53</v>
      </c>
      <c r="C9" s="252" t="s">
        <v>1883</v>
      </c>
      <c r="D9" s="236" t="s">
        <v>1173</v>
      </c>
      <c r="E9" s="237">
        <v>1</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254</v>
      </c>
      <c r="T9" s="240" t="s">
        <v>235</v>
      </c>
      <c r="U9" s="222">
        <v>0</v>
      </c>
      <c r="V9" s="222">
        <f>ROUND(E9*U9,2)</f>
        <v>0</v>
      </c>
      <c r="W9" s="222"/>
      <c r="X9" s="222" t="s">
        <v>520</v>
      </c>
      <c r="Y9" s="222" t="s">
        <v>237</v>
      </c>
      <c r="Z9" s="212"/>
      <c r="AA9" s="212"/>
      <c r="AB9" s="212"/>
      <c r="AC9" s="212"/>
      <c r="AD9" s="212"/>
      <c r="AE9" s="212"/>
      <c r="AF9" s="212"/>
      <c r="AG9" s="212" t="s">
        <v>718</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53" t="s">
        <v>1884</v>
      </c>
      <c r="D10" s="241"/>
      <c r="E10" s="241"/>
      <c r="F10" s="241"/>
      <c r="G10" s="24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5">
      <c r="A11" s="219"/>
      <c r="B11" s="220"/>
      <c r="C11" s="254" t="s">
        <v>1885</v>
      </c>
      <c r="D11" s="242"/>
      <c r="E11" s="242"/>
      <c r="F11" s="242"/>
      <c r="G11" s="24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240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5">
      <c r="A12" s="219"/>
      <c r="B12" s="220"/>
      <c r="C12" s="254" t="s">
        <v>1886</v>
      </c>
      <c r="D12" s="242"/>
      <c r="E12" s="242"/>
      <c r="F12" s="242"/>
      <c r="G12" s="24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240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3">
        <v>2</v>
      </c>
      <c r="B13" s="244" t="s">
        <v>73</v>
      </c>
      <c r="C13" s="255" t="s">
        <v>1887</v>
      </c>
      <c r="D13" s="245" t="s">
        <v>1173</v>
      </c>
      <c r="E13" s="246">
        <v>8</v>
      </c>
      <c r="F13" s="247"/>
      <c r="G13" s="248">
        <f>ROUND(E13*F13,2)</f>
        <v>0</v>
      </c>
      <c r="H13" s="247"/>
      <c r="I13" s="248">
        <f>ROUND(E13*H13,2)</f>
        <v>0</v>
      </c>
      <c r="J13" s="247"/>
      <c r="K13" s="248">
        <f>ROUND(E13*J13,2)</f>
        <v>0</v>
      </c>
      <c r="L13" s="248">
        <v>21</v>
      </c>
      <c r="M13" s="248">
        <f>G13*(1+L13/100)</f>
        <v>0</v>
      </c>
      <c r="N13" s="246">
        <v>0</v>
      </c>
      <c r="O13" s="246">
        <f>ROUND(E13*N13,2)</f>
        <v>0</v>
      </c>
      <c r="P13" s="246">
        <v>0</v>
      </c>
      <c r="Q13" s="246">
        <f>ROUND(E13*P13,2)</f>
        <v>0</v>
      </c>
      <c r="R13" s="248"/>
      <c r="S13" s="248" t="s">
        <v>254</v>
      </c>
      <c r="T13" s="249" t="s">
        <v>235</v>
      </c>
      <c r="U13" s="222">
        <v>0</v>
      </c>
      <c r="V13" s="222">
        <f>ROUND(E13*U13,2)</f>
        <v>0</v>
      </c>
      <c r="W13" s="222"/>
      <c r="X13" s="222" t="s">
        <v>276</v>
      </c>
      <c r="Y13" s="222" t="s">
        <v>237</v>
      </c>
      <c r="Z13" s="212"/>
      <c r="AA13" s="212"/>
      <c r="AB13" s="212"/>
      <c r="AC13" s="212"/>
      <c r="AD13" s="212"/>
      <c r="AE13" s="212"/>
      <c r="AF13" s="212"/>
      <c r="AG13" s="212" t="s">
        <v>362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3">
        <v>3</v>
      </c>
      <c r="B14" s="244" t="s">
        <v>85</v>
      </c>
      <c r="C14" s="255" t="s">
        <v>1888</v>
      </c>
      <c r="D14" s="245" t="s">
        <v>1173</v>
      </c>
      <c r="E14" s="246">
        <v>1</v>
      </c>
      <c r="F14" s="247"/>
      <c r="G14" s="248">
        <f>ROUND(E14*F14,2)</f>
        <v>0</v>
      </c>
      <c r="H14" s="247"/>
      <c r="I14" s="248">
        <f>ROUND(E14*H14,2)</f>
        <v>0</v>
      </c>
      <c r="J14" s="247"/>
      <c r="K14" s="248">
        <f>ROUND(E14*J14,2)</f>
        <v>0</v>
      </c>
      <c r="L14" s="248">
        <v>21</v>
      </c>
      <c r="M14" s="248">
        <f>G14*(1+L14/100)</f>
        <v>0</v>
      </c>
      <c r="N14" s="246">
        <v>0</v>
      </c>
      <c r="O14" s="246">
        <f>ROUND(E14*N14,2)</f>
        <v>0</v>
      </c>
      <c r="P14" s="246">
        <v>0</v>
      </c>
      <c r="Q14" s="246">
        <f>ROUND(E14*P14,2)</f>
        <v>0</v>
      </c>
      <c r="R14" s="248"/>
      <c r="S14" s="248" t="s">
        <v>254</v>
      </c>
      <c r="T14" s="249" t="s">
        <v>235</v>
      </c>
      <c r="U14" s="222">
        <v>0</v>
      </c>
      <c r="V14" s="222">
        <f>ROUND(E14*U14,2)</f>
        <v>0</v>
      </c>
      <c r="W14" s="222"/>
      <c r="X14" s="222" t="s">
        <v>276</v>
      </c>
      <c r="Y14" s="222" t="s">
        <v>237</v>
      </c>
      <c r="Z14" s="212"/>
      <c r="AA14" s="212"/>
      <c r="AB14" s="212"/>
      <c r="AC14" s="212"/>
      <c r="AD14" s="212"/>
      <c r="AE14" s="212"/>
      <c r="AF14" s="212"/>
      <c r="AG14" s="212" t="s">
        <v>362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34">
        <v>4</v>
      </c>
      <c r="B15" s="235" t="s">
        <v>132</v>
      </c>
      <c r="C15" s="252" t="s">
        <v>1889</v>
      </c>
      <c r="D15" s="236" t="s">
        <v>1173</v>
      </c>
      <c r="E15" s="237">
        <v>1</v>
      </c>
      <c r="F15" s="238"/>
      <c r="G15" s="239">
        <f>ROUND(E15*F15,2)</f>
        <v>0</v>
      </c>
      <c r="H15" s="238"/>
      <c r="I15" s="239">
        <f>ROUND(E15*H15,2)</f>
        <v>0</v>
      </c>
      <c r="J15" s="238"/>
      <c r="K15" s="239">
        <f>ROUND(E15*J15,2)</f>
        <v>0</v>
      </c>
      <c r="L15" s="239">
        <v>21</v>
      </c>
      <c r="M15" s="239">
        <f>G15*(1+L15/100)</f>
        <v>0</v>
      </c>
      <c r="N15" s="237">
        <v>0</v>
      </c>
      <c r="O15" s="237">
        <f>ROUND(E15*N15,2)</f>
        <v>0</v>
      </c>
      <c r="P15" s="237">
        <v>0</v>
      </c>
      <c r="Q15" s="237">
        <f>ROUND(E15*P15,2)</f>
        <v>0</v>
      </c>
      <c r="R15" s="239"/>
      <c r="S15" s="239" t="s">
        <v>254</v>
      </c>
      <c r="T15" s="240" t="s">
        <v>235</v>
      </c>
      <c r="U15" s="222">
        <v>0</v>
      </c>
      <c r="V15" s="222">
        <f>ROUND(E15*U15,2)</f>
        <v>0</v>
      </c>
      <c r="W15" s="222"/>
      <c r="X15" s="222" t="s">
        <v>276</v>
      </c>
      <c r="Y15" s="222" t="s">
        <v>237</v>
      </c>
      <c r="Z15" s="212"/>
      <c r="AA15" s="212"/>
      <c r="AB15" s="212"/>
      <c r="AC15" s="212"/>
      <c r="AD15" s="212"/>
      <c r="AE15" s="212"/>
      <c r="AF15" s="212"/>
      <c r="AG15" s="212" t="s">
        <v>362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5">
      <c r="A16" s="219"/>
      <c r="B16" s="220"/>
      <c r="C16" s="253" t="s">
        <v>1890</v>
      </c>
      <c r="D16" s="241"/>
      <c r="E16" s="241"/>
      <c r="F16" s="241"/>
      <c r="G16" s="241"/>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3">
        <v>5</v>
      </c>
      <c r="B17" s="244" t="s">
        <v>136</v>
      </c>
      <c r="C17" s="255" t="s">
        <v>1891</v>
      </c>
      <c r="D17" s="245" t="s">
        <v>1892</v>
      </c>
      <c r="E17" s="246">
        <v>3</v>
      </c>
      <c r="F17" s="247"/>
      <c r="G17" s="248">
        <f>ROUND(E17*F17,2)</f>
        <v>0</v>
      </c>
      <c r="H17" s="247"/>
      <c r="I17" s="248">
        <f>ROUND(E17*H17,2)</f>
        <v>0</v>
      </c>
      <c r="J17" s="247"/>
      <c r="K17" s="248">
        <f>ROUND(E17*J17,2)</f>
        <v>0</v>
      </c>
      <c r="L17" s="248">
        <v>21</v>
      </c>
      <c r="M17" s="248">
        <f>G17*(1+L17/100)</f>
        <v>0</v>
      </c>
      <c r="N17" s="246">
        <v>0</v>
      </c>
      <c r="O17" s="246">
        <f>ROUND(E17*N17,2)</f>
        <v>0</v>
      </c>
      <c r="P17" s="246">
        <v>0</v>
      </c>
      <c r="Q17" s="246">
        <f>ROUND(E17*P17,2)</f>
        <v>0</v>
      </c>
      <c r="R17" s="248"/>
      <c r="S17" s="248" t="s">
        <v>254</v>
      </c>
      <c r="T17" s="249" t="s">
        <v>235</v>
      </c>
      <c r="U17" s="222">
        <v>0</v>
      </c>
      <c r="V17" s="222">
        <f>ROUND(E17*U17,2)</f>
        <v>0</v>
      </c>
      <c r="W17" s="222"/>
      <c r="X17" s="222" t="s">
        <v>276</v>
      </c>
      <c r="Y17" s="222" t="s">
        <v>237</v>
      </c>
      <c r="Z17" s="212"/>
      <c r="AA17" s="212"/>
      <c r="AB17" s="212"/>
      <c r="AC17" s="212"/>
      <c r="AD17" s="212"/>
      <c r="AE17" s="212"/>
      <c r="AF17" s="212"/>
      <c r="AG17" s="212" t="s">
        <v>362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3">
        <v>6</v>
      </c>
      <c r="B18" s="244" t="s">
        <v>1893</v>
      </c>
      <c r="C18" s="255" t="s">
        <v>1894</v>
      </c>
      <c r="D18" s="245" t="s">
        <v>1173</v>
      </c>
      <c r="E18" s="246">
        <v>1</v>
      </c>
      <c r="F18" s="247"/>
      <c r="G18" s="248">
        <f>ROUND(E18*F18,2)</f>
        <v>0</v>
      </c>
      <c r="H18" s="247"/>
      <c r="I18" s="248">
        <f>ROUND(E18*H18,2)</f>
        <v>0</v>
      </c>
      <c r="J18" s="247"/>
      <c r="K18" s="248">
        <f>ROUND(E18*J18,2)</f>
        <v>0</v>
      </c>
      <c r="L18" s="248">
        <v>21</v>
      </c>
      <c r="M18" s="248">
        <f>G18*(1+L18/100)</f>
        <v>0</v>
      </c>
      <c r="N18" s="246">
        <v>0</v>
      </c>
      <c r="O18" s="246">
        <f>ROUND(E18*N18,2)</f>
        <v>0</v>
      </c>
      <c r="P18" s="246">
        <v>0</v>
      </c>
      <c r="Q18" s="246">
        <f>ROUND(E18*P18,2)</f>
        <v>0</v>
      </c>
      <c r="R18" s="248"/>
      <c r="S18" s="248" t="s">
        <v>254</v>
      </c>
      <c r="T18" s="249" t="s">
        <v>235</v>
      </c>
      <c r="U18" s="222">
        <v>0</v>
      </c>
      <c r="V18" s="222">
        <f>ROUND(E18*U18,2)</f>
        <v>0</v>
      </c>
      <c r="W18" s="222"/>
      <c r="X18" s="222" t="s">
        <v>276</v>
      </c>
      <c r="Y18" s="222" t="s">
        <v>237</v>
      </c>
      <c r="Z18" s="212"/>
      <c r="AA18" s="212"/>
      <c r="AB18" s="212"/>
      <c r="AC18" s="212"/>
      <c r="AD18" s="212"/>
      <c r="AE18" s="212"/>
      <c r="AF18" s="212"/>
      <c r="AG18" s="212" t="s">
        <v>362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3">
        <v>7</v>
      </c>
      <c r="B19" s="244" t="s">
        <v>1895</v>
      </c>
      <c r="C19" s="255" t="s">
        <v>1896</v>
      </c>
      <c r="D19" s="245" t="s">
        <v>1173</v>
      </c>
      <c r="E19" s="246">
        <v>1</v>
      </c>
      <c r="F19" s="247"/>
      <c r="G19" s="248">
        <f>ROUND(E19*F19,2)</f>
        <v>0</v>
      </c>
      <c r="H19" s="247"/>
      <c r="I19" s="248">
        <f>ROUND(E19*H19,2)</f>
        <v>0</v>
      </c>
      <c r="J19" s="247"/>
      <c r="K19" s="248">
        <f>ROUND(E19*J19,2)</f>
        <v>0</v>
      </c>
      <c r="L19" s="248">
        <v>21</v>
      </c>
      <c r="M19" s="248">
        <f>G19*(1+L19/100)</f>
        <v>0</v>
      </c>
      <c r="N19" s="246">
        <v>0</v>
      </c>
      <c r="O19" s="246">
        <f>ROUND(E19*N19,2)</f>
        <v>0</v>
      </c>
      <c r="P19" s="246">
        <v>0</v>
      </c>
      <c r="Q19" s="246">
        <f>ROUND(E19*P19,2)</f>
        <v>0</v>
      </c>
      <c r="R19" s="248"/>
      <c r="S19" s="248" t="s">
        <v>254</v>
      </c>
      <c r="T19" s="249" t="s">
        <v>235</v>
      </c>
      <c r="U19" s="222">
        <v>0</v>
      </c>
      <c r="V19" s="222">
        <f>ROUND(E19*U19,2)</f>
        <v>0</v>
      </c>
      <c r="W19" s="222"/>
      <c r="X19" s="222" t="s">
        <v>276</v>
      </c>
      <c r="Y19" s="222" t="s">
        <v>237</v>
      </c>
      <c r="Z19" s="212"/>
      <c r="AA19" s="212"/>
      <c r="AB19" s="212"/>
      <c r="AC19" s="212"/>
      <c r="AD19" s="212"/>
      <c r="AE19" s="212"/>
      <c r="AF19" s="212"/>
      <c r="AG19" s="212" t="s">
        <v>362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3">
        <v>8</v>
      </c>
      <c r="B20" s="244" t="s">
        <v>336</v>
      </c>
      <c r="C20" s="255" t="s">
        <v>1897</v>
      </c>
      <c r="D20" s="245" t="s">
        <v>1173</v>
      </c>
      <c r="E20" s="246">
        <v>1</v>
      </c>
      <c r="F20" s="247"/>
      <c r="G20" s="248">
        <f>ROUND(E20*F20,2)</f>
        <v>0</v>
      </c>
      <c r="H20" s="247"/>
      <c r="I20" s="248">
        <f>ROUND(E20*H20,2)</f>
        <v>0</v>
      </c>
      <c r="J20" s="247"/>
      <c r="K20" s="248">
        <f>ROUND(E20*J20,2)</f>
        <v>0</v>
      </c>
      <c r="L20" s="248">
        <v>21</v>
      </c>
      <c r="M20" s="248">
        <f>G20*(1+L20/100)</f>
        <v>0</v>
      </c>
      <c r="N20" s="246">
        <v>0</v>
      </c>
      <c r="O20" s="246">
        <f>ROUND(E20*N20,2)</f>
        <v>0</v>
      </c>
      <c r="P20" s="246">
        <v>0</v>
      </c>
      <c r="Q20" s="246">
        <f>ROUND(E20*P20,2)</f>
        <v>0</v>
      </c>
      <c r="R20" s="248"/>
      <c r="S20" s="248" t="s">
        <v>254</v>
      </c>
      <c r="T20" s="249" t="s">
        <v>235</v>
      </c>
      <c r="U20" s="222">
        <v>0</v>
      </c>
      <c r="V20" s="222">
        <f>ROUND(E20*U20,2)</f>
        <v>0</v>
      </c>
      <c r="W20" s="222"/>
      <c r="X20" s="222" t="s">
        <v>276</v>
      </c>
      <c r="Y20" s="222" t="s">
        <v>237</v>
      </c>
      <c r="Z20" s="212"/>
      <c r="AA20" s="212"/>
      <c r="AB20" s="212"/>
      <c r="AC20" s="212"/>
      <c r="AD20" s="212"/>
      <c r="AE20" s="212"/>
      <c r="AF20" s="212"/>
      <c r="AG20" s="212" t="s">
        <v>362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3">
        <v>9</v>
      </c>
      <c r="B21" s="244" t="s">
        <v>148</v>
      </c>
      <c r="C21" s="255" t="s">
        <v>1898</v>
      </c>
      <c r="D21" s="245" t="s">
        <v>1892</v>
      </c>
      <c r="E21" s="246">
        <v>1</v>
      </c>
      <c r="F21" s="247"/>
      <c r="G21" s="248">
        <f>ROUND(E21*F21,2)</f>
        <v>0</v>
      </c>
      <c r="H21" s="247"/>
      <c r="I21" s="248">
        <f>ROUND(E21*H21,2)</f>
        <v>0</v>
      </c>
      <c r="J21" s="247"/>
      <c r="K21" s="248">
        <f>ROUND(E21*J21,2)</f>
        <v>0</v>
      </c>
      <c r="L21" s="248">
        <v>21</v>
      </c>
      <c r="M21" s="248">
        <f>G21*(1+L21/100)</f>
        <v>0</v>
      </c>
      <c r="N21" s="246">
        <v>0</v>
      </c>
      <c r="O21" s="246">
        <f>ROUND(E21*N21,2)</f>
        <v>0</v>
      </c>
      <c r="P21" s="246">
        <v>0</v>
      </c>
      <c r="Q21" s="246">
        <f>ROUND(E21*P21,2)</f>
        <v>0</v>
      </c>
      <c r="R21" s="248"/>
      <c r="S21" s="248" t="s">
        <v>254</v>
      </c>
      <c r="T21" s="249" t="s">
        <v>235</v>
      </c>
      <c r="U21" s="222">
        <v>0</v>
      </c>
      <c r="V21" s="222">
        <f>ROUND(E21*U21,2)</f>
        <v>0</v>
      </c>
      <c r="W21" s="222"/>
      <c r="X21" s="222" t="s">
        <v>276</v>
      </c>
      <c r="Y21" s="222" t="s">
        <v>237</v>
      </c>
      <c r="Z21" s="212"/>
      <c r="AA21" s="212"/>
      <c r="AB21" s="212"/>
      <c r="AC21" s="212"/>
      <c r="AD21" s="212"/>
      <c r="AE21" s="212"/>
      <c r="AF21" s="212"/>
      <c r="AG21" s="212" t="s">
        <v>362</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3">
        <v>10</v>
      </c>
      <c r="B22" s="244" t="s">
        <v>1899</v>
      </c>
      <c r="C22" s="255" t="s">
        <v>1900</v>
      </c>
      <c r="D22" s="245" t="s">
        <v>1173</v>
      </c>
      <c r="E22" s="246">
        <v>3</v>
      </c>
      <c r="F22" s="247"/>
      <c r="G22" s="248">
        <f>ROUND(E22*F22,2)</f>
        <v>0</v>
      </c>
      <c r="H22" s="247"/>
      <c r="I22" s="248">
        <f>ROUND(E22*H22,2)</f>
        <v>0</v>
      </c>
      <c r="J22" s="247"/>
      <c r="K22" s="248">
        <f>ROUND(E22*J22,2)</f>
        <v>0</v>
      </c>
      <c r="L22" s="248">
        <v>21</v>
      </c>
      <c r="M22" s="248">
        <f>G22*(1+L22/100)</f>
        <v>0</v>
      </c>
      <c r="N22" s="246">
        <v>0</v>
      </c>
      <c r="O22" s="246">
        <f>ROUND(E22*N22,2)</f>
        <v>0</v>
      </c>
      <c r="P22" s="246">
        <v>0</v>
      </c>
      <c r="Q22" s="246">
        <f>ROUND(E22*P22,2)</f>
        <v>0</v>
      </c>
      <c r="R22" s="248"/>
      <c r="S22" s="248" t="s">
        <v>254</v>
      </c>
      <c r="T22" s="249" t="s">
        <v>235</v>
      </c>
      <c r="U22" s="222">
        <v>0</v>
      </c>
      <c r="V22" s="222">
        <f>ROUND(E22*U22,2)</f>
        <v>0</v>
      </c>
      <c r="W22" s="222"/>
      <c r="X22" s="222" t="s">
        <v>276</v>
      </c>
      <c r="Y22" s="222" t="s">
        <v>237</v>
      </c>
      <c r="Z22" s="212"/>
      <c r="AA22" s="212"/>
      <c r="AB22" s="212"/>
      <c r="AC22" s="212"/>
      <c r="AD22" s="212"/>
      <c r="AE22" s="212"/>
      <c r="AF22" s="212"/>
      <c r="AG22" s="212" t="s">
        <v>362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34">
        <v>11</v>
      </c>
      <c r="B23" s="235" t="s">
        <v>128</v>
      </c>
      <c r="C23" s="252" t="s">
        <v>1901</v>
      </c>
      <c r="D23" s="236" t="s">
        <v>1173</v>
      </c>
      <c r="E23" s="237">
        <v>1</v>
      </c>
      <c r="F23" s="238"/>
      <c r="G23" s="239">
        <f>ROUND(E23*F23,2)</f>
        <v>0</v>
      </c>
      <c r="H23" s="238"/>
      <c r="I23" s="239">
        <f>ROUND(E23*H23,2)</f>
        <v>0</v>
      </c>
      <c r="J23" s="238"/>
      <c r="K23" s="239">
        <f>ROUND(E23*J23,2)</f>
        <v>0</v>
      </c>
      <c r="L23" s="239">
        <v>21</v>
      </c>
      <c r="M23" s="239">
        <f>G23*(1+L23/100)</f>
        <v>0</v>
      </c>
      <c r="N23" s="237">
        <v>0</v>
      </c>
      <c r="O23" s="237">
        <f>ROUND(E23*N23,2)</f>
        <v>0</v>
      </c>
      <c r="P23" s="237">
        <v>0</v>
      </c>
      <c r="Q23" s="237">
        <f>ROUND(E23*P23,2)</f>
        <v>0</v>
      </c>
      <c r="R23" s="239"/>
      <c r="S23" s="239" t="s">
        <v>254</v>
      </c>
      <c r="T23" s="240" t="s">
        <v>235</v>
      </c>
      <c r="U23" s="222">
        <v>0</v>
      </c>
      <c r="V23" s="222">
        <f>ROUND(E23*U23,2)</f>
        <v>0</v>
      </c>
      <c r="W23" s="222"/>
      <c r="X23" s="222" t="s">
        <v>276</v>
      </c>
      <c r="Y23" s="222" t="s">
        <v>237</v>
      </c>
      <c r="Z23" s="212"/>
      <c r="AA23" s="212"/>
      <c r="AB23" s="212"/>
      <c r="AC23" s="212"/>
      <c r="AD23" s="212"/>
      <c r="AE23" s="212"/>
      <c r="AF23" s="212"/>
      <c r="AG23" s="212" t="s">
        <v>362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5">
      <c r="A24" s="219"/>
      <c r="B24" s="220"/>
      <c r="C24" s="253" t="s">
        <v>1902</v>
      </c>
      <c r="D24" s="241"/>
      <c r="E24" s="241"/>
      <c r="F24" s="241"/>
      <c r="G24" s="241"/>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240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3">
        <v>12</v>
      </c>
      <c r="B25" s="244" t="s">
        <v>1903</v>
      </c>
      <c r="C25" s="255" t="s">
        <v>1904</v>
      </c>
      <c r="D25" s="245" t="s">
        <v>1892</v>
      </c>
      <c r="E25" s="246">
        <v>1</v>
      </c>
      <c r="F25" s="247"/>
      <c r="G25" s="248">
        <f>ROUND(E25*F25,2)</f>
        <v>0</v>
      </c>
      <c r="H25" s="247"/>
      <c r="I25" s="248">
        <f>ROUND(E25*H25,2)</f>
        <v>0</v>
      </c>
      <c r="J25" s="247"/>
      <c r="K25" s="248">
        <f>ROUND(E25*J25,2)</f>
        <v>0</v>
      </c>
      <c r="L25" s="248">
        <v>21</v>
      </c>
      <c r="M25" s="248">
        <f>G25*(1+L25/100)</f>
        <v>0</v>
      </c>
      <c r="N25" s="246">
        <v>0</v>
      </c>
      <c r="O25" s="246">
        <f>ROUND(E25*N25,2)</f>
        <v>0</v>
      </c>
      <c r="P25" s="246">
        <v>0</v>
      </c>
      <c r="Q25" s="246">
        <f>ROUND(E25*P25,2)</f>
        <v>0</v>
      </c>
      <c r="R25" s="248"/>
      <c r="S25" s="248" t="s">
        <v>254</v>
      </c>
      <c r="T25" s="249" t="s">
        <v>235</v>
      </c>
      <c r="U25" s="222">
        <v>0</v>
      </c>
      <c r="V25" s="222">
        <f>ROUND(E25*U25,2)</f>
        <v>0</v>
      </c>
      <c r="W25" s="222"/>
      <c r="X25" s="222" t="s">
        <v>276</v>
      </c>
      <c r="Y25" s="222" t="s">
        <v>237</v>
      </c>
      <c r="Z25" s="212"/>
      <c r="AA25" s="212"/>
      <c r="AB25" s="212"/>
      <c r="AC25" s="212"/>
      <c r="AD25" s="212"/>
      <c r="AE25" s="212"/>
      <c r="AF25" s="212"/>
      <c r="AG25" s="212" t="s">
        <v>362</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3">
        <v>13</v>
      </c>
      <c r="B26" s="244" t="s">
        <v>1905</v>
      </c>
      <c r="C26" s="255" t="s">
        <v>1906</v>
      </c>
      <c r="D26" s="245" t="s">
        <v>1173</v>
      </c>
      <c r="E26" s="246">
        <v>3</v>
      </c>
      <c r="F26" s="247"/>
      <c r="G26" s="248">
        <f>ROUND(E26*F26,2)</f>
        <v>0</v>
      </c>
      <c r="H26" s="247"/>
      <c r="I26" s="248">
        <f>ROUND(E26*H26,2)</f>
        <v>0</v>
      </c>
      <c r="J26" s="247"/>
      <c r="K26" s="248">
        <f>ROUND(E26*J26,2)</f>
        <v>0</v>
      </c>
      <c r="L26" s="248">
        <v>21</v>
      </c>
      <c r="M26" s="248">
        <f>G26*(1+L26/100)</f>
        <v>0</v>
      </c>
      <c r="N26" s="246">
        <v>0</v>
      </c>
      <c r="O26" s="246">
        <f>ROUND(E26*N26,2)</f>
        <v>0</v>
      </c>
      <c r="P26" s="246">
        <v>0</v>
      </c>
      <c r="Q26" s="246">
        <f>ROUND(E26*P26,2)</f>
        <v>0</v>
      </c>
      <c r="R26" s="248"/>
      <c r="S26" s="248" t="s">
        <v>254</v>
      </c>
      <c r="T26" s="249" t="s">
        <v>235</v>
      </c>
      <c r="U26" s="222">
        <v>0</v>
      </c>
      <c r="V26" s="222">
        <f>ROUND(E26*U26,2)</f>
        <v>0</v>
      </c>
      <c r="W26" s="222"/>
      <c r="X26" s="222" t="s">
        <v>276</v>
      </c>
      <c r="Y26" s="222" t="s">
        <v>237</v>
      </c>
      <c r="Z26" s="212"/>
      <c r="AA26" s="212"/>
      <c r="AB26" s="212"/>
      <c r="AC26" s="212"/>
      <c r="AD26" s="212"/>
      <c r="AE26" s="212"/>
      <c r="AF26" s="212"/>
      <c r="AG26" s="212" t="s">
        <v>362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3">
        <v>14</v>
      </c>
      <c r="B27" s="244" t="s">
        <v>1907</v>
      </c>
      <c r="C27" s="255" t="s">
        <v>1908</v>
      </c>
      <c r="D27" s="245" t="s">
        <v>1173</v>
      </c>
      <c r="E27" s="246">
        <v>3</v>
      </c>
      <c r="F27" s="247"/>
      <c r="G27" s="248">
        <f>ROUND(E27*F27,2)</f>
        <v>0</v>
      </c>
      <c r="H27" s="247"/>
      <c r="I27" s="248">
        <f>ROUND(E27*H27,2)</f>
        <v>0</v>
      </c>
      <c r="J27" s="247"/>
      <c r="K27" s="248">
        <f>ROUND(E27*J27,2)</f>
        <v>0</v>
      </c>
      <c r="L27" s="248">
        <v>21</v>
      </c>
      <c r="M27" s="248">
        <f>G27*(1+L27/100)</f>
        <v>0</v>
      </c>
      <c r="N27" s="246">
        <v>0</v>
      </c>
      <c r="O27" s="246">
        <f>ROUND(E27*N27,2)</f>
        <v>0</v>
      </c>
      <c r="P27" s="246">
        <v>0</v>
      </c>
      <c r="Q27" s="246">
        <f>ROUND(E27*P27,2)</f>
        <v>0</v>
      </c>
      <c r="R27" s="248"/>
      <c r="S27" s="248" t="s">
        <v>254</v>
      </c>
      <c r="T27" s="249" t="s">
        <v>235</v>
      </c>
      <c r="U27" s="222">
        <v>0</v>
      </c>
      <c r="V27" s="222">
        <f>ROUND(E27*U27,2)</f>
        <v>0</v>
      </c>
      <c r="W27" s="222"/>
      <c r="X27" s="222" t="s">
        <v>276</v>
      </c>
      <c r="Y27" s="222" t="s">
        <v>237</v>
      </c>
      <c r="Z27" s="212"/>
      <c r="AA27" s="212"/>
      <c r="AB27" s="212"/>
      <c r="AC27" s="212"/>
      <c r="AD27" s="212"/>
      <c r="AE27" s="212"/>
      <c r="AF27" s="212"/>
      <c r="AG27" s="212" t="s">
        <v>362</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34">
        <v>15</v>
      </c>
      <c r="B28" s="235" t="s">
        <v>1909</v>
      </c>
      <c r="C28" s="252" t="s">
        <v>1910</v>
      </c>
      <c r="D28" s="236" t="s">
        <v>1911</v>
      </c>
      <c r="E28" s="237">
        <v>1</v>
      </c>
      <c r="F28" s="238"/>
      <c r="G28" s="239">
        <f>ROUND(E28*F28,2)</f>
        <v>0</v>
      </c>
      <c r="H28" s="238"/>
      <c r="I28" s="239">
        <f>ROUND(E28*H28,2)</f>
        <v>0</v>
      </c>
      <c r="J28" s="238"/>
      <c r="K28" s="239">
        <f>ROUND(E28*J28,2)</f>
        <v>0</v>
      </c>
      <c r="L28" s="239">
        <v>21</v>
      </c>
      <c r="M28" s="239">
        <f>G28*(1+L28/100)</f>
        <v>0</v>
      </c>
      <c r="N28" s="237">
        <v>0</v>
      </c>
      <c r="O28" s="237">
        <f>ROUND(E28*N28,2)</f>
        <v>0</v>
      </c>
      <c r="P28" s="237">
        <v>0</v>
      </c>
      <c r="Q28" s="237">
        <f>ROUND(E28*P28,2)</f>
        <v>0</v>
      </c>
      <c r="R28" s="239"/>
      <c r="S28" s="239" t="s">
        <v>254</v>
      </c>
      <c r="T28" s="240" t="s">
        <v>235</v>
      </c>
      <c r="U28" s="222">
        <v>0</v>
      </c>
      <c r="V28" s="222">
        <f>ROUND(E28*U28,2)</f>
        <v>0</v>
      </c>
      <c r="W28" s="222"/>
      <c r="X28" s="222" t="s">
        <v>276</v>
      </c>
      <c r="Y28" s="222" t="s">
        <v>237</v>
      </c>
      <c r="Z28" s="212"/>
      <c r="AA28" s="212"/>
      <c r="AB28" s="212"/>
      <c r="AC28" s="212"/>
      <c r="AD28" s="212"/>
      <c r="AE28" s="212"/>
      <c r="AF28" s="212"/>
      <c r="AG28" s="212" t="s">
        <v>362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5">
      <c r="A29" s="219"/>
      <c r="B29" s="220"/>
      <c r="C29" s="253" t="s">
        <v>1912</v>
      </c>
      <c r="D29" s="241"/>
      <c r="E29" s="241"/>
      <c r="F29" s="241"/>
      <c r="G29" s="241"/>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240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5">
      <c r="A30" s="219"/>
      <c r="B30" s="220"/>
      <c r="C30" s="254" t="s">
        <v>1913</v>
      </c>
      <c r="D30" s="242"/>
      <c r="E30" s="242"/>
      <c r="F30" s="242"/>
      <c r="G30" s="24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240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34">
        <v>16</v>
      </c>
      <c r="B31" s="235" t="s">
        <v>1909</v>
      </c>
      <c r="C31" s="252" t="s">
        <v>1914</v>
      </c>
      <c r="D31" s="236" t="s">
        <v>1911</v>
      </c>
      <c r="E31" s="237">
        <v>1</v>
      </c>
      <c r="F31" s="238"/>
      <c r="G31" s="239">
        <f>ROUND(E31*F31,2)</f>
        <v>0</v>
      </c>
      <c r="H31" s="238"/>
      <c r="I31" s="239">
        <f>ROUND(E31*H31,2)</f>
        <v>0</v>
      </c>
      <c r="J31" s="238"/>
      <c r="K31" s="239">
        <f>ROUND(E31*J31,2)</f>
        <v>0</v>
      </c>
      <c r="L31" s="239">
        <v>21</v>
      </c>
      <c r="M31" s="239">
        <f>G31*(1+L31/100)</f>
        <v>0</v>
      </c>
      <c r="N31" s="237">
        <v>0</v>
      </c>
      <c r="O31" s="237">
        <f>ROUND(E31*N31,2)</f>
        <v>0</v>
      </c>
      <c r="P31" s="237">
        <v>0</v>
      </c>
      <c r="Q31" s="237">
        <f>ROUND(E31*P31,2)</f>
        <v>0</v>
      </c>
      <c r="R31" s="239"/>
      <c r="S31" s="239" t="s">
        <v>254</v>
      </c>
      <c r="T31" s="240" t="s">
        <v>235</v>
      </c>
      <c r="U31" s="222">
        <v>0</v>
      </c>
      <c r="V31" s="222">
        <f>ROUND(E31*U31,2)</f>
        <v>0</v>
      </c>
      <c r="W31" s="222"/>
      <c r="X31" s="222" t="s">
        <v>1192</v>
      </c>
      <c r="Y31" s="222" t="s">
        <v>237</v>
      </c>
      <c r="Z31" s="212"/>
      <c r="AA31" s="212"/>
      <c r="AB31" s="212"/>
      <c r="AC31" s="212"/>
      <c r="AD31" s="212"/>
      <c r="AE31" s="212"/>
      <c r="AF31" s="212"/>
      <c r="AG31" s="212" t="s">
        <v>1588</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5">
      <c r="A32" s="219"/>
      <c r="B32" s="220"/>
      <c r="C32" s="253" t="s">
        <v>1915</v>
      </c>
      <c r="D32" s="241"/>
      <c r="E32" s="241"/>
      <c r="F32" s="241"/>
      <c r="G32" s="241"/>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240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5">
      <c r="A33" s="219"/>
      <c r="B33" s="220"/>
      <c r="C33" s="254" t="s">
        <v>1916</v>
      </c>
      <c r="D33" s="242"/>
      <c r="E33" s="242"/>
      <c r="F33" s="242"/>
      <c r="G33" s="24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240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5">
      <c r="A34" s="219"/>
      <c r="B34" s="220"/>
      <c r="C34" s="254" t="s">
        <v>1913</v>
      </c>
      <c r="D34" s="242"/>
      <c r="E34" s="242"/>
      <c r="F34" s="242"/>
      <c r="G34" s="24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240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3">
        <v>17</v>
      </c>
      <c r="B35" s="244" t="s">
        <v>1909</v>
      </c>
      <c r="C35" s="255" t="s">
        <v>1917</v>
      </c>
      <c r="D35" s="245" t="s">
        <v>1918</v>
      </c>
      <c r="E35" s="246">
        <v>10</v>
      </c>
      <c r="F35" s="247"/>
      <c r="G35" s="248">
        <f>ROUND(E35*F35,2)</f>
        <v>0</v>
      </c>
      <c r="H35" s="247"/>
      <c r="I35" s="248">
        <f>ROUND(E35*H35,2)</f>
        <v>0</v>
      </c>
      <c r="J35" s="247"/>
      <c r="K35" s="248">
        <f>ROUND(E35*J35,2)</f>
        <v>0</v>
      </c>
      <c r="L35" s="248">
        <v>21</v>
      </c>
      <c r="M35" s="248">
        <f>G35*(1+L35/100)</f>
        <v>0</v>
      </c>
      <c r="N35" s="246">
        <v>0</v>
      </c>
      <c r="O35" s="246">
        <f>ROUND(E35*N35,2)</f>
        <v>0</v>
      </c>
      <c r="P35" s="246">
        <v>0</v>
      </c>
      <c r="Q35" s="246">
        <f>ROUND(E35*P35,2)</f>
        <v>0</v>
      </c>
      <c r="R35" s="248"/>
      <c r="S35" s="248" t="s">
        <v>254</v>
      </c>
      <c r="T35" s="249" t="s">
        <v>235</v>
      </c>
      <c r="U35" s="222">
        <v>0</v>
      </c>
      <c r="V35" s="222">
        <f>ROUND(E35*U35,2)</f>
        <v>0</v>
      </c>
      <c r="W35" s="222"/>
      <c r="X35" s="222" t="s">
        <v>1192</v>
      </c>
      <c r="Y35" s="222" t="s">
        <v>237</v>
      </c>
      <c r="Z35" s="212"/>
      <c r="AA35" s="212"/>
      <c r="AB35" s="212"/>
      <c r="AC35" s="212"/>
      <c r="AD35" s="212"/>
      <c r="AE35" s="212"/>
      <c r="AF35" s="212"/>
      <c r="AG35" s="212" t="s">
        <v>1588</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34">
        <v>18</v>
      </c>
      <c r="B36" s="235" t="s">
        <v>1909</v>
      </c>
      <c r="C36" s="252" t="s">
        <v>1919</v>
      </c>
      <c r="D36" s="236" t="s">
        <v>1920</v>
      </c>
      <c r="E36" s="237">
        <v>5</v>
      </c>
      <c r="F36" s="238"/>
      <c r="G36" s="239">
        <f>ROUND(E36*F36,2)</f>
        <v>0</v>
      </c>
      <c r="H36" s="238"/>
      <c r="I36" s="239">
        <f>ROUND(E36*H36,2)</f>
        <v>0</v>
      </c>
      <c r="J36" s="238"/>
      <c r="K36" s="239">
        <f>ROUND(E36*J36,2)</f>
        <v>0</v>
      </c>
      <c r="L36" s="239">
        <v>21</v>
      </c>
      <c r="M36" s="239">
        <f>G36*(1+L36/100)</f>
        <v>0</v>
      </c>
      <c r="N36" s="237">
        <v>0</v>
      </c>
      <c r="O36" s="237">
        <f>ROUND(E36*N36,2)</f>
        <v>0</v>
      </c>
      <c r="P36" s="237">
        <v>0</v>
      </c>
      <c r="Q36" s="237">
        <f>ROUND(E36*P36,2)</f>
        <v>0</v>
      </c>
      <c r="R36" s="239"/>
      <c r="S36" s="239" t="s">
        <v>254</v>
      </c>
      <c r="T36" s="240" t="s">
        <v>235</v>
      </c>
      <c r="U36" s="222">
        <v>0</v>
      </c>
      <c r="V36" s="222">
        <f>ROUND(E36*U36,2)</f>
        <v>0</v>
      </c>
      <c r="W36" s="222"/>
      <c r="X36" s="222" t="s">
        <v>1192</v>
      </c>
      <c r="Y36" s="222" t="s">
        <v>237</v>
      </c>
      <c r="Z36" s="212"/>
      <c r="AA36" s="212"/>
      <c r="AB36" s="212"/>
      <c r="AC36" s="212"/>
      <c r="AD36" s="212"/>
      <c r="AE36" s="212"/>
      <c r="AF36" s="212"/>
      <c r="AG36" s="212" t="s">
        <v>1588</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5">
      <c r="A37" s="219"/>
      <c r="B37" s="220"/>
      <c r="C37" s="253" t="s">
        <v>1921</v>
      </c>
      <c r="D37" s="241"/>
      <c r="E37" s="241"/>
      <c r="F37" s="241"/>
      <c r="G37" s="241"/>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240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x14ac:dyDescent="0.25">
      <c r="A38" s="227" t="s">
        <v>229</v>
      </c>
      <c r="B38" s="228" t="s">
        <v>123</v>
      </c>
      <c r="C38" s="251" t="s">
        <v>124</v>
      </c>
      <c r="D38" s="229"/>
      <c r="E38" s="230"/>
      <c r="F38" s="231"/>
      <c r="G38" s="231">
        <f>SUMIF(AG39:AG52,"&lt;&gt;NOR",G39:G52)</f>
        <v>0</v>
      </c>
      <c r="H38" s="231"/>
      <c r="I38" s="231">
        <f>SUM(I39:I52)</f>
        <v>0</v>
      </c>
      <c r="J38" s="231"/>
      <c r="K38" s="231">
        <f>SUM(K39:K52)</f>
        <v>0</v>
      </c>
      <c r="L38" s="231"/>
      <c r="M38" s="231">
        <f>SUM(M39:M52)</f>
        <v>0</v>
      </c>
      <c r="N38" s="230"/>
      <c r="O38" s="230">
        <f>SUM(O39:O52)</f>
        <v>0</v>
      </c>
      <c r="P38" s="230"/>
      <c r="Q38" s="230">
        <f>SUM(Q39:Q52)</f>
        <v>0</v>
      </c>
      <c r="R38" s="231"/>
      <c r="S38" s="231"/>
      <c r="T38" s="232"/>
      <c r="U38" s="226"/>
      <c r="V38" s="226">
        <f>SUM(V39:V52)</f>
        <v>0</v>
      </c>
      <c r="W38" s="226"/>
      <c r="X38" s="226"/>
      <c r="Y38" s="226"/>
      <c r="AG38" t="s">
        <v>230</v>
      </c>
    </row>
    <row r="39" spans="1:60" outlineLevel="1" x14ac:dyDescent="0.25">
      <c r="A39" s="243">
        <v>19</v>
      </c>
      <c r="B39" s="244" t="s">
        <v>1922</v>
      </c>
      <c r="C39" s="255" t="s">
        <v>1887</v>
      </c>
      <c r="D39" s="245" t="s">
        <v>1173</v>
      </c>
      <c r="E39" s="246">
        <v>2</v>
      </c>
      <c r="F39" s="247"/>
      <c r="G39" s="248">
        <f>ROUND(E39*F39,2)</f>
        <v>0</v>
      </c>
      <c r="H39" s="247"/>
      <c r="I39" s="248">
        <f>ROUND(E39*H39,2)</f>
        <v>0</v>
      </c>
      <c r="J39" s="247"/>
      <c r="K39" s="248">
        <f>ROUND(E39*J39,2)</f>
        <v>0</v>
      </c>
      <c r="L39" s="248">
        <v>21</v>
      </c>
      <c r="M39" s="248">
        <f>G39*(1+L39/100)</f>
        <v>0</v>
      </c>
      <c r="N39" s="246">
        <v>0</v>
      </c>
      <c r="O39" s="246">
        <f>ROUND(E39*N39,2)</f>
        <v>0</v>
      </c>
      <c r="P39" s="246">
        <v>0</v>
      </c>
      <c r="Q39" s="246">
        <f>ROUND(E39*P39,2)</f>
        <v>0</v>
      </c>
      <c r="R39" s="248"/>
      <c r="S39" s="248" t="s">
        <v>254</v>
      </c>
      <c r="T39" s="249" t="s">
        <v>235</v>
      </c>
      <c r="U39" s="222">
        <v>0</v>
      </c>
      <c r="V39" s="222">
        <f>ROUND(E39*U39,2)</f>
        <v>0</v>
      </c>
      <c r="W39" s="222"/>
      <c r="X39" s="222" t="s">
        <v>276</v>
      </c>
      <c r="Y39" s="222" t="s">
        <v>237</v>
      </c>
      <c r="Z39" s="212"/>
      <c r="AA39" s="212"/>
      <c r="AB39" s="212"/>
      <c r="AC39" s="212"/>
      <c r="AD39" s="212"/>
      <c r="AE39" s="212"/>
      <c r="AF39" s="212"/>
      <c r="AG39" s="212" t="s">
        <v>362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3">
        <v>20</v>
      </c>
      <c r="B40" s="244" t="s">
        <v>1923</v>
      </c>
      <c r="C40" s="255" t="s">
        <v>1924</v>
      </c>
      <c r="D40" s="245" t="s">
        <v>1173</v>
      </c>
      <c r="E40" s="246">
        <v>1</v>
      </c>
      <c r="F40" s="247"/>
      <c r="G40" s="248">
        <f>ROUND(E40*F40,2)</f>
        <v>0</v>
      </c>
      <c r="H40" s="247"/>
      <c r="I40" s="248">
        <f>ROUND(E40*H40,2)</f>
        <v>0</v>
      </c>
      <c r="J40" s="247"/>
      <c r="K40" s="248">
        <f>ROUND(E40*J40,2)</f>
        <v>0</v>
      </c>
      <c r="L40" s="248">
        <v>21</v>
      </c>
      <c r="M40" s="248">
        <f>G40*(1+L40/100)</f>
        <v>0</v>
      </c>
      <c r="N40" s="246">
        <v>0</v>
      </c>
      <c r="O40" s="246">
        <f>ROUND(E40*N40,2)</f>
        <v>0</v>
      </c>
      <c r="P40" s="246">
        <v>0</v>
      </c>
      <c r="Q40" s="246">
        <f>ROUND(E40*P40,2)</f>
        <v>0</v>
      </c>
      <c r="R40" s="248"/>
      <c r="S40" s="248" t="s">
        <v>254</v>
      </c>
      <c r="T40" s="249" t="s">
        <v>235</v>
      </c>
      <c r="U40" s="222">
        <v>0</v>
      </c>
      <c r="V40" s="222">
        <f>ROUND(E40*U40,2)</f>
        <v>0</v>
      </c>
      <c r="W40" s="222"/>
      <c r="X40" s="222" t="s">
        <v>276</v>
      </c>
      <c r="Y40" s="222" t="s">
        <v>237</v>
      </c>
      <c r="Z40" s="212"/>
      <c r="AA40" s="212"/>
      <c r="AB40" s="212"/>
      <c r="AC40" s="212"/>
      <c r="AD40" s="212"/>
      <c r="AE40" s="212"/>
      <c r="AF40" s="212"/>
      <c r="AG40" s="212" t="s">
        <v>362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3">
        <v>21</v>
      </c>
      <c r="B41" s="244" t="s">
        <v>1925</v>
      </c>
      <c r="C41" s="255" t="s">
        <v>1926</v>
      </c>
      <c r="D41" s="245" t="s">
        <v>1173</v>
      </c>
      <c r="E41" s="246">
        <v>1</v>
      </c>
      <c r="F41" s="247"/>
      <c r="G41" s="248">
        <f>ROUND(E41*F41,2)</f>
        <v>0</v>
      </c>
      <c r="H41" s="247"/>
      <c r="I41" s="248">
        <f>ROUND(E41*H41,2)</f>
        <v>0</v>
      </c>
      <c r="J41" s="247"/>
      <c r="K41" s="248">
        <f>ROUND(E41*J41,2)</f>
        <v>0</v>
      </c>
      <c r="L41" s="248">
        <v>21</v>
      </c>
      <c r="M41" s="248">
        <f>G41*(1+L41/100)</f>
        <v>0</v>
      </c>
      <c r="N41" s="246">
        <v>0</v>
      </c>
      <c r="O41" s="246">
        <f>ROUND(E41*N41,2)</f>
        <v>0</v>
      </c>
      <c r="P41" s="246">
        <v>0</v>
      </c>
      <c r="Q41" s="246">
        <f>ROUND(E41*P41,2)</f>
        <v>0</v>
      </c>
      <c r="R41" s="248"/>
      <c r="S41" s="248" t="s">
        <v>254</v>
      </c>
      <c r="T41" s="249" t="s">
        <v>235</v>
      </c>
      <c r="U41" s="222">
        <v>0</v>
      </c>
      <c r="V41" s="222">
        <f>ROUND(E41*U41,2)</f>
        <v>0</v>
      </c>
      <c r="W41" s="222"/>
      <c r="X41" s="222" t="s">
        <v>276</v>
      </c>
      <c r="Y41" s="222" t="s">
        <v>237</v>
      </c>
      <c r="Z41" s="212"/>
      <c r="AA41" s="212"/>
      <c r="AB41" s="212"/>
      <c r="AC41" s="212"/>
      <c r="AD41" s="212"/>
      <c r="AE41" s="212"/>
      <c r="AF41" s="212"/>
      <c r="AG41" s="212" t="s">
        <v>362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43">
        <v>22</v>
      </c>
      <c r="B42" s="244" t="s">
        <v>1927</v>
      </c>
      <c r="C42" s="255" t="s">
        <v>1908</v>
      </c>
      <c r="D42" s="245" t="s">
        <v>1173</v>
      </c>
      <c r="E42" s="246">
        <v>3</v>
      </c>
      <c r="F42" s="247"/>
      <c r="G42" s="248">
        <f>ROUND(E42*F42,2)</f>
        <v>0</v>
      </c>
      <c r="H42" s="247"/>
      <c r="I42" s="248">
        <f>ROUND(E42*H42,2)</f>
        <v>0</v>
      </c>
      <c r="J42" s="247"/>
      <c r="K42" s="248">
        <f>ROUND(E42*J42,2)</f>
        <v>0</v>
      </c>
      <c r="L42" s="248">
        <v>21</v>
      </c>
      <c r="M42" s="248">
        <f>G42*(1+L42/100)</f>
        <v>0</v>
      </c>
      <c r="N42" s="246">
        <v>0</v>
      </c>
      <c r="O42" s="246">
        <f>ROUND(E42*N42,2)</f>
        <v>0</v>
      </c>
      <c r="P42" s="246">
        <v>0</v>
      </c>
      <c r="Q42" s="246">
        <f>ROUND(E42*P42,2)</f>
        <v>0</v>
      </c>
      <c r="R42" s="248"/>
      <c r="S42" s="248" t="s">
        <v>254</v>
      </c>
      <c r="T42" s="249" t="s">
        <v>235</v>
      </c>
      <c r="U42" s="222">
        <v>0</v>
      </c>
      <c r="V42" s="222">
        <f>ROUND(E42*U42,2)</f>
        <v>0</v>
      </c>
      <c r="W42" s="222"/>
      <c r="X42" s="222" t="s">
        <v>276</v>
      </c>
      <c r="Y42" s="222" t="s">
        <v>237</v>
      </c>
      <c r="Z42" s="212"/>
      <c r="AA42" s="212"/>
      <c r="AB42" s="212"/>
      <c r="AC42" s="212"/>
      <c r="AD42" s="212"/>
      <c r="AE42" s="212"/>
      <c r="AF42" s="212"/>
      <c r="AG42" s="212" t="s">
        <v>362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43">
        <v>23</v>
      </c>
      <c r="B43" s="244" t="s">
        <v>1928</v>
      </c>
      <c r="C43" s="255" t="s">
        <v>1929</v>
      </c>
      <c r="D43" s="245" t="s">
        <v>1173</v>
      </c>
      <c r="E43" s="246">
        <v>1</v>
      </c>
      <c r="F43" s="247"/>
      <c r="G43" s="248">
        <f>ROUND(E43*F43,2)</f>
        <v>0</v>
      </c>
      <c r="H43" s="247"/>
      <c r="I43" s="248">
        <f>ROUND(E43*H43,2)</f>
        <v>0</v>
      </c>
      <c r="J43" s="247"/>
      <c r="K43" s="248">
        <f>ROUND(E43*J43,2)</f>
        <v>0</v>
      </c>
      <c r="L43" s="248">
        <v>21</v>
      </c>
      <c r="M43" s="248">
        <f>G43*(1+L43/100)</f>
        <v>0</v>
      </c>
      <c r="N43" s="246">
        <v>0</v>
      </c>
      <c r="O43" s="246">
        <f>ROUND(E43*N43,2)</f>
        <v>0</v>
      </c>
      <c r="P43" s="246">
        <v>0</v>
      </c>
      <c r="Q43" s="246">
        <f>ROUND(E43*P43,2)</f>
        <v>0</v>
      </c>
      <c r="R43" s="248"/>
      <c r="S43" s="248" t="s">
        <v>254</v>
      </c>
      <c r="T43" s="249" t="s">
        <v>235</v>
      </c>
      <c r="U43" s="222">
        <v>0</v>
      </c>
      <c r="V43" s="222">
        <f>ROUND(E43*U43,2)</f>
        <v>0</v>
      </c>
      <c r="W43" s="222"/>
      <c r="X43" s="222" t="s">
        <v>276</v>
      </c>
      <c r="Y43" s="222" t="s">
        <v>237</v>
      </c>
      <c r="Z43" s="212"/>
      <c r="AA43" s="212"/>
      <c r="AB43" s="212"/>
      <c r="AC43" s="212"/>
      <c r="AD43" s="212"/>
      <c r="AE43" s="212"/>
      <c r="AF43" s="212"/>
      <c r="AG43" s="212" t="s">
        <v>362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43">
        <v>24</v>
      </c>
      <c r="B44" s="244" t="s">
        <v>426</v>
      </c>
      <c r="C44" s="255" t="s">
        <v>1930</v>
      </c>
      <c r="D44" s="245" t="s">
        <v>1918</v>
      </c>
      <c r="E44" s="246">
        <v>5</v>
      </c>
      <c r="F44" s="247"/>
      <c r="G44" s="248">
        <f>ROUND(E44*F44,2)</f>
        <v>0</v>
      </c>
      <c r="H44" s="247"/>
      <c r="I44" s="248">
        <f>ROUND(E44*H44,2)</f>
        <v>0</v>
      </c>
      <c r="J44" s="247"/>
      <c r="K44" s="248">
        <f>ROUND(E44*J44,2)</f>
        <v>0</v>
      </c>
      <c r="L44" s="248">
        <v>21</v>
      </c>
      <c r="M44" s="248">
        <f>G44*(1+L44/100)</f>
        <v>0</v>
      </c>
      <c r="N44" s="246">
        <v>0</v>
      </c>
      <c r="O44" s="246">
        <f>ROUND(E44*N44,2)</f>
        <v>0</v>
      </c>
      <c r="P44" s="246">
        <v>0</v>
      </c>
      <c r="Q44" s="246">
        <f>ROUND(E44*P44,2)</f>
        <v>0</v>
      </c>
      <c r="R44" s="248"/>
      <c r="S44" s="248" t="s">
        <v>254</v>
      </c>
      <c r="T44" s="249" t="s">
        <v>235</v>
      </c>
      <c r="U44" s="222">
        <v>0</v>
      </c>
      <c r="V44" s="222">
        <f>ROUND(E44*U44,2)</f>
        <v>0</v>
      </c>
      <c r="W44" s="222"/>
      <c r="X44" s="222" t="s">
        <v>276</v>
      </c>
      <c r="Y44" s="222" t="s">
        <v>237</v>
      </c>
      <c r="Z44" s="212"/>
      <c r="AA44" s="212"/>
      <c r="AB44" s="212"/>
      <c r="AC44" s="212"/>
      <c r="AD44" s="212"/>
      <c r="AE44" s="212"/>
      <c r="AF44" s="212"/>
      <c r="AG44" s="212" t="s">
        <v>362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34">
        <v>25</v>
      </c>
      <c r="B45" s="235" t="s">
        <v>1909</v>
      </c>
      <c r="C45" s="252" t="s">
        <v>1910</v>
      </c>
      <c r="D45" s="236" t="s">
        <v>1911</v>
      </c>
      <c r="E45" s="237">
        <v>1</v>
      </c>
      <c r="F45" s="238"/>
      <c r="G45" s="239">
        <f>ROUND(E45*F45,2)</f>
        <v>0</v>
      </c>
      <c r="H45" s="238"/>
      <c r="I45" s="239">
        <f>ROUND(E45*H45,2)</f>
        <v>0</v>
      </c>
      <c r="J45" s="238"/>
      <c r="K45" s="239">
        <f>ROUND(E45*J45,2)</f>
        <v>0</v>
      </c>
      <c r="L45" s="239">
        <v>21</v>
      </c>
      <c r="M45" s="239">
        <f>G45*(1+L45/100)</f>
        <v>0</v>
      </c>
      <c r="N45" s="237">
        <v>0</v>
      </c>
      <c r="O45" s="237">
        <f>ROUND(E45*N45,2)</f>
        <v>0</v>
      </c>
      <c r="P45" s="237">
        <v>0</v>
      </c>
      <c r="Q45" s="237">
        <f>ROUND(E45*P45,2)</f>
        <v>0</v>
      </c>
      <c r="R45" s="239"/>
      <c r="S45" s="239" t="s">
        <v>254</v>
      </c>
      <c r="T45" s="240" t="s">
        <v>235</v>
      </c>
      <c r="U45" s="222">
        <v>0</v>
      </c>
      <c r="V45" s="222">
        <f>ROUND(E45*U45,2)</f>
        <v>0</v>
      </c>
      <c r="W45" s="222"/>
      <c r="X45" s="222" t="s">
        <v>276</v>
      </c>
      <c r="Y45" s="222" t="s">
        <v>237</v>
      </c>
      <c r="Z45" s="212"/>
      <c r="AA45" s="212"/>
      <c r="AB45" s="212"/>
      <c r="AC45" s="212"/>
      <c r="AD45" s="212"/>
      <c r="AE45" s="212"/>
      <c r="AF45" s="212"/>
      <c r="AG45" s="212" t="s">
        <v>362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5">
      <c r="A46" s="219"/>
      <c r="B46" s="220"/>
      <c r="C46" s="253" t="s">
        <v>1912</v>
      </c>
      <c r="D46" s="241"/>
      <c r="E46" s="241"/>
      <c r="F46" s="241"/>
      <c r="G46" s="241"/>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240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5">
      <c r="A47" s="219"/>
      <c r="B47" s="220"/>
      <c r="C47" s="254" t="s">
        <v>1931</v>
      </c>
      <c r="D47" s="242"/>
      <c r="E47" s="242"/>
      <c r="F47" s="242"/>
      <c r="G47" s="24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240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34">
        <v>26</v>
      </c>
      <c r="B48" s="235" t="s">
        <v>1909</v>
      </c>
      <c r="C48" s="252" t="s">
        <v>1914</v>
      </c>
      <c r="D48" s="236" t="s">
        <v>1911</v>
      </c>
      <c r="E48" s="237">
        <v>1</v>
      </c>
      <c r="F48" s="238"/>
      <c r="G48" s="239">
        <f>ROUND(E48*F48,2)</f>
        <v>0</v>
      </c>
      <c r="H48" s="238"/>
      <c r="I48" s="239">
        <f>ROUND(E48*H48,2)</f>
        <v>0</v>
      </c>
      <c r="J48" s="238"/>
      <c r="K48" s="239">
        <f>ROUND(E48*J48,2)</f>
        <v>0</v>
      </c>
      <c r="L48" s="239">
        <v>21</v>
      </c>
      <c r="M48" s="239">
        <f>G48*(1+L48/100)</f>
        <v>0</v>
      </c>
      <c r="N48" s="237">
        <v>0</v>
      </c>
      <c r="O48" s="237">
        <f>ROUND(E48*N48,2)</f>
        <v>0</v>
      </c>
      <c r="P48" s="237">
        <v>0</v>
      </c>
      <c r="Q48" s="237">
        <f>ROUND(E48*P48,2)</f>
        <v>0</v>
      </c>
      <c r="R48" s="239"/>
      <c r="S48" s="239" t="s">
        <v>254</v>
      </c>
      <c r="T48" s="240" t="s">
        <v>235</v>
      </c>
      <c r="U48" s="222">
        <v>0</v>
      </c>
      <c r="V48" s="222">
        <f>ROUND(E48*U48,2)</f>
        <v>0</v>
      </c>
      <c r="W48" s="222"/>
      <c r="X48" s="222" t="s">
        <v>1192</v>
      </c>
      <c r="Y48" s="222" t="s">
        <v>237</v>
      </c>
      <c r="Z48" s="212"/>
      <c r="AA48" s="212"/>
      <c r="AB48" s="212"/>
      <c r="AC48" s="212"/>
      <c r="AD48" s="212"/>
      <c r="AE48" s="212"/>
      <c r="AF48" s="212"/>
      <c r="AG48" s="212" t="s">
        <v>1588</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5">
      <c r="A49" s="219"/>
      <c r="B49" s="220"/>
      <c r="C49" s="253" t="s">
        <v>1915</v>
      </c>
      <c r="D49" s="241"/>
      <c r="E49" s="241"/>
      <c r="F49" s="241"/>
      <c r="G49" s="241"/>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240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5">
      <c r="A50" s="219"/>
      <c r="B50" s="220"/>
      <c r="C50" s="254" t="s">
        <v>1916</v>
      </c>
      <c r="D50" s="242"/>
      <c r="E50" s="242"/>
      <c r="F50" s="242"/>
      <c r="G50" s="24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240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34">
        <v>27</v>
      </c>
      <c r="B51" s="235" t="s">
        <v>1909</v>
      </c>
      <c r="C51" s="252" t="s">
        <v>1919</v>
      </c>
      <c r="D51" s="236" t="s">
        <v>1920</v>
      </c>
      <c r="E51" s="237">
        <v>5</v>
      </c>
      <c r="F51" s="238"/>
      <c r="G51" s="239">
        <f>ROUND(E51*F51,2)</f>
        <v>0</v>
      </c>
      <c r="H51" s="238"/>
      <c r="I51" s="239">
        <f>ROUND(E51*H51,2)</f>
        <v>0</v>
      </c>
      <c r="J51" s="238"/>
      <c r="K51" s="239">
        <f>ROUND(E51*J51,2)</f>
        <v>0</v>
      </c>
      <c r="L51" s="239">
        <v>21</v>
      </c>
      <c r="M51" s="239">
        <f>G51*(1+L51/100)</f>
        <v>0</v>
      </c>
      <c r="N51" s="237">
        <v>0</v>
      </c>
      <c r="O51" s="237">
        <f>ROUND(E51*N51,2)</f>
        <v>0</v>
      </c>
      <c r="P51" s="237">
        <v>0</v>
      </c>
      <c r="Q51" s="237">
        <f>ROUND(E51*P51,2)</f>
        <v>0</v>
      </c>
      <c r="R51" s="239"/>
      <c r="S51" s="239" t="s">
        <v>254</v>
      </c>
      <c r="T51" s="240" t="s">
        <v>235</v>
      </c>
      <c r="U51" s="222">
        <v>0</v>
      </c>
      <c r="V51" s="222">
        <f>ROUND(E51*U51,2)</f>
        <v>0</v>
      </c>
      <c r="W51" s="222"/>
      <c r="X51" s="222" t="s">
        <v>1192</v>
      </c>
      <c r="Y51" s="222" t="s">
        <v>237</v>
      </c>
      <c r="Z51" s="212"/>
      <c r="AA51" s="212"/>
      <c r="AB51" s="212"/>
      <c r="AC51" s="212"/>
      <c r="AD51" s="212"/>
      <c r="AE51" s="212"/>
      <c r="AF51" s="212"/>
      <c r="AG51" s="212" t="s">
        <v>1588</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5">
      <c r="A52" s="219"/>
      <c r="B52" s="220"/>
      <c r="C52" s="253" t="s">
        <v>1921</v>
      </c>
      <c r="D52" s="241"/>
      <c r="E52" s="241"/>
      <c r="F52" s="241"/>
      <c r="G52" s="241"/>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240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x14ac:dyDescent="0.25">
      <c r="A53" s="227" t="s">
        <v>229</v>
      </c>
      <c r="B53" s="228" t="s">
        <v>125</v>
      </c>
      <c r="C53" s="251" t="s">
        <v>126</v>
      </c>
      <c r="D53" s="229"/>
      <c r="E53" s="230"/>
      <c r="F53" s="231"/>
      <c r="G53" s="231">
        <f>SUMIF(AG54:AG104,"&lt;&gt;NOR",G54:G104)</f>
        <v>0</v>
      </c>
      <c r="H53" s="231"/>
      <c r="I53" s="231">
        <f>SUM(I54:I104)</f>
        <v>0</v>
      </c>
      <c r="J53" s="231"/>
      <c r="K53" s="231">
        <f>SUM(K54:K104)</f>
        <v>0</v>
      </c>
      <c r="L53" s="231"/>
      <c r="M53" s="231">
        <f>SUM(M54:M104)</f>
        <v>0</v>
      </c>
      <c r="N53" s="230"/>
      <c r="O53" s="230">
        <f>SUM(O54:O104)</f>
        <v>0</v>
      </c>
      <c r="P53" s="230"/>
      <c r="Q53" s="230">
        <f>SUM(Q54:Q104)</f>
        <v>0</v>
      </c>
      <c r="R53" s="231"/>
      <c r="S53" s="231"/>
      <c r="T53" s="232"/>
      <c r="U53" s="226"/>
      <c r="V53" s="226">
        <f>SUM(V54:V104)</f>
        <v>0</v>
      </c>
      <c r="W53" s="226"/>
      <c r="X53" s="226"/>
      <c r="Y53" s="226"/>
      <c r="AG53" t="s">
        <v>230</v>
      </c>
    </row>
    <row r="54" spans="1:60" outlineLevel="1" x14ac:dyDescent="0.25">
      <c r="A54" s="243">
        <v>28</v>
      </c>
      <c r="B54" s="244" t="s">
        <v>1932</v>
      </c>
      <c r="C54" s="255" t="s">
        <v>1933</v>
      </c>
      <c r="D54" s="245" t="s">
        <v>1173</v>
      </c>
      <c r="E54" s="246">
        <v>1</v>
      </c>
      <c r="F54" s="247"/>
      <c r="G54" s="248">
        <f>ROUND(E54*F54,2)</f>
        <v>0</v>
      </c>
      <c r="H54" s="247"/>
      <c r="I54" s="248">
        <f>ROUND(E54*H54,2)</f>
        <v>0</v>
      </c>
      <c r="J54" s="247"/>
      <c r="K54" s="248">
        <f>ROUND(E54*J54,2)</f>
        <v>0</v>
      </c>
      <c r="L54" s="248">
        <v>21</v>
      </c>
      <c r="M54" s="248">
        <f>G54*(1+L54/100)</f>
        <v>0</v>
      </c>
      <c r="N54" s="246">
        <v>0</v>
      </c>
      <c r="O54" s="246">
        <f>ROUND(E54*N54,2)</f>
        <v>0</v>
      </c>
      <c r="P54" s="246">
        <v>0</v>
      </c>
      <c r="Q54" s="246">
        <f>ROUND(E54*P54,2)</f>
        <v>0</v>
      </c>
      <c r="R54" s="248"/>
      <c r="S54" s="248" t="s">
        <v>254</v>
      </c>
      <c r="T54" s="249" t="s">
        <v>235</v>
      </c>
      <c r="U54" s="222">
        <v>0</v>
      </c>
      <c r="V54" s="222">
        <f>ROUND(E54*U54,2)</f>
        <v>0</v>
      </c>
      <c r="W54" s="222"/>
      <c r="X54" s="222" t="s">
        <v>276</v>
      </c>
      <c r="Y54" s="222" t="s">
        <v>237</v>
      </c>
      <c r="Z54" s="212"/>
      <c r="AA54" s="212"/>
      <c r="AB54" s="212"/>
      <c r="AC54" s="212"/>
      <c r="AD54" s="212"/>
      <c r="AE54" s="212"/>
      <c r="AF54" s="212"/>
      <c r="AG54" s="212" t="s">
        <v>362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43">
        <v>29</v>
      </c>
      <c r="B55" s="244" t="s">
        <v>993</v>
      </c>
      <c r="C55" s="255" t="s">
        <v>1934</v>
      </c>
      <c r="D55" s="245" t="s">
        <v>518</v>
      </c>
      <c r="E55" s="246">
        <v>10</v>
      </c>
      <c r="F55" s="247"/>
      <c r="G55" s="248">
        <f>ROUND(E55*F55,2)</f>
        <v>0</v>
      </c>
      <c r="H55" s="247"/>
      <c r="I55" s="248">
        <f>ROUND(E55*H55,2)</f>
        <v>0</v>
      </c>
      <c r="J55" s="247"/>
      <c r="K55" s="248">
        <f>ROUND(E55*J55,2)</f>
        <v>0</v>
      </c>
      <c r="L55" s="248">
        <v>21</v>
      </c>
      <c r="M55" s="248">
        <f>G55*(1+L55/100)</f>
        <v>0</v>
      </c>
      <c r="N55" s="246">
        <v>0</v>
      </c>
      <c r="O55" s="246">
        <f>ROUND(E55*N55,2)</f>
        <v>0</v>
      </c>
      <c r="P55" s="246">
        <v>0</v>
      </c>
      <c r="Q55" s="246">
        <f>ROUND(E55*P55,2)</f>
        <v>0</v>
      </c>
      <c r="R55" s="248"/>
      <c r="S55" s="248" t="s">
        <v>254</v>
      </c>
      <c r="T55" s="249" t="s">
        <v>235</v>
      </c>
      <c r="U55" s="222">
        <v>0</v>
      </c>
      <c r="V55" s="222">
        <f>ROUND(E55*U55,2)</f>
        <v>0</v>
      </c>
      <c r="W55" s="222"/>
      <c r="X55" s="222" t="s">
        <v>276</v>
      </c>
      <c r="Y55" s="222" t="s">
        <v>237</v>
      </c>
      <c r="Z55" s="212"/>
      <c r="AA55" s="212"/>
      <c r="AB55" s="212"/>
      <c r="AC55" s="212"/>
      <c r="AD55" s="212"/>
      <c r="AE55" s="212"/>
      <c r="AF55" s="212"/>
      <c r="AG55" s="212" t="s">
        <v>362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34">
        <v>30</v>
      </c>
      <c r="B56" s="235" t="s">
        <v>1935</v>
      </c>
      <c r="C56" s="252" t="s">
        <v>1936</v>
      </c>
      <c r="D56" s="236" t="s">
        <v>290</v>
      </c>
      <c r="E56" s="237">
        <v>55</v>
      </c>
      <c r="F56" s="238"/>
      <c r="G56" s="239">
        <f>ROUND(E56*F56,2)</f>
        <v>0</v>
      </c>
      <c r="H56" s="238"/>
      <c r="I56" s="239">
        <f>ROUND(E56*H56,2)</f>
        <v>0</v>
      </c>
      <c r="J56" s="238"/>
      <c r="K56" s="239">
        <f>ROUND(E56*J56,2)</f>
        <v>0</v>
      </c>
      <c r="L56" s="239">
        <v>21</v>
      </c>
      <c r="M56" s="239">
        <f>G56*(1+L56/100)</f>
        <v>0</v>
      </c>
      <c r="N56" s="237">
        <v>0</v>
      </c>
      <c r="O56" s="237">
        <f>ROUND(E56*N56,2)</f>
        <v>0</v>
      </c>
      <c r="P56" s="237">
        <v>0</v>
      </c>
      <c r="Q56" s="237">
        <f>ROUND(E56*P56,2)</f>
        <v>0</v>
      </c>
      <c r="R56" s="239"/>
      <c r="S56" s="239" t="s">
        <v>254</v>
      </c>
      <c r="T56" s="240" t="s">
        <v>235</v>
      </c>
      <c r="U56" s="222">
        <v>0</v>
      </c>
      <c r="V56" s="222">
        <f>ROUND(E56*U56,2)</f>
        <v>0</v>
      </c>
      <c r="W56" s="222"/>
      <c r="X56" s="222" t="s">
        <v>276</v>
      </c>
      <c r="Y56" s="222" t="s">
        <v>237</v>
      </c>
      <c r="Z56" s="212"/>
      <c r="AA56" s="212"/>
      <c r="AB56" s="212"/>
      <c r="AC56" s="212"/>
      <c r="AD56" s="212"/>
      <c r="AE56" s="212"/>
      <c r="AF56" s="212"/>
      <c r="AG56" s="212" t="s">
        <v>362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5">
      <c r="A57" s="219"/>
      <c r="B57" s="220"/>
      <c r="C57" s="263" t="s">
        <v>1937</v>
      </c>
      <c r="D57" s="259"/>
      <c r="E57" s="260"/>
      <c r="F57" s="222"/>
      <c r="G57" s="222"/>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281</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5">
      <c r="A58" s="219"/>
      <c r="B58" s="220"/>
      <c r="C58" s="263" t="s">
        <v>1938</v>
      </c>
      <c r="D58" s="259"/>
      <c r="E58" s="260">
        <v>55</v>
      </c>
      <c r="F58" s="222"/>
      <c r="G58" s="222"/>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281</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34">
        <v>31</v>
      </c>
      <c r="B59" s="235" t="s">
        <v>1939</v>
      </c>
      <c r="C59" s="252" t="s">
        <v>1940</v>
      </c>
      <c r="D59" s="236" t="s">
        <v>290</v>
      </c>
      <c r="E59" s="237">
        <v>2</v>
      </c>
      <c r="F59" s="238"/>
      <c r="G59" s="239">
        <f>ROUND(E59*F59,2)</f>
        <v>0</v>
      </c>
      <c r="H59" s="238"/>
      <c r="I59" s="239">
        <f>ROUND(E59*H59,2)</f>
        <v>0</v>
      </c>
      <c r="J59" s="238"/>
      <c r="K59" s="239">
        <f>ROUND(E59*J59,2)</f>
        <v>0</v>
      </c>
      <c r="L59" s="239">
        <v>21</v>
      </c>
      <c r="M59" s="239">
        <f>G59*(1+L59/100)</f>
        <v>0</v>
      </c>
      <c r="N59" s="237">
        <v>0</v>
      </c>
      <c r="O59" s="237">
        <f>ROUND(E59*N59,2)</f>
        <v>0</v>
      </c>
      <c r="P59" s="237">
        <v>0</v>
      </c>
      <c r="Q59" s="237">
        <f>ROUND(E59*P59,2)</f>
        <v>0</v>
      </c>
      <c r="R59" s="239"/>
      <c r="S59" s="239" t="s">
        <v>254</v>
      </c>
      <c r="T59" s="240" t="s">
        <v>235</v>
      </c>
      <c r="U59" s="222">
        <v>0</v>
      </c>
      <c r="V59" s="222">
        <f>ROUND(E59*U59,2)</f>
        <v>0</v>
      </c>
      <c r="W59" s="222"/>
      <c r="X59" s="222" t="s">
        <v>276</v>
      </c>
      <c r="Y59" s="222" t="s">
        <v>237</v>
      </c>
      <c r="Z59" s="212"/>
      <c r="AA59" s="212"/>
      <c r="AB59" s="212"/>
      <c r="AC59" s="212"/>
      <c r="AD59" s="212"/>
      <c r="AE59" s="212"/>
      <c r="AF59" s="212"/>
      <c r="AG59" s="212" t="s">
        <v>362</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5">
      <c r="A60" s="219"/>
      <c r="B60" s="220"/>
      <c r="C60" s="263" t="s">
        <v>1941</v>
      </c>
      <c r="D60" s="259"/>
      <c r="E60" s="260"/>
      <c r="F60" s="222"/>
      <c r="G60" s="222"/>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281</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5">
      <c r="A61" s="219"/>
      <c r="B61" s="220"/>
      <c r="C61" s="263" t="s">
        <v>73</v>
      </c>
      <c r="D61" s="259"/>
      <c r="E61" s="260">
        <v>2</v>
      </c>
      <c r="F61" s="222"/>
      <c r="G61" s="222"/>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281</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43">
        <v>32</v>
      </c>
      <c r="B62" s="244" t="s">
        <v>134</v>
      </c>
      <c r="C62" s="255" t="s">
        <v>1942</v>
      </c>
      <c r="D62" s="245" t="s">
        <v>1173</v>
      </c>
      <c r="E62" s="246">
        <v>2</v>
      </c>
      <c r="F62" s="247"/>
      <c r="G62" s="248">
        <f>ROUND(E62*F62,2)</f>
        <v>0</v>
      </c>
      <c r="H62" s="247"/>
      <c r="I62" s="248">
        <f>ROUND(E62*H62,2)</f>
        <v>0</v>
      </c>
      <c r="J62" s="247"/>
      <c r="K62" s="248">
        <f>ROUND(E62*J62,2)</f>
        <v>0</v>
      </c>
      <c r="L62" s="248">
        <v>21</v>
      </c>
      <c r="M62" s="248">
        <f>G62*(1+L62/100)</f>
        <v>0</v>
      </c>
      <c r="N62" s="246">
        <v>0</v>
      </c>
      <c r="O62" s="246">
        <f>ROUND(E62*N62,2)</f>
        <v>0</v>
      </c>
      <c r="P62" s="246">
        <v>0</v>
      </c>
      <c r="Q62" s="246">
        <f>ROUND(E62*P62,2)</f>
        <v>0</v>
      </c>
      <c r="R62" s="248"/>
      <c r="S62" s="248" t="s">
        <v>254</v>
      </c>
      <c r="T62" s="249" t="s">
        <v>235</v>
      </c>
      <c r="U62" s="222">
        <v>0</v>
      </c>
      <c r="V62" s="222">
        <f>ROUND(E62*U62,2)</f>
        <v>0</v>
      </c>
      <c r="W62" s="222"/>
      <c r="X62" s="222" t="s">
        <v>276</v>
      </c>
      <c r="Y62" s="222" t="s">
        <v>237</v>
      </c>
      <c r="Z62" s="212"/>
      <c r="AA62" s="212"/>
      <c r="AB62" s="212"/>
      <c r="AC62" s="212"/>
      <c r="AD62" s="212"/>
      <c r="AE62" s="212"/>
      <c r="AF62" s="212"/>
      <c r="AG62" s="212" t="s">
        <v>362</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43">
        <v>33</v>
      </c>
      <c r="B63" s="244" t="s">
        <v>1943</v>
      </c>
      <c r="C63" s="255" t="s">
        <v>1944</v>
      </c>
      <c r="D63" s="245" t="s">
        <v>1173</v>
      </c>
      <c r="E63" s="246">
        <v>2</v>
      </c>
      <c r="F63" s="247"/>
      <c r="G63" s="248">
        <f>ROUND(E63*F63,2)</f>
        <v>0</v>
      </c>
      <c r="H63" s="247"/>
      <c r="I63" s="248">
        <f>ROUND(E63*H63,2)</f>
        <v>0</v>
      </c>
      <c r="J63" s="247"/>
      <c r="K63" s="248">
        <f>ROUND(E63*J63,2)</f>
        <v>0</v>
      </c>
      <c r="L63" s="248">
        <v>21</v>
      </c>
      <c r="M63" s="248">
        <f>G63*(1+L63/100)</f>
        <v>0</v>
      </c>
      <c r="N63" s="246">
        <v>0</v>
      </c>
      <c r="O63" s="246">
        <f>ROUND(E63*N63,2)</f>
        <v>0</v>
      </c>
      <c r="P63" s="246">
        <v>0</v>
      </c>
      <c r="Q63" s="246">
        <f>ROUND(E63*P63,2)</f>
        <v>0</v>
      </c>
      <c r="R63" s="248"/>
      <c r="S63" s="248" t="s">
        <v>254</v>
      </c>
      <c r="T63" s="249" t="s">
        <v>235</v>
      </c>
      <c r="U63" s="222">
        <v>0</v>
      </c>
      <c r="V63" s="222">
        <f>ROUND(E63*U63,2)</f>
        <v>0</v>
      </c>
      <c r="W63" s="222"/>
      <c r="X63" s="222" t="s">
        <v>276</v>
      </c>
      <c r="Y63" s="222" t="s">
        <v>237</v>
      </c>
      <c r="Z63" s="212"/>
      <c r="AA63" s="212"/>
      <c r="AB63" s="212"/>
      <c r="AC63" s="212"/>
      <c r="AD63" s="212"/>
      <c r="AE63" s="212"/>
      <c r="AF63" s="212"/>
      <c r="AG63" s="212" t="s">
        <v>362</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34">
        <v>34</v>
      </c>
      <c r="B64" s="235" t="s">
        <v>1945</v>
      </c>
      <c r="C64" s="252" t="s">
        <v>1946</v>
      </c>
      <c r="D64" s="236" t="s">
        <v>290</v>
      </c>
      <c r="E64" s="237">
        <v>20</v>
      </c>
      <c r="F64" s="238"/>
      <c r="G64" s="239">
        <f>ROUND(E64*F64,2)</f>
        <v>0</v>
      </c>
      <c r="H64" s="238"/>
      <c r="I64" s="239">
        <f>ROUND(E64*H64,2)</f>
        <v>0</v>
      </c>
      <c r="J64" s="238"/>
      <c r="K64" s="239">
        <f>ROUND(E64*J64,2)</f>
        <v>0</v>
      </c>
      <c r="L64" s="239">
        <v>21</v>
      </c>
      <c r="M64" s="239">
        <f>G64*(1+L64/100)</f>
        <v>0</v>
      </c>
      <c r="N64" s="237">
        <v>0</v>
      </c>
      <c r="O64" s="237">
        <f>ROUND(E64*N64,2)</f>
        <v>0</v>
      </c>
      <c r="P64" s="237">
        <v>0</v>
      </c>
      <c r="Q64" s="237">
        <f>ROUND(E64*P64,2)</f>
        <v>0</v>
      </c>
      <c r="R64" s="239"/>
      <c r="S64" s="239" t="s">
        <v>254</v>
      </c>
      <c r="T64" s="240" t="s">
        <v>235</v>
      </c>
      <c r="U64" s="222">
        <v>0</v>
      </c>
      <c r="V64" s="222">
        <f>ROUND(E64*U64,2)</f>
        <v>0</v>
      </c>
      <c r="W64" s="222"/>
      <c r="X64" s="222" t="s">
        <v>276</v>
      </c>
      <c r="Y64" s="222" t="s">
        <v>237</v>
      </c>
      <c r="Z64" s="212"/>
      <c r="AA64" s="212"/>
      <c r="AB64" s="212"/>
      <c r="AC64" s="212"/>
      <c r="AD64" s="212"/>
      <c r="AE64" s="212"/>
      <c r="AF64" s="212"/>
      <c r="AG64" s="212" t="s">
        <v>362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5">
      <c r="A65" s="219"/>
      <c r="B65" s="220"/>
      <c r="C65" s="263" t="s">
        <v>1947</v>
      </c>
      <c r="D65" s="259"/>
      <c r="E65" s="260"/>
      <c r="F65" s="222"/>
      <c r="G65" s="222"/>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281</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5">
      <c r="A66" s="219"/>
      <c r="B66" s="220"/>
      <c r="C66" s="263" t="s">
        <v>1948</v>
      </c>
      <c r="D66" s="259"/>
      <c r="E66" s="260">
        <v>20</v>
      </c>
      <c r="F66" s="222"/>
      <c r="G66" s="22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281</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43">
        <v>35</v>
      </c>
      <c r="B67" s="244" t="s">
        <v>1949</v>
      </c>
      <c r="C67" s="255" t="s">
        <v>1950</v>
      </c>
      <c r="D67" s="245" t="s">
        <v>1173</v>
      </c>
      <c r="E67" s="246">
        <v>6</v>
      </c>
      <c r="F67" s="247"/>
      <c r="G67" s="248">
        <f>ROUND(E67*F67,2)</f>
        <v>0</v>
      </c>
      <c r="H67" s="247"/>
      <c r="I67" s="248">
        <f>ROUND(E67*H67,2)</f>
        <v>0</v>
      </c>
      <c r="J67" s="247"/>
      <c r="K67" s="248">
        <f>ROUND(E67*J67,2)</f>
        <v>0</v>
      </c>
      <c r="L67" s="248">
        <v>21</v>
      </c>
      <c r="M67" s="248">
        <f>G67*(1+L67/100)</f>
        <v>0</v>
      </c>
      <c r="N67" s="246">
        <v>0</v>
      </c>
      <c r="O67" s="246">
        <f>ROUND(E67*N67,2)</f>
        <v>0</v>
      </c>
      <c r="P67" s="246">
        <v>0</v>
      </c>
      <c r="Q67" s="246">
        <f>ROUND(E67*P67,2)</f>
        <v>0</v>
      </c>
      <c r="R67" s="248"/>
      <c r="S67" s="248" t="s">
        <v>254</v>
      </c>
      <c r="T67" s="249" t="s">
        <v>235</v>
      </c>
      <c r="U67" s="222">
        <v>0</v>
      </c>
      <c r="V67" s="222">
        <f>ROUND(E67*U67,2)</f>
        <v>0</v>
      </c>
      <c r="W67" s="222"/>
      <c r="X67" s="222" t="s">
        <v>276</v>
      </c>
      <c r="Y67" s="222" t="s">
        <v>237</v>
      </c>
      <c r="Z67" s="212"/>
      <c r="AA67" s="212"/>
      <c r="AB67" s="212"/>
      <c r="AC67" s="212"/>
      <c r="AD67" s="212"/>
      <c r="AE67" s="212"/>
      <c r="AF67" s="212"/>
      <c r="AG67" s="212" t="s">
        <v>362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43">
        <v>36</v>
      </c>
      <c r="B68" s="244" t="s">
        <v>1951</v>
      </c>
      <c r="C68" s="255" t="s">
        <v>1952</v>
      </c>
      <c r="D68" s="245" t="s">
        <v>1173</v>
      </c>
      <c r="E68" s="246">
        <v>2</v>
      </c>
      <c r="F68" s="247"/>
      <c r="G68" s="248">
        <f>ROUND(E68*F68,2)</f>
        <v>0</v>
      </c>
      <c r="H68" s="247"/>
      <c r="I68" s="248">
        <f>ROUND(E68*H68,2)</f>
        <v>0</v>
      </c>
      <c r="J68" s="247"/>
      <c r="K68" s="248">
        <f>ROUND(E68*J68,2)</f>
        <v>0</v>
      </c>
      <c r="L68" s="248">
        <v>21</v>
      </c>
      <c r="M68" s="248">
        <f>G68*(1+L68/100)</f>
        <v>0</v>
      </c>
      <c r="N68" s="246">
        <v>0</v>
      </c>
      <c r="O68" s="246">
        <f>ROUND(E68*N68,2)</f>
        <v>0</v>
      </c>
      <c r="P68" s="246">
        <v>0</v>
      </c>
      <c r="Q68" s="246">
        <f>ROUND(E68*P68,2)</f>
        <v>0</v>
      </c>
      <c r="R68" s="248"/>
      <c r="S68" s="248" t="s">
        <v>254</v>
      </c>
      <c r="T68" s="249" t="s">
        <v>235</v>
      </c>
      <c r="U68" s="222">
        <v>0</v>
      </c>
      <c r="V68" s="222">
        <f>ROUND(E68*U68,2)</f>
        <v>0</v>
      </c>
      <c r="W68" s="222"/>
      <c r="X68" s="222" t="s">
        <v>276</v>
      </c>
      <c r="Y68" s="222" t="s">
        <v>237</v>
      </c>
      <c r="Z68" s="212"/>
      <c r="AA68" s="212"/>
      <c r="AB68" s="212"/>
      <c r="AC68" s="212"/>
      <c r="AD68" s="212"/>
      <c r="AE68" s="212"/>
      <c r="AF68" s="212"/>
      <c r="AG68" s="212" t="s">
        <v>362</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43">
        <v>37</v>
      </c>
      <c r="B69" s="244" t="s">
        <v>1953</v>
      </c>
      <c r="C69" s="255" t="s">
        <v>1954</v>
      </c>
      <c r="D69" s="245" t="s">
        <v>1173</v>
      </c>
      <c r="E69" s="246">
        <v>4</v>
      </c>
      <c r="F69" s="247"/>
      <c r="G69" s="248">
        <f>ROUND(E69*F69,2)</f>
        <v>0</v>
      </c>
      <c r="H69" s="247"/>
      <c r="I69" s="248">
        <f>ROUND(E69*H69,2)</f>
        <v>0</v>
      </c>
      <c r="J69" s="247"/>
      <c r="K69" s="248">
        <f>ROUND(E69*J69,2)</f>
        <v>0</v>
      </c>
      <c r="L69" s="248">
        <v>21</v>
      </c>
      <c r="M69" s="248">
        <f>G69*(1+L69/100)</f>
        <v>0</v>
      </c>
      <c r="N69" s="246">
        <v>0</v>
      </c>
      <c r="O69" s="246">
        <f>ROUND(E69*N69,2)</f>
        <v>0</v>
      </c>
      <c r="P69" s="246">
        <v>0</v>
      </c>
      <c r="Q69" s="246">
        <f>ROUND(E69*P69,2)</f>
        <v>0</v>
      </c>
      <c r="R69" s="248"/>
      <c r="S69" s="248" t="s">
        <v>254</v>
      </c>
      <c r="T69" s="249" t="s">
        <v>235</v>
      </c>
      <c r="U69" s="222">
        <v>0</v>
      </c>
      <c r="V69" s="222">
        <f>ROUND(E69*U69,2)</f>
        <v>0</v>
      </c>
      <c r="W69" s="222"/>
      <c r="X69" s="222" t="s">
        <v>276</v>
      </c>
      <c r="Y69" s="222" t="s">
        <v>237</v>
      </c>
      <c r="Z69" s="212"/>
      <c r="AA69" s="212"/>
      <c r="AB69" s="212"/>
      <c r="AC69" s="212"/>
      <c r="AD69" s="212"/>
      <c r="AE69" s="212"/>
      <c r="AF69" s="212"/>
      <c r="AG69" s="212" t="s">
        <v>362</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5">
      <c r="A70" s="243">
        <v>38</v>
      </c>
      <c r="B70" s="244" t="s">
        <v>1955</v>
      </c>
      <c r="C70" s="255" t="s">
        <v>1956</v>
      </c>
      <c r="D70" s="245" t="s">
        <v>1173</v>
      </c>
      <c r="E70" s="246">
        <v>3</v>
      </c>
      <c r="F70" s="247"/>
      <c r="G70" s="248">
        <f>ROUND(E70*F70,2)</f>
        <v>0</v>
      </c>
      <c r="H70" s="247"/>
      <c r="I70" s="248">
        <f>ROUND(E70*H70,2)</f>
        <v>0</v>
      </c>
      <c r="J70" s="247"/>
      <c r="K70" s="248">
        <f>ROUND(E70*J70,2)</f>
        <v>0</v>
      </c>
      <c r="L70" s="248">
        <v>21</v>
      </c>
      <c r="M70" s="248">
        <f>G70*(1+L70/100)</f>
        <v>0</v>
      </c>
      <c r="N70" s="246">
        <v>0</v>
      </c>
      <c r="O70" s="246">
        <f>ROUND(E70*N70,2)</f>
        <v>0</v>
      </c>
      <c r="P70" s="246">
        <v>0</v>
      </c>
      <c r="Q70" s="246">
        <f>ROUND(E70*P70,2)</f>
        <v>0</v>
      </c>
      <c r="R70" s="248"/>
      <c r="S70" s="248" t="s">
        <v>254</v>
      </c>
      <c r="T70" s="249" t="s">
        <v>235</v>
      </c>
      <c r="U70" s="222">
        <v>0</v>
      </c>
      <c r="V70" s="222">
        <f>ROUND(E70*U70,2)</f>
        <v>0</v>
      </c>
      <c r="W70" s="222"/>
      <c r="X70" s="222" t="s">
        <v>276</v>
      </c>
      <c r="Y70" s="222" t="s">
        <v>237</v>
      </c>
      <c r="Z70" s="212"/>
      <c r="AA70" s="212"/>
      <c r="AB70" s="212"/>
      <c r="AC70" s="212"/>
      <c r="AD70" s="212"/>
      <c r="AE70" s="212"/>
      <c r="AF70" s="212"/>
      <c r="AG70" s="212" t="s">
        <v>362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5">
      <c r="A71" s="234">
        <v>39</v>
      </c>
      <c r="B71" s="235" t="s">
        <v>1957</v>
      </c>
      <c r="C71" s="252" t="s">
        <v>1958</v>
      </c>
      <c r="D71" s="236" t="s">
        <v>1173</v>
      </c>
      <c r="E71" s="237">
        <v>5</v>
      </c>
      <c r="F71" s="238"/>
      <c r="G71" s="239">
        <f>ROUND(E71*F71,2)</f>
        <v>0</v>
      </c>
      <c r="H71" s="238"/>
      <c r="I71" s="239">
        <f>ROUND(E71*H71,2)</f>
        <v>0</v>
      </c>
      <c r="J71" s="238"/>
      <c r="K71" s="239">
        <f>ROUND(E71*J71,2)</f>
        <v>0</v>
      </c>
      <c r="L71" s="239">
        <v>21</v>
      </c>
      <c r="M71" s="239">
        <f>G71*(1+L71/100)</f>
        <v>0</v>
      </c>
      <c r="N71" s="237">
        <v>0</v>
      </c>
      <c r="O71" s="237">
        <f>ROUND(E71*N71,2)</f>
        <v>0</v>
      </c>
      <c r="P71" s="237">
        <v>0</v>
      </c>
      <c r="Q71" s="237">
        <f>ROUND(E71*P71,2)</f>
        <v>0</v>
      </c>
      <c r="R71" s="239"/>
      <c r="S71" s="239" t="s">
        <v>254</v>
      </c>
      <c r="T71" s="240" t="s">
        <v>235</v>
      </c>
      <c r="U71" s="222">
        <v>0</v>
      </c>
      <c r="V71" s="222">
        <f>ROUND(E71*U71,2)</f>
        <v>0</v>
      </c>
      <c r="W71" s="222"/>
      <c r="X71" s="222" t="s">
        <v>276</v>
      </c>
      <c r="Y71" s="222" t="s">
        <v>237</v>
      </c>
      <c r="Z71" s="212"/>
      <c r="AA71" s="212"/>
      <c r="AB71" s="212"/>
      <c r="AC71" s="212"/>
      <c r="AD71" s="212"/>
      <c r="AE71" s="212"/>
      <c r="AF71" s="212"/>
      <c r="AG71" s="212" t="s">
        <v>362</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5">
      <c r="A72" s="219"/>
      <c r="B72" s="220"/>
      <c r="C72" s="263" t="s">
        <v>1959</v>
      </c>
      <c r="D72" s="259"/>
      <c r="E72" s="260"/>
      <c r="F72" s="222"/>
      <c r="G72" s="22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281</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5">
      <c r="A73" s="219"/>
      <c r="B73" s="220"/>
      <c r="C73" s="263" t="s">
        <v>136</v>
      </c>
      <c r="D73" s="259"/>
      <c r="E73" s="260">
        <v>5</v>
      </c>
      <c r="F73" s="222"/>
      <c r="G73" s="222"/>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281</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5">
      <c r="A74" s="234">
        <v>40</v>
      </c>
      <c r="B74" s="235" t="s">
        <v>1960</v>
      </c>
      <c r="C74" s="252" t="s">
        <v>1961</v>
      </c>
      <c r="D74" s="236" t="s">
        <v>290</v>
      </c>
      <c r="E74" s="237">
        <v>5</v>
      </c>
      <c r="F74" s="238"/>
      <c r="G74" s="239">
        <f>ROUND(E74*F74,2)</f>
        <v>0</v>
      </c>
      <c r="H74" s="238"/>
      <c r="I74" s="239">
        <f>ROUND(E74*H74,2)</f>
        <v>0</v>
      </c>
      <c r="J74" s="238"/>
      <c r="K74" s="239">
        <f>ROUND(E74*J74,2)</f>
        <v>0</v>
      </c>
      <c r="L74" s="239">
        <v>21</v>
      </c>
      <c r="M74" s="239">
        <f>G74*(1+L74/100)</f>
        <v>0</v>
      </c>
      <c r="N74" s="237">
        <v>0</v>
      </c>
      <c r="O74" s="237">
        <f>ROUND(E74*N74,2)</f>
        <v>0</v>
      </c>
      <c r="P74" s="237">
        <v>0</v>
      </c>
      <c r="Q74" s="237">
        <f>ROUND(E74*P74,2)</f>
        <v>0</v>
      </c>
      <c r="R74" s="239"/>
      <c r="S74" s="239" t="s">
        <v>254</v>
      </c>
      <c r="T74" s="240" t="s">
        <v>235</v>
      </c>
      <c r="U74" s="222">
        <v>0</v>
      </c>
      <c r="V74" s="222">
        <f>ROUND(E74*U74,2)</f>
        <v>0</v>
      </c>
      <c r="W74" s="222"/>
      <c r="X74" s="222" t="s">
        <v>276</v>
      </c>
      <c r="Y74" s="222" t="s">
        <v>237</v>
      </c>
      <c r="Z74" s="212"/>
      <c r="AA74" s="212"/>
      <c r="AB74" s="212"/>
      <c r="AC74" s="212"/>
      <c r="AD74" s="212"/>
      <c r="AE74" s="212"/>
      <c r="AF74" s="212"/>
      <c r="AG74" s="212" t="s">
        <v>362</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2" x14ac:dyDescent="0.25">
      <c r="A75" s="219"/>
      <c r="B75" s="220"/>
      <c r="C75" s="263" t="s">
        <v>1959</v>
      </c>
      <c r="D75" s="259"/>
      <c r="E75" s="260"/>
      <c r="F75" s="222"/>
      <c r="G75" s="22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281</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5">
      <c r="A76" s="219"/>
      <c r="B76" s="220"/>
      <c r="C76" s="263" t="s">
        <v>136</v>
      </c>
      <c r="D76" s="259"/>
      <c r="E76" s="260">
        <v>5</v>
      </c>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281</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5">
      <c r="A77" s="234">
        <v>41</v>
      </c>
      <c r="B77" s="235" t="s">
        <v>1353</v>
      </c>
      <c r="C77" s="252" t="s">
        <v>1962</v>
      </c>
      <c r="D77" s="236" t="s">
        <v>290</v>
      </c>
      <c r="E77" s="237">
        <v>30</v>
      </c>
      <c r="F77" s="238"/>
      <c r="G77" s="239">
        <f>ROUND(E77*F77,2)</f>
        <v>0</v>
      </c>
      <c r="H77" s="238"/>
      <c r="I77" s="239">
        <f>ROUND(E77*H77,2)</f>
        <v>0</v>
      </c>
      <c r="J77" s="238"/>
      <c r="K77" s="239">
        <f>ROUND(E77*J77,2)</f>
        <v>0</v>
      </c>
      <c r="L77" s="239">
        <v>21</v>
      </c>
      <c r="M77" s="239">
        <f>G77*(1+L77/100)</f>
        <v>0</v>
      </c>
      <c r="N77" s="237">
        <v>0</v>
      </c>
      <c r="O77" s="237">
        <f>ROUND(E77*N77,2)</f>
        <v>0</v>
      </c>
      <c r="P77" s="237">
        <v>0</v>
      </c>
      <c r="Q77" s="237">
        <f>ROUND(E77*P77,2)</f>
        <v>0</v>
      </c>
      <c r="R77" s="239"/>
      <c r="S77" s="239" t="s">
        <v>254</v>
      </c>
      <c r="T77" s="240" t="s">
        <v>235</v>
      </c>
      <c r="U77" s="222">
        <v>0</v>
      </c>
      <c r="V77" s="222">
        <f>ROUND(E77*U77,2)</f>
        <v>0</v>
      </c>
      <c r="W77" s="222"/>
      <c r="X77" s="222" t="s">
        <v>276</v>
      </c>
      <c r="Y77" s="222" t="s">
        <v>237</v>
      </c>
      <c r="Z77" s="212"/>
      <c r="AA77" s="212"/>
      <c r="AB77" s="212"/>
      <c r="AC77" s="212"/>
      <c r="AD77" s="212"/>
      <c r="AE77" s="212"/>
      <c r="AF77" s="212"/>
      <c r="AG77" s="212" t="s">
        <v>362</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5">
      <c r="A78" s="219"/>
      <c r="B78" s="220"/>
      <c r="C78" s="263" t="s">
        <v>1963</v>
      </c>
      <c r="D78" s="259"/>
      <c r="E78" s="260"/>
      <c r="F78" s="222"/>
      <c r="G78" s="222"/>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281</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5">
      <c r="A79" s="219"/>
      <c r="B79" s="220"/>
      <c r="C79" s="263" t="s">
        <v>1964</v>
      </c>
      <c r="D79" s="259"/>
      <c r="E79" s="260">
        <v>30</v>
      </c>
      <c r="F79" s="222"/>
      <c r="G79" s="22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281</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5">
      <c r="A80" s="234">
        <v>42</v>
      </c>
      <c r="B80" s="235" t="s">
        <v>455</v>
      </c>
      <c r="C80" s="252" t="s">
        <v>1965</v>
      </c>
      <c r="D80" s="236" t="s">
        <v>1173</v>
      </c>
      <c r="E80" s="237">
        <v>1</v>
      </c>
      <c r="F80" s="238"/>
      <c r="G80" s="239">
        <f>ROUND(E80*F80,2)</f>
        <v>0</v>
      </c>
      <c r="H80" s="238"/>
      <c r="I80" s="239">
        <f>ROUND(E80*H80,2)</f>
        <v>0</v>
      </c>
      <c r="J80" s="238"/>
      <c r="K80" s="239">
        <f>ROUND(E80*J80,2)</f>
        <v>0</v>
      </c>
      <c r="L80" s="239">
        <v>21</v>
      </c>
      <c r="M80" s="239">
        <f>G80*(1+L80/100)</f>
        <v>0</v>
      </c>
      <c r="N80" s="237">
        <v>0</v>
      </c>
      <c r="O80" s="237">
        <f>ROUND(E80*N80,2)</f>
        <v>0</v>
      </c>
      <c r="P80" s="237">
        <v>0</v>
      </c>
      <c r="Q80" s="237">
        <f>ROUND(E80*P80,2)</f>
        <v>0</v>
      </c>
      <c r="R80" s="239"/>
      <c r="S80" s="239" t="s">
        <v>254</v>
      </c>
      <c r="T80" s="240" t="s">
        <v>235</v>
      </c>
      <c r="U80" s="222">
        <v>0</v>
      </c>
      <c r="V80" s="222">
        <f>ROUND(E80*U80,2)</f>
        <v>0</v>
      </c>
      <c r="W80" s="222"/>
      <c r="X80" s="222" t="s">
        <v>276</v>
      </c>
      <c r="Y80" s="222" t="s">
        <v>237</v>
      </c>
      <c r="Z80" s="212"/>
      <c r="AA80" s="212"/>
      <c r="AB80" s="212"/>
      <c r="AC80" s="212"/>
      <c r="AD80" s="212"/>
      <c r="AE80" s="212"/>
      <c r="AF80" s="212"/>
      <c r="AG80" s="212" t="s">
        <v>362</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5">
      <c r="A81" s="219"/>
      <c r="B81" s="220"/>
      <c r="C81" s="253" t="s">
        <v>1966</v>
      </c>
      <c r="D81" s="241"/>
      <c r="E81" s="241"/>
      <c r="F81" s="241"/>
      <c r="G81" s="241"/>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240</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5">
      <c r="A82" s="219"/>
      <c r="B82" s="220"/>
      <c r="C82" s="254" t="s">
        <v>1967</v>
      </c>
      <c r="D82" s="242"/>
      <c r="E82" s="242"/>
      <c r="F82" s="242"/>
      <c r="G82" s="242"/>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240</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5">
      <c r="A83" s="219"/>
      <c r="B83" s="220"/>
      <c r="C83" s="254" t="s">
        <v>1968</v>
      </c>
      <c r="D83" s="242"/>
      <c r="E83" s="242"/>
      <c r="F83" s="242"/>
      <c r="G83" s="242"/>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240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5">
      <c r="A84" s="219"/>
      <c r="B84" s="220"/>
      <c r="C84" s="254" t="s">
        <v>1890</v>
      </c>
      <c r="D84" s="242"/>
      <c r="E84" s="242"/>
      <c r="F84" s="242"/>
      <c r="G84" s="24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240</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5">
      <c r="A85" s="219"/>
      <c r="B85" s="220"/>
      <c r="C85" s="254" t="s">
        <v>1969</v>
      </c>
      <c r="D85" s="242"/>
      <c r="E85" s="242"/>
      <c r="F85" s="242"/>
      <c r="G85" s="24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240</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5">
      <c r="A86" s="243">
        <v>43</v>
      </c>
      <c r="B86" s="244" t="s">
        <v>1938</v>
      </c>
      <c r="C86" s="255" t="s">
        <v>1970</v>
      </c>
      <c r="D86" s="245" t="s">
        <v>1918</v>
      </c>
      <c r="E86" s="246">
        <v>2</v>
      </c>
      <c r="F86" s="247"/>
      <c r="G86" s="248">
        <f>ROUND(E86*F86,2)</f>
        <v>0</v>
      </c>
      <c r="H86" s="247"/>
      <c r="I86" s="248">
        <f>ROUND(E86*H86,2)</f>
        <v>0</v>
      </c>
      <c r="J86" s="247"/>
      <c r="K86" s="248">
        <f>ROUND(E86*J86,2)</f>
        <v>0</v>
      </c>
      <c r="L86" s="248">
        <v>21</v>
      </c>
      <c r="M86" s="248">
        <f>G86*(1+L86/100)</f>
        <v>0</v>
      </c>
      <c r="N86" s="246">
        <v>0</v>
      </c>
      <c r="O86" s="246">
        <f>ROUND(E86*N86,2)</f>
        <v>0</v>
      </c>
      <c r="P86" s="246">
        <v>0</v>
      </c>
      <c r="Q86" s="246">
        <f>ROUND(E86*P86,2)</f>
        <v>0</v>
      </c>
      <c r="R86" s="248"/>
      <c r="S86" s="248" t="s">
        <v>254</v>
      </c>
      <c r="T86" s="249" t="s">
        <v>235</v>
      </c>
      <c r="U86" s="222">
        <v>0</v>
      </c>
      <c r="V86" s="222">
        <f>ROUND(E86*U86,2)</f>
        <v>0</v>
      </c>
      <c r="W86" s="222"/>
      <c r="X86" s="222" t="s">
        <v>276</v>
      </c>
      <c r="Y86" s="222" t="s">
        <v>237</v>
      </c>
      <c r="Z86" s="212"/>
      <c r="AA86" s="212"/>
      <c r="AB86" s="212"/>
      <c r="AC86" s="212"/>
      <c r="AD86" s="212"/>
      <c r="AE86" s="212"/>
      <c r="AF86" s="212"/>
      <c r="AG86" s="212" t="s">
        <v>362</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5">
      <c r="A87" s="243">
        <v>44</v>
      </c>
      <c r="B87" s="244" t="s">
        <v>1971</v>
      </c>
      <c r="C87" s="255" t="s">
        <v>1972</v>
      </c>
      <c r="D87" s="245" t="s">
        <v>1918</v>
      </c>
      <c r="E87" s="246">
        <v>2</v>
      </c>
      <c r="F87" s="247"/>
      <c r="G87" s="248">
        <f>ROUND(E87*F87,2)</f>
        <v>0</v>
      </c>
      <c r="H87" s="247"/>
      <c r="I87" s="248">
        <f>ROUND(E87*H87,2)</f>
        <v>0</v>
      </c>
      <c r="J87" s="247"/>
      <c r="K87" s="248">
        <f>ROUND(E87*J87,2)</f>
        <v>0</v>
      </c>
      <c r="L87" s="248">
        <v>21</v>
      </c>
      <c r="M87" s="248">
        <f>G87*(1+L87/100)</f>
        <v>0</v>
      </c>
      <c r="N87" s="246">
        <v>0</v>
      </c>
      <c r="O87" s="246">
        <f>ROUND(E87*N87,2)</f>
        <v>0</v>
      </c>
      <c r="P87" s="246">
        <v>0</v>
      </c>
      <c r="Q87" s="246">
        <f>ROUND(E87*P87,2)</f>
        <v>0</v>
      </c>
      <c r="R87" s="248"/>
      <c r="S87" s="248" t="s">
        <v>254</v>
      </c>
      <c r="T87" s="249" t="s">
        <v>235</v>
      </c>
      <c r="U87" s="222">
        <v>0</v>
      </c>
      <c r="V87" s="222">
        <f>ROUND(E87*U87,2)</f>
        <v>0</v>
      </c>
      <c r="W87" s="222"/>
      <c r="X87" s="222" t="s">
        <v>276</v>
      </c>
      <c r="Y87" s="222" t="s">
        <v>237</v>
      </c>
      <c r="Z87" s="212"/>
      <c r="AA87" s="212"/>
      <c r="AB87" s="212"/>
      <c r="AC87" s="212"/>
      <c r="AD87" s="212"/>
      <c r="AE87" s="212"/>
      <c r="AF87" s="212"/>
      <c r="AG87" s="212" t="s">
        <v>362</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5">
      <c r="A88" s="243">
        <v>45</v>
      </c>
      <c r="B88" s="244" t="s">
        <v>1973</v>
      </c>
      <c r="C88" s="255" t="s">
        <v>1974</v>
      </c>
      <c r="D88" s="245" t="s">
        <v>1918</v>
      </c>
      <c r="E88" s="246">
        <v>4</v>
      </c>
      <c r="F88" s="247"/>
      <c r="G88" s="248">
        <f>ROUND(E88*F88,2)</f>
        <v>0</v>
      </c>
      <c r="H88" s="247"/>
      <c r="I88" s="248">
        <f>ROUND(E88*H88,2)</f>
        <v>0</v>
      </c>
      <c r="J88" s="247"/>
      <c r="K88" s="248">
        <f>ROUND(E88*J88,2)</f>
        <v>0</v>
      </c>
      <c r="L88" s="248">
        <v>21</v>
      </c>
      <c r="M88" s="248">
        <f>G88*(1+L88/100)</f>
        <v>0</v>
      </c>
      <c r="N88" s="246">
        <v>0</v>
      </c>
      <c r="O88" s="246">
        <f>ROUND(E88*N88,2)</f>
        <v>0</v>
      </c>
      <c r="P88" s="246">
        <v>0</v>
      </c>
      <c r="Q88" s="246">
        <f>ROUND(E88*P88,2)</f>
        <v>0</v>
      </c>
      <c r="R88" s="248"/>
      <c r="S88" s="248" t="s">
        <v>254</v>
      </c>
      <c r="T88" s="249" t="s">
        <v>235</v>
      </c>
      <c r="U88" s="222">
        <v>0</v>
      </c>
      <c r="V88" s="222">
        <f>ROUND(E88*U88,2)</f>
        <v>0</v>
      </c>
      <c r="W88" s="222"/>
      <c r="X88" s="222" t="s">
        <v>276</v>
      </c>
      <c r="Y88" s="222" t="s">
        <v>237</v>
      </c>
      <c r="Z88" s="212"/>
      <c r="AA88" s="212"/>
      <c r="AB88" s="212"/>
      <c r="AC88" s="212"/>
      <c r="AD88" s="212"/>
      <c r="AE88" s="212"/>
      <c r="AF88" s="212"/>
      <c r="AG88" s="212" t="s">
        <v>362</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43">
        <v>46</v>
      </c>
      <c r="B89" s="244" t="s">
        <v>1975</v>
      </c>
      <c r="C89" s="255" t="s">
        <v>1976</v>
      </c>
      <c r="D89" s="245" t="s">
        <v>1918</v>
      </c>
      <c r="E89" s="246">
        <v>5</v>
      </c>
      <c r="F89" s="247"/>
      <c r="G89" s="248">
        <f>ROUND(E89*F89,2)</f>
        <v>0</v>
      </c>
      <c r="H89" s="247"/>
      <c r="I89" s="248">
        <f>ROUND(E89*H89,2)</f>
        <v>0</v>
      </c>
      <c r="J89" s="247"/>
      <c r="K89" s="248">
        <f>ROUND(E89*J89,2)</f>
        <v>0</v>
      </c>
      <c r="L89" s="248">
        <v>21</v>
      </c>
      <c r="M89" s="248">
        <f>G89*(1+L89/100)</f>
        <v>0</v>
      </c>
      <c r="N89" s="246">
        <v>0</v>
      </c>
      <c r="O89" s="246">
        <f>ROUND(E89*N89,2)</f>
        <v>0</v>
      </c>
      <c r="P89" s="246">
        <v>0</v>
      </c>
      <c r="Q89" s="246">
        <f>ROUND(E89*P89,2)</f>
        <v>0</v>
      </c>
      <c r="R89" s="248"/>
      <c r="S89" s="248" t="s">
        <v>254</v>
      </c>
      <c r="T89" s="249" t="s">
        <v>235</v>
      </c>
      <c r="U89" s="222">
        <v>0</v>
      </c>
      <c r="V89" s="222">
        <f>ROUND(E89*U89,2)</f>
        <v>0</v>
      </c>
      <c r="W89" s="222"/>
      <c r="X89" s="222" t="s">
        <v>276</v>
      </c>
      <c r="Y89" s="222" t="s">
        <v>237</v>
      </c>
      <c r="Z89" s="212"/>
      <c r="AA89" s="212"/>
      <c r="AB89" s="212"/>
      <c r="AC89" s="212"/>
      <c r="AD89" s="212"/>
      <c r="AE89" s="212"/>
      <c r="AF89" s="212"/>
      <c r="AG89" s="212" t="s">
        <v>362</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5">
      <c r="A90" s="243">
        <v>47</v>
      </c>
      <c r="B90" s="244" t="s">
        <v>1977</v>
      </c>
      <c r="C90" s="255" t="s">
        <v>1978</v>
      </c>
      <c r="D90" s="245" t="s">
        <v>1918</v>
      </c>
      <c r="E90" s="246">
        <v>4</v>
      </c>
      <c r="F90" s="247"/>
      <c r="G90" s="248">
        <f>ROUND(E90*F90,2)</f>
        <v>0</v>
      </c>
      <c r="H90" s="247"/>
      <c r="I90" s="248">
        <f>ROUND(E90*H90,2)</f>
        <v>0</v>
      </c>
      <c r="J90" s="247"/>
      <c r="K90" s="248">
        <f>ROUND(E90*J90,2)</f>
        <v>0</v>
      </c>
      <c r="L90" s="248">
        <v>21</v>
      </c>
      <c r="M90" s="248">
        <f>G90*(1+L90/100)</f>
        <v>0</v>
      </c>
      <c r="N90" s="246">
        <v>0</v>
      </c>
      <c r="O90" s="246">
        <f>ROUND(E90*N90,2)</f>
        <v>0</v>
      </c>
      <c r="P90" s="246">
        <v>0</v>
      </c>
      <c r="Q90" s="246">
        <f>ROUND(E90*P90,2)</f>
        <v>0</v>
      </c>
      <c r="R90" s="248"/>
      <c r="S90" s="248" t="s">
        <v>254</v>
      </c>
      <c r="T90" s="249" t="s">
        <v>235</v>
      </c>
      <c r="U90" s="222">
        <v>0</v>
      </c>
      <c r="V90" s="222">
        <f>ROUND(E90*U90,2)</f>
        <v>0</v>
      </c>
      <c r="W90" s="222"/>
      <c r="X90" s="222" t="s">
        <v>276</v>
      </c>
      <c r="Y90" s="222" t="s">
        <v>237</v>
      </c>
      <c r="Z90" s="212"/>
      <c r="AA90" s="212"/>
      <c r="AB90" s="212"/>
      <c r="AC90" s="212"/>
      <c r="AD90" s="212"/>
      <c r="AE90" s="212"/>
      <c r="AF90" s="212"/>
      <c r="AG90" s="212" t="s">
        <v>362</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5">
      <c r="A91" s="234">
        <v>48</v>
      </c>
      <c r="B91" s="235" t="s">
        <v>867</v>
      </c>
      <c r="C91" s="252" t="s">
        <v>1979</v>
      </c>
      <c r="D91" s="236" t="s">
        <v>1918</v>
      </c>
      <c r="E91" s="237">
        <v>10</v>
      </c>
      <c r="F91" s="238"/>
      <c r="G91" s="239">
        <f>ROUND(E91*F91,2)</f>
        <v>0</v>
      </c>
      <c r="H91" s="238"/>
      <c r="I91" s="239">
        <f>ROUND(E91*H91,2)</f>
        <v>0</v>
      </c>
      <c r="J91" s="238"/>
      <c r="K91" s="239">
        <f>ROUND(E91*J91,2)</f>
        <v>0</v>
      </c>
      <c r="L91" s="239">
        <v>21</v>
      </c>
      <c r="M91" s="239">
        <f>G91*(1+L91/100)</f>
        <v>0</v>
      </c>
      <c r="N91" s="237">
        <v>0</v>
      </c>
      <c r="O91" s="237">
        <f>ROUND(E91*N91,2)</f>
        <v>0</v>
      </c>
      <c r="P91" s="237">
        <v>0</v>
      </c>
      <c r="Q91" s="237">
        <f>ROUND(E91*P91,2)</f>
        <v>0</v>
      </c>
      <c r="R91" s="239"/>
      <c r="S91" s="239" t="s">
        <v>254</v>
      </c>
      <c r="T91" s="240" t="s">
        <v>235</v>
      </c>
      <c r="U91" s="222">
        <v>0</v>
      </c>
      <c r="V91" s="222">
        <f>ROUND(E91*U91,2)</f>
        <v>0</v>
      </c>
      <c r="W91" s="222"/>
      <c r="X91" s="222" t="s">
        <v>276</v>
      </c>
      <c r="Y91" s="222" t="s">
        <v>237</v>
      </c>
      <c r="Z91" s="212"/>
      <c r="AA91" s="212"/>
      <c r="AB91" s="212"/>
      <c r="AC91" s="212"/>
      <c r="AD91" s="212"/>
      <c r="AE91" s="212"/>
      <c r="AF91" s="212"/>
      <c r="AG91" s="212" t="s">
        <v>362</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5">
      <c r="A92" s="219"/>
      <c r="B92" s="220"/>
      <c r="C92" s="253" t="s">
        <v>1980</v>
      </c>
      <c r="D92" s="241"/>
      <c r="E92" s="241"/>
      <c r="F92" s="241"/>
      <c r="G92" s="241"/>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240</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5">
      <c r="A93" s="234">
        <v>49</v>
      </c>
      <c r="B93" s="235" t="s">
        <v>867</v>
      </c>
      <c r="C93" s="252" t="s">
        <v>1981</v>
      </c>
      <c r="D93" s="236" t="s">
        <v>1918</v>
      </c>
      <c r="E93" s="237">
        <v>12</v>
      </c>
      <c r="F93" s="238"/>
      <c r="G93" s="239">
        <f>ROUND(E93*F93,2)</f>
        <v>0</v>
      </c>
      <c r="H93" s="238"/>
      <c r="I93" s="239">
        <f>ROUND(E93*H93,2)</f>
        <v>0</v>
      </c>
      <c r="J93" s="238"/>
      <c r="K93" s="239">
        <f>ROUND(E93*J93,2)</f>
        <v>0</v>
      </c>
      <c r="L93" s="239">
        <v>21</v>
      </c>
      <c r="M93" s="239">
        <f>G93*(1+L93/100)</f>
        <v>0</v>
      </c>
      <c r="N93" s="237">
        <v>0</v>
      </c>
      <c r="O93" s="237">
        <f>ROUND(E93*N93,2)</f>
        <v>0</v>
      </c>
      <c r="P93" s="237">
        <v>0</v>
      </c>
      <c r="Q93" s="237">
        <f>ROUND(E93*P93,2)</f>
        <v>0</v>
      </c>
      <c r="R93" s="239"/>
      <c r="S93" s="239" t="s">
        <v>254</v>
      </c>
      <c r="T93" s="240" t="s">
        <v>235</v>
      </c>
      <c r="U93" s="222">
        <v>0</v>
      </c>
      <c r="V93" s="222">
        <f>ROUND(E93*U93,2)</f>
        <v>0</v>
      </c>
      <c r="W93" s="222"/>
      <c r="X93" s="222" t="s">
        <v>1192</v>
      </c>
      <c r="Y93" s="222" t="s">
        <v>237</v>
      </c>
      <c r="Z93" s="212"/>
      <c r="AA93" s="212"/>
      <c r="AB93" s="212"/>
      <c r="AC93" s="212"/>
      <c r="AD93" s="212"/>
      <c r="AE93" s="212"/>
      <c r="AF93" s="212"/>
      <c r="AG93" s="212" t="s">
        <v>1588</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5">
      <c r="A94" s="219"/>
      <c r="B94" s="220"/>
      <c r="C94" s="253" t="s">
        <v>1982</v>
      </c>
      <c r="D94" s="241"/>
      <c r="E94" s="241"/>
      <c r="F94" s="241"/>
      <c r="G94" s="241"/>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240</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5">
      <c r="A95" s="234">
        <v>50</v>
      </c>
      <c r="B95" s="235" t="s">
        <v>1909</v>
      </c>
      <c r="C95" s="252" t="s">
        <v>1914</v>
      </c>
      <c r="D95" s="236" t="s">
        <v>1911</v>
      </c>
      <c r="E95" s="237">
        <v>1</v>
      </c>
      <c r="F95" s="238"/>
      <c r="G95" s="239">
        <f>ROUND(E95*F95,2)</f>
        <v>0</v>
      </c>
      <c r="H95" s="238"/>
      <c r="I95" s="239">
        <f>ROUND(E95*H95,2)</f>
        <v>0</v>
      </c>
      <c r="J95" s="238"/>
      <c r="K95" s="239">
        <f>ROUND(E95*J95,2)</f>
        <v>0</v>
      </c>
      <c r="L95" s="239">
        <v>21</v>
      </c>
      <c r="M95" s="239">
        <f>G95*(1+L95/100)</f>
        <v>0</v>
      </c>
      <c r="N95" s="237">
        <v>0</v>
      </c>
      <c r="O95" s="237">
        <f>ROUND(E95*N95,2)</f>
        <v>0</v>
      </c>
      <c r="P95" s="237">
        <v>0</v>
      </c>
      <c r="Q95" s="237">
        <f>ROUND(E95*P95,2)</f>
        <v>0</v>
      </c>
      <c r="R95" s="239"/>
      <c r="S95" s="239" t="s">
        <v>254</v>
      </c>
      <c r="T95" s="240" t="s">
        <v>235</v>
      </c>
      <c r="U95" s="222">
        <v>0</v>
      </c>
      <c r="V95" s="222">
        <f>ROUND(E95*U95,2)</f>
        <v>0</v>
      </c>
      <c r="W95" s="222"/>
      <c r="X95" s="222" t="s">
        <v>1192</v>
      </c>
      <c r="Y95" s="222" t="s">
        <v>237</v>
      </c>
      <c r="Z95" s="212"/>
      <c r="AA95" s="212"/>
      <c r="AB95" s="212"/>
      <c r="AC95" s="212"/>
      <c r="AD95" s="212"/>
      <c r="AE95" s="212"/>
      <c r="AF95" s="212"/>
      <c r="AG95" s="212" t="s">
        <v>1588</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2" x14ac:dyDescent="0.25">
      <c r="A96" s="219"/>
      <c r="B96" s="220"/>
      <c r="C96" s="253" t="s">
        <v>1915</v>
      </c>
      <c r="D96" s="241"/>
      <c r="E96" s="241"/>
      <c r="F96" s="241"/>
      <c r="G96" s="241"/>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240</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5">
      <c r="A97" s="219"/>
      <c r="B97" s="220"/>
      <c r="C97" s="254" t="s">
        <v>1983</v>
      </c>
      <c r="D97" s="242"/>
      <c r="E97" s="242"/>
      <c r="F97" s="242"/>
      <c r="G97" s="242"/>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240</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5">
      <c r="A98" s="234">
        <v>51</v>
      </c>
      <c r="B98" s="235" t="s">
        <v>1909</v>
      </c>
      <c r="C98" s="252" t="s">
        <v>1984</v>
      </c>
      <c r="D98" s="236" t="s">
        <v>1911</v>
      </c>
      <c r="E98" s="237">
        <v>1</v>
      </c>
      <c r="F98" s="238"/>
      <c r="G98" s="239">
        <f>ROUND(E98*F98,2)</f>
        <v>0</v>
      </c>
      <c r="H98" s="238"/>
      <c r="I98" s="239">
        <f>ROUND(E98*H98,2)</f>
        <v>0</v>
      </c>
      <c r="J98" s="238"/>
      <c r="K98" s="239">
        <f>ROUND(E98*J98,2)</f>
        <v>0</v>
      </c>
      <c r="L98" s="239">
        <v>21</v>
      </c>
      <c r="M98" s="239">
        <f>G98*(1+L98/100)</f>
        <v>0</v>
      </c>
      <c r="N98" s="237">
        <v>0</v>
      </c>
      <c r="O98" s="237">
        <f>ROUND(E98*N98,2)</f>
        <v>0</v>
      </c>
      <c r="P98" s="237">
        <v>0</v>
      </c>
      <c r="Q98" s="237">
        <f>ROUND(E98*P98,2)</f>
        <v>0</v>
      </c>
      <c r="R98" s="239"/>
      <c r="S98" s="239" t="s">
        <v>254</v>
      </c>
      <c r="T98" s="240" t="s">
        <v>235</v>
      </c>
      <c r="U98" s="222">
        <v>0</v>
      </c>
      <c r="V98" s="222">
        <f>ROUND(E98*U98,2)</f>
        <v>0</v>
      </c>
      <c r="W98" s="222"/>
      <c r="X98" s="222" t="s">
        <v>1192</v>
      </c>
      <c r="Y98" s="222" t="s">
        <v>237</v>
      </c>
      <c r="Z98" s="212"/>
      <c r="AA98" s="212"/>
      <c r="AB98" s="212"/>
      <c r="AC98" s="212"/>
      <c r="AD98" s="212"/>
      <c r="AE98" s="212"/>
      <c r="AF98" s="212"/>
      <c r="AG98" s="212" t="s">
        <v>1588</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2" x14ac:dyDescent="0.25">
      <c r="A99" s="219"/>
      <c r="B99" s="220"/>
      <c r="C99" s="253" t="s">
        <v>1985</v>
      </c>
      <c r="D99" s="241"/>
      <c r="E99" s="241"/>
      <c r="F99" s="241"/>
      <c r="G99" s="241"/>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240</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5">
      <c r="A100" s="219"/>
      <c r="B100" s="220"/>
      <c r="C100" s="254" t="s">
        <v>1986</v>
      </c>
      <c r="D100" s="242"/>
      <c r="E100" s="242"/>
      <c r="F100" s="242"/>
      <c r="G100" s="242"/>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240</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5">
      <c r="A101" s="219"/>
      <c r="B101" s="220"/>
      <c r="C101" s="254" t="s">
        <v>1987</v>
      </c>
      <c r="D101" s="242"/>
      <c r="E101" s="242"/>
      <c r="F101" s="242"/>
      <c r="G101" s="242"/>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240</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5">
      <c r="A102" s="234">
        <v>52</v>
      </c>
      <c r="B102" s="235" t="s">
        <v>1909</v>
      </c>
      <c r="C102" s="252" t="s">
        <v>1919</v>
      </c>
      <c r="D102" s="236" t="s">
        <v>1920</v>
      </c>
      <c r="E102" s="237">
        <v>5</v>
      </c>
      <c r="F102" s="238"/>
      <c r="G102" s="239">
        <f>ROUND(E102*F102,2)</f>
        <v>0</v>
      </c>
      <c r="H102" s="238"/>
      <c r="I102" s="239">
        <f>ROUND(E102*H102,2)</f>
        <v>0</v>
      </c>
      <c r="J102" s="238"/>
      <c r="K102" s="239">
        <f>ROUND(E102*J102,2)</f>
        <v>0</v>
      </c>
      <c r="L102" s="239">
        <v>21</v>
      </c>
      <c r="M102" s="239">
        <f>G102*(1+L102/100)</f>
        <v>0</v>
      </c>
      <c r="N102" s="237">
        <v>0</v>
      </c>
      <c r="O102" s="237">
        <f>ROUND(E102*N102,2)</f>
        <v>0</v>
      </c>
      <c r="P102" s="237">
        <v>0</v>
      </c>
      <c r="Q102" s="237">
        <f>ROUND(E102*P102,2)</f>
        <v>0</v>
      </c>
      <c r="R102" s="239"/>
      <c r="S102" s="239" t="s">
        <v>254</v>
      </c>
      <c r="T102" s="240" t="s">
        <v>235</v>
      </c>
      <c r="U102" s="222">
        <v>0</v>
      </c>
      <c r="V102" s="222">
        <f>ROUND(E102*U102,2)</f>
        <v>0</v>
      </c>
      <c r="W102" s="222"/>
      <c r="X102" s="222" t="s">
        <v>1192</v>
      </c>
      <c r="Y102" s="222" t="s">
        <v>237</v>
      </c>
      <c r="Z102" s="212"/>
      <c r="AA102" s="212"/>
      <c r="AB102" s="212"/>
      <c r="AC102" s="212"/>
      <c r="AD102" s="212"/>
      <c r="AE102" s="212"/>
      <c r="AF102" s="212"/>
      <c r="AG102" s="212" t="s">
        <v>1588</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5">
      <c r="A103" s="219"/>
      <c r="B103" s="220"/>
      <c r="C103" s="253" t="s">
        <v>1921</v>
      </c>
      <c r="D103" s="241"/>
      <c r="E103" s="241"/>
      <c r="F103" s="241"/>
      <c r="G103" s="241"/>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240</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5">
      <c r="A104" s="243">
        <v>53</v>
      </c>
      <c r="B104" s="244" t="s">
        <v>1382</v>
      </c>
      <c r="C104" s="255" t="s">
        <v>1988</v>
      </c>
      <c r="D104" s="245" t="s">
        <v>1920</v>
      </c>
      <c r="E104" s="246">
        <v>4.5</v>
      </c>
      <c r="F104" s="247"/>
      <c r="G104" s="248">
        <f>ROUND(E104*F104,2)</f>
        <v>0</v>
      </c>
      <c r="H104" s="247"/>
      <c r="I104" s="248">
        <f>ROUND(E104*H104,2)</f>
        <v>0</v>
      </c>
      <c r="J104" s="247"/>
      <c r="K104" s="248">
        <f>ROUND(E104*J104,2)</f>
        <v>0</v>
      </c>
      <c r="L104" s="248">
        <v>21</v>
      </c>
      <c r="M104" s="248">
        <f>G104*(1+L104/100)</f>
        <v>0</v>
      </c>
      <c r="N104" s="246">
        <v>0</v>
      </c>
      <c r="O104" s="246">
        <f>ROUND(E104*N104,2)</f>
        <v>0</v>
      </c>
      <c r="P104" s="246">
        <v>0</v>
      </c>
      <c r="Q104" s="246">
        <f>ROUND(E104*P104,2)</f>
        <v>0</v>
      </c>
      <c r="R104" s="248"/>
      <c r="S104" s="248" t="s">
        <v>254</v>
      </c>
      <c r="T104" s="249" t="s">
        <v>235</v>
      </c>
      <c r="U104" s="222">
        <v>0</v>
      </c>
      <c r="V104" s="222">
        <f>ROUND(E104*U104,2)</f>
        <v>0</v>
      </c>
      <c r="W104" s="222"/>
      <c r="X104" s="222" t="s">
        <v>276</v>
      </c>
      <c r="Y104" s="222" t="s">
        <v>237</v>
      </c>
      <c r="Z104" s="212"/>
      <c r="AA104" s="212"/>
      <c r="AB104" s="212"/>
      <c r="AC104" s="212"/>
      <c r="AD104" s="212"/>
      <c r="AE104" s="212"/>
      <c r="AF104" s="212"/>
      <c r="AG104" s="212" t="s">
        <v>362</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x14ac:dyDescent="0.25">
      <c r="A105" s="227" t="s">
        <v>229</v>
      </c>
      <c r="B105" s="228" t="s">
        <v>53</v>
      </c>
      <c r="C105" s="251" t="s">
        <v>127</v>
      </c>
      <c r="D105" s="229"/>
      <c r="E105" s="230"/>
      <c r="F105" s="231"/>
      <c r="G105" s="231">
        <f>SUMIF(AG106:AG156,"&lt;&gt;NOR",G106:G156)</f>
        <v>0</v>
      </c>
      <c r="H105" s="231"/>
      <c r="I105" s="231">
        <f>SUM(I106:I156)</f>
        <v>0</v>
      </c>
      <c r="J105" s="231"/>
      <c r="K105" s="231">
        <f>SUM(K106:K156)</f>
        <v>0</v>
      </c>
      <c r="L105" s="231"/>
      <c r="M105" s="231">
        <f>SUM(M106:M156)</f>
        <v>0</v>
      </c>
      <c r="N105" s="230"/>
      <c r="O105" s="230">
        <f>SUM(O106:O156)</f>
        <v>0</v>
      </c>
      <c r="P105" s="230"/>
      <c r="Q105" s="230">
        <f>SUM(Q106:Q156)</f>
        <v>0</v>
      </c>
      <c r="R105" s="231"/>
      <c r="S105" s="231"/>
      <c r="T105" s="232"/>
      <c r="U105" s="226"/>
      <c r="V105" s="226">
        <f>SUM(V106:V156)</f>
        <v>0</v>
      </c>
      <c r="W105" s="226"/>
      <c r="X105" s="226"/>
      <c r="Y105" s="226"/>
      <c r="AG105" t="s">
        <v>230</v>
      </c>
    </row>
    <row r="106" spans="1:60" outlineLevel="1" x14ac:dyDescent="0.25">
      <c r="A106" s="234">
        <v>54</v>
      </c>
      <c r="B106" s="235" t="s">
        <v>1989</v>
      </c>
      <c r="C106" s="252" t="s">
        <v>1990</v>
      </c>
      <c r="D106" s="236" t="s">
        <v>290</v>
      </c>
      <c r="E106" s="237">
        <v>15</v>
      </c>
      <c r="F106" s="238"/>
      <c r="G106" s="239">
        <f>ROUND(E106*F106,2)</f>
        <v>0</v>
      </c>
      <c r="H106" s="238"/>
      <c r="I106" s="239">
        <f>ROUND(E106*H106,2)</f>
        <v>0</v>
      </c>
      <c r="J106" s="238"/>
      <c r="K106" s="239">
        <f>ROUND(E106*J106,2)</f>
        <v>0</v>
      </c>
      <c r="L106" s="239">
        <v>21</v>
      </c>
      <c r="M106" s="239">
        <f>G106*(1+L106/100)</f>
        <v>0</v>
      </c>
      <c r="N106" s="237">
        <v>0</v>
      </c>
      <c r="O106" s="237">
        <f>ROUND(E106*N106,2)</f>
        <v>0</v>
      </c>
      <c r="P106" s="237">
        <v>0</v>
      </c>
      <c r="Q106" s="237">
        <f>ROUND(E106*P106,2)</f>
        <v>0</v>
      </c>
      <c r="R106" s="239"/>
      <c r="S106" s="239" t="s">
        <v>254</v>
      </c>
      <c r="T106" s="240" t="s">
        <v>235</v>
      </c>
      <c r="U106" s="222">
        <v>0</v>
      </c>
      <c r="V106" s="222">
        <f>ROUND(E106*U106,2)</f>
        <v>0</v>
      </c>
      <c r="W106" s="222"/>
      <c r="X106" s="222" t="s">
        <v>520</v>
      </c>
      <c r="Y106" s="222" t="s">
        <v>237</v>
      </c>
      <c r="Z106" s="212"/>
      <c r="AA106" s="212"/>
      <c r="AB106" s="212"/>
      <c r="AC106" s="212"/>
      <c r="AD106" s="212"/>
      <c r="AE106" s="212"/>
      <c r="AF106" s="212"/>
      <c r="AG106" s="212" t="s">
        <v>718</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5">
      <c r="A107" s="219"/>
      <c r="B107" s="220"/>
      <c r="C107" s="253" t="s">
        <v>1991</v>
      </c>
      <c r="D107" s="241"/>
      <c r="E107" s="241"/>
      <c r="F107" s="241"/>
      <c r="G107" s="241"/>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240</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5">
      <c r="A108" s="219"/>
      <c r="B108" s="220"/>
      <c r="C108" s="263" t="s">
        <v>1992</v>
      </c>
      <c r="D108" s="259"/>
      <c r="E108" s="260"/>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281</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5">
      <c r="A109" s="219"/>
      <c r="B109" s="220"/>
      <c r="C109" s="263" t="s">
        <v>1993</v>
      </c>
      <c r="D109" s="259"/>
      <c r="E109" s="260">
        <v>15</v>
      </c>
      <c r="F109" s="222"/>
      <c r="G109" s="222"/>
      <c r="H109" s="222"/>
      <c r="I109" s="222"/>
      <c r="J109" s="222"/>
      <c r="K109" s="222"/>
      <c r="L109" s="222"/>
      <c r="M109" s="222"/>
      <c r="N109" s="221"/>
      <c r="O109" s="221"/>
      <c r="P109" s="221"/>
      <c r="Q109" s="221"/>
      <c r="R109" s="222"/>
      <c r="S109" s="222"/>
      <c r="T109" s="222"/>
      <c r="U109" s="222"/>
      <c r="V109" s="222"/>
      <c r="W109" s="222"/>
      <c r="X109" s="222"/>
      <c r="Y109" s="222"/>
      <c r="Z109" s="212"/>
      <c r="AA109" s="212"/>
      <c r="AB109" s="212"/>
      <c r="AC109" s="212"/>
      <c r="AD109" s="212"/>
      <c r="AE109" s="212"/>
      <c r="AF109" s="212"/>
      <c r="AG109" s="212" t="s">
        <v>281</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5">
      <c r="A110" s="234">
        <v>55</v>
      </c>
      <c r="B110" s="235" t="s">
        <v>1994</v>
      </c>
      <c r="C110" s="252" t="s">
        <v>1990</v>
      </c>
      <c r="D110" s="236" t="s">
        <v>290</v>
      </c>
      <c r="E110" s="237">
        <v>4</v>
      </c>
      <c r="F110" s="238"/>
      <c r="G110" s="239">
        <f>ROUND(E110*F110,2)</f>
        <v>0</v>
      </c>
      <c r="H110" s="238"/>
      <c r="I110" s="239">
        <f>ROUND(E110*H110,2)</f>
        <v>0</v>
      </c>
      <c r="J110" s="238"/>
      <c r="K110" s="239">
        <f>ROUND(E110*J110,2)</f>
        <v>0</v>
      </c>
      <c r="L110" s="239">
        <v>21</v>
      </c>
      <c r="M110" s="239">
        <f>G110*(1+L110/100)</f>
        <v>0</v>
      </c>
      <c r="N110" s="237">
        <v>0</v>
      </c>
      <c r="O110" s="237">
        <f>ROUND(E110*N110,2)</f>
        <v>0</v>
      </c>
      <c r="P110" s="237">
        <v>0</v>
      </c>
      <c r="Q110" s="237">
        <f>ROUND(E110*P110,2)</f>
        <v>0</v>
      </c>
      <c r="R110" s="239"/>
      <c r="S110" s="239" t="s">
        <v>254</v>
      </c>
      <c r="T110" s="240" t="s">
        <v>235</v>
      </c>
      <c r="U110" s="222">
        <v>0</v>
      </c>
      <c r="V110" s="222">
        <f>ROUND(E110*U110,2)</f>
        <v>0</v>
      </c>
      <c r="W110" s="222"/>
      <c r="X110" s="222" t="s">
        <v>520</v>
      </c>
      <c r="Y110" s="222" t="s">
        <v>237</v>
      </c>
      <c r="Z110" s="212"/>
      <c r="AA110" s="212"/>
      <c r="AB110" s="212"/>
      <c r="AC110" s="212"/>
      <c r="AD110" s="212"/>
      <c r="AE110" s="212"/>
      <c r="AF110" s="212"/>
      <c r="AG110" s="212" t="s">
        <v>718</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2" x14ac:dyDescent="0.25">
      <c r="A111" s="219"/>
      <c r="B111" s="220"/>
      <c r="C111" s="253" t="s">
        <v>1995</v>
      </c>
      <c r="D111" s="241"/>
      <c r="E111" s="241"/>
      <c r="F111" s="241"/>
      <c r="G111" s="241"/>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240</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2" x14ac:dyDescent="0.25">
      <c r="A112" s="219"/>
      <c r="B112" s="220"/>
      <c r="C112" s="263" t="s">
        <v>1996</v>
      </c>
      <c r="D112" s="259"/>
      <c r="E112" s="260"/>
      <c r="F112" s="222"/>
      <c r="G112" s="222"/>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281</v>
      </c>
      <c r="AH112" s="212">
        <v>0</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3" x14ac:dyDescent="0.25">
      <c r="A113" s="219"/>
      <c r="B113" s="220"/>
      <c r="C113" s="263" t="s">
        <v>132</v>
      </c>
      <c r="D113" s="259"/>
      <c r="E113" s="260">
        <v>4</v>
      </c>
      <c r="F113" s="222"/>
      <c r="G113" s="222"/>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281</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5">
      <c r="A114" s="234">
        <v>56</v>
      </c>
      <c r="B114" s="235" t="s">
        <v>1997</v>
      </c>
      <c r="C114" s="252" t="s">
        <v>1998</v>
      </c>
      <c r="D114" s="236" t="s">
        <v>290</v>
      </c>
      <c r="E114" s="237">
        <v>15</v>
      </c>
      <c r="F114" s="238"/>
      <c r="G114" s="239">
        <f>ROUND(E114*F114,2)</f>
        <v>0</v>
      </c>
      <c r="H114" s="238"/>
      <c r="I114" s="239">
        <f>ROUND(E114*H114,2)</f>
        <v>0</v>
      </c>
      <c r="J114" s="238"/>
      <c r="K114" s="239">
        <f>ROUND(E114*J114,2)</f>
        <v>0</v>
      </c>
      <c r="L114" s="239">
        <v>21</v>
      </c>
      <c r="M114" s="239">
        <f>G114*(1+L114/100)</f>
        <v>0</v>
      </c>
      <c r="N114" s="237">
        <v>0</v>
      </c>
      <c r="O114" s="237">
        <f>ROUND(E114*N114,2)</f>
        <v>0</v>
      </c>
      <c r="P114" s="237">
        <v>0</v>
      </c>
      <c r="Q114" s="237">
        <f>ROUND(E114*P114,2)</f>
        <v>0</v>
      </c>
      <c r="R114" s="239"/>
      <c r="S114" s="239" t="s">
        <v>254</v>
      </c>
      <c r="T114" s="240" t="s">
        <v>235</v>
      </c>
      <c r="U114" s="222">
        <v>0</v>
      </c>
      <c r="V114" s="222">
        <f>ROUND(E114*U114,2)</f>
        <v>0</v>
      </c>
      <c r="W114" s="222"/>
      <c r="X114" s="222" t="s">
        <v>520</v>
      </c>
      <c r="Y114" s="222" t="s">
        <v>237</v>
      </c>
      <c r="Z114" s="212"/>
      <c r="AA114" s="212"/>
      <c r="AB114" s="212"/>
      <c r="AC114" s="212"/>
      <c r="AD114" s="212"/>
      <c r="AE114" s="212"/>
      <c r="AF114" s="212"/>
      <c r="AG114" s="212" t="s">
        <v>718</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5">
      <c r="A115" s="219"/>
      <c r="B115" s="220"/>
      <c r="C115" s="253" t="s">
        <v>1999</v>
      </c>
      <c r="D115" s="241"/>
      <c r="E115" s="241"/>
      <c r="F115" s="241"/>
      <c r="G115" s="241"/>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240</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5">
      <c r="A116" s="219"/>
      <c r="B116" s="220"/>
      <c r="C116" s="263" t="s">
        <v>1992</v>
      </c>
      <c r="D116" s="259"/>
      <c r="E116" s="260"/>
      <c r="F116" s="222"/>
      <c r="G116" s="222"/>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281</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5">
      <c r="A117" s="219"/>
      <c r="B117" s="220"/>
      <c r="C117" s="263" t="s">
        <v>1993</v>
      </c>
      <c r="D117" s="259"/>
      <c r="E117" s="260">
        <v>15</v>
      </c>
      <c r="F117" s="222"/>
      <c r="G117" s="222"/>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281</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5">
      <c r="A118" s="234">
        <v>57</v>
      </c>
      <c r="B118" s="235" t="s">
        <v>915</v>
      </c>
      <c r="C118" s="252" t="s">
        <v>1998</v>
      </c>
      <c r="D118" s="236" t="s">
        <v>290</v>
      </c>
      <c r="E118" s="237">
        <v>4</v>
      </c>
      <c r="F118" s="238"/>
      <c r="G118" s="239">
        <f>ROUND(E118*F118,2)</f>
        <v>0</v>
      </c>
      <c r="H118" s="238"/>
      <c r="I118" s="239">
        <f>ROUND(E118*H118,2)</f>
        <v>0</v>
      </c>
      <c r="J118" s="238"/>
      <c r="K118" s="239">
        <f>ROUND(E118*J118,2)</f>
        <v>0</v>
      </c>
      <c r="L118" s="239">
        <v>21</v>
      </c>
      <c r="M118" s="239">
        <f>G118*(1+L118/100)</f>
        <v>0</v>
      </c>
      <c r="N118" s="237">
        <v>0</v>
      </c>
      <c r="O118" s="237">
        <f>ROUND(E118*N118,2)</f>
        <v>0</v>
      </c>
      <c r="P118" s="237">
        <v>0</v>
      </c>
      <c r="Q118" s="237">
        <f>ROUND(E118*P118,2)</f>
        <v>0</v>
      </c>
      <c r="R118" s="239"/>
      <c r="S118" s="239" t="s">
        <v>254</v>
      </c>
      <c r="T118" s="240" t="s">
        <v>235</v>
      </c>
      <c r="U118" s="222">
        <v>0</v>
      </c>
      <c r="V118" s="222">
        <f>ROUND(E118*U118,2)</f>
        <v>0</v>
      </c>
      <c r="W118" s="222"/>
      <c r="X118" s="222" t="s">
        <v>520</v>
      </c>
      <c r="Y118" s="222" t="s">
        <v>237</v>
      </c>
      <c r="Z118" s="212"/>
      <c r="AA118" s="212"/>
      <c r="AB118" s="212"/>
      <c r="AC118" s="212"/>
      <c r="AD118" s="212"/>
      <c r="AE118" s="212"/>
      <c r="AF118" s="212"/>
      <c r="AG118" s="212" t="s">
        <v>718</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5">
      <c r="A119" s="219"/>
      <c r="B119" s="220"/>
      <c r="C119" s="253" t="s">
        <v>2000</v>
      </c>
      <c r="D119" s="241"/>
      <c r="E119" s="241"/>
      <c r="F119" s="241"/>
      <c r="G119" s="241"/>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240</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2" x14ac:dyDescent="0.25">
      <c r="A120" s="219"/>
      <c r="B120" s="220"/>
      <c r="C120" s="263" t="s">
        <v>1996</v>
      </c>
      <c r="D120" s="259"/>
      <c r="E120" s="260"/>
      <c r="F120" s="222"/>
      <c r="G120" s="222"/>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281</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3" x14ac:dyDescent="0.25">
      <c r="A121" s="219"/>
      <c r="B121" s="220"/>
      <c r="C121" s="263" t="s">
        <v>132</v>
      </c>
      <c r="D121" s="259"/>
      <c r="E121" s="260">
        <v>4</v>
      </c>
      <c r="F121" s="222"/>
      <c r="G121" s="222"/>
      <c r="H121" s="222"/>
      <c r="I121" s="222"/>
      <c r="J121" s="222"/>
      <c r="K121" s="222"/>
      <c r="L121" s="222"/>
      <c r="M121" s="222"/>
      <c r="N121" s="221"/>
      <c r="O121" s="221"/>
      <c r="P121" s="221"/>
      <c r="Q121" s="221"/>
      <c r="R121" s="222"/>
      <c r="S121" s="222"/>
      <c r="T121" s="222"/>
      <c r="U121" s="222"/>
      <c r="V121" s="222"/>
      <c r="W121" s="222"/>
      <c r="X121" s="222"/>
      <c r="Y121" s="222"/>
      <c r="Z121" s="212"/>
      <c r="AA121" s="212"/>
      <c r="AB121" s="212"/>
      <c r="AC121" s="212"/>
      <c r="AD121" s="212"/>
      <c r="AE121" s="212"/>
      <c r="AF121" s="212"/>
      <c r="AG121" s="212" t="s">
        <v>281</v>
      </c>
      <c r="AH121" s="212">
        <v>0</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5">
      <c r="A122" s="234">
        <v>58</v>
      </c>
      <c r="B122" s="235" t="s">
        <v>142</v>
      </c>
      <c r="C122" s="252" t="s">
        <v>2001</v>
      </c>
      <c r="D122" s="236" t="s">
        <v>290</v>
      </c>
      <c r="E122" s="237">
        <v>30</v>
      </c>
      <c r="F122" s="238"/>
      <c r="G122" s="239">
        <f>ROUND(E122*F122,2)</f>
        <v>0</v>
      </c>
      <c r="H122" s="238"/>
      <c r="I122" s="239">
        <f>ROUND(E122*H122,2)</f>
        <v>0</v>
      </c>
      <c r="J122" s="238"/>
      <c r="K122" s="239">
        <f>ROUND(E122*J122,2)</f>
        <v>0</v>
      </c>
      <c r="L122" s="239">
        <v>21</v>
      </c>
      <c r="M122" s="239">
        <f>G122*(1+L122/100)</f>
        <v>0</v>
      </c>
      <c r="N122" s="237">
        <v>0</v>
      </c>
      <c r="O122" s="237">
        <f>ROUND(E122*N122,2)</f>
        <v>0</v>
      </c>
      <c r="P122" s="237">
        <v>0</v>
      </c>
      <c r="Q122" s="237">
        <f>ROUND(E122*P122,2)</f>
        <v>0</v>
      </c>
      <c r="R122" s="239"/>
      <c r="S122" s="239" t="s">
        <v>254</v>
      </c>
      <c r="T122" s="240" t="s">
        <v>235</v>
      </c>
      <c r="U122" s="222">
        <v>0</v>
      </c>
      <c r="V122" s="222">
        <f>ROUND(E122*U122,2)</f>
        <v>0</v>
      </c>
      <c r="W122" s="222"/>
      <c r="X122" s="222" t="s">
        <v>520</v>
      </c>
      <c r="Y122" s="222" t="s">
        <v>237</v>
      </c>
      <c r="Z122" s="212"/>
      <c r="AA122" s="212"/>
      <c r="AB122" s="212"/>
      <c r="AC122" s="212"/>
      <c r="AD122" s="212"/>
      <c r="AE122" s="212"/>
      <c r="AF122" s="212"/>
      <c r="AG122" s="212" t="s">
        <v>718</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5">
      <c r="A123" s="219"/>
      <c r="B123" s="220"/>
      <c r="C123" s="253" t="s">
        <v>2002</v>
      </c>
      <c r="D123" s="241"/>
      <c r="E123" s="241"/>
      <c r="F123" s="241"/>
      <c r="G123" s="241"/>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240</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2" x14ac:dyDescent="0.25">
      <c r="A124" s="219"/>
      <c r="B124" s="220"/>
      <c r="C124" s="263" t="s">
        <v>2003</v>
      </c>
      <c r="D124" s="259"/>
      <c r="E124" s="260"/>
      <c r="F124" s="222"/>
      <c r="G124" s="222"/>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281</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5">
      <c r="A125" s="219"/>
      <c r="B125" s="220"/>
      <c r="C125" s="263" t="s">
        <v>1964</v>
      </c>
      <c r="D125" s="259"/>
      <c r="E125" s="260">
        <v>30</v>
      </c>
      <c r="F125" s="222"/>
      <c r="G125" s="222"/>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281</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5">
      <c r="A126" s="234">
        <v>59</v>
      </c>
      <c r="B126" s="235" t="s">
        <v>2004</v>
      </c>
      <c r="C126" s="252" t="s">
        <v>2005</v>
      </c>
      <c r="D126" s="236" t="s">
        <v>290</v>
      </c>
      <c r="E126" s="237">
        <v>4</v>
      </c>
      <c r="F126" s="238"/>
      <c r="G126" s="239">
        <f>ROUND(E126*F126,2)</f>
        <v>0</v>
      </c>
      <c r="H126" s="238"/>
      <c r="I126" s="239">
        <f>ROUND(E126*H126,2)</f>
        <v>0</v>
      </c>
      <c r="J126" s="238"/>
      <c r="K126" s="239">
        <f>ROUND(E126*J126,2)</f>
        <v>0</v>
      </c>
      <c r="L126" s="239">
        <v>21</v>
      </c>
      <c r="M126" s="239">
        <f>G126*(1+L126/100)</f>
        <v>0</v>
      </c>
      <c r="N126" s="237">
        <v>0</v>
      </c>
      <c r="O126" s="237">
        <f>ROUND(E126*N126,2)</f>
        <v>0</v>
      </c>
      <c r="P126" s="237">
        <v>0</v>
      </c>
      <c r="Q126" s="237">
        <f>ROUND(E126*P126,2)</f>
        <v>0</v>
      </c>
      <c r="R126" s="239"/>
      <c r="S126" s="239" t="s">
        <v>254</v>
      </c>
      <c r="T126" s="240" t="s">
        <v>235</v>
      </c>
      <c r="U126" s="222">
        <v>0</v>
      </c>
      <c r="V126" s="222">
        <f>ROUND(E126*U126,2)</f>
        <v>0</v>
      </c>
      <c r="W126" s="222"/>
      <c r="X126" s="222" t="s">
        <v>520</v>
      </c>
      <c r="Y126" s="222" t="s">
        <v>237</v>
      </c>
      <c r="Z126" s="212"/>
      <c r="AA126" s="212"/>
      <c r="AB126" s="212"/>
      <c r="AC126" s="212"/>
      <c r="AD126" s="212"/>
      <c r="AE126" s="212"/>
      <c r="AF126" s="212"/>
      <c r="AG126" s="212" t="s">
        <v>718</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5">
      <c r="A127" s="219"/>
      <c r="B127" s="220"/>
      <c r="C127" s="253" t="s">
        <v>2006</v>
      </c>
      <c r="D127" s="241"/>
      <c r="E127" s="241"/>
      <c r="F127" s="241"/>
      <c r="G127" s="241"/>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240</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2" x14ac:dyDescent="0.25">
      <c r="A128" s="219"/>
      <c r="B128" s="220"/>
      <c r="C128" s="263" t="s">
        <v>1996</v>
      </c>
      <c r="D128" s="259"/>
      <c r="E128" s="260"/>
      <c r="F128" s="222"/>
      <c r="G128" s="222"/>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281</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5">
      <c r="A129" s="219"/>
      <c r="B129" s="220"/>
      <c r="C129" s="263" t="s">
        <v>132</v>
      </c>
      <c r="D129" s="259"/>
      <c r="E129" s="260">
        <v>4</v>
      </c>
      <c r="F129" s="222"/>
      <c r="G129" s="222"/>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281</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5">
      <c r="A130" s="234">
        <v>60</v>
      </c>
      <c r="B130" s="235" t="s">
        <v>144</v>
      </c>
      <c r="C130" s="252" t="s">
        <v>2007</v>
      </c>
      <c r="D130" s="236" t="s">
        <v>290</v>
      </c>
      <c r="E130" s="237">
        <v>4</v>
      </c>
      <c r="F130" s="238"/>
      <c r="G130" s="239">
        <f>ROUND(E130*F130,2)</f>
        <v>0</v>
      </c>
      <c r="H130" s="238"/>
      <c r="I130" s="239">
        <f>ROUND(E130*H130,2)</f>
        <v>0</v>
      </c>
      <c r="J130" s="238"/>
      <c r="K130" s="239">
        <f>ROUND(E130*J130,2)</f>
        <v>0</v>
      </c>
      <c r="L130" s="239">
        <v>21</v>
      </c>
      <c r="M130" s="239">
        <f>G130*(1+L130/100)</f>
        <v>0</v>
      </c>
      <c r="N130" s="237">
        <v>0</v>
      </c>
      <c r="O130" s="237">
        <f>ROUND(E130*N130,2)</f>
        <v>0</v>
      </c>
      <c r="P130" s="237">
        <v>0</v>
      </c>
      <c r="Q130" s="237">
        <f>ROUND(E130*P130,2)</f>
        <v>0</v>
      </c>
      <c r="R130" s="239"/>
      <c r="S130" s="239" t="s">
        <v>254</v>
      </c>
      <c r="T130" s="240" t="s">
        <v>235</v>
      </c>
      <c r="U130" s="222">
        <v>0</v>
      </c>
      <c r="V130" s="222">
        <f>ROUND(E130*U130,2)</f>
        <v>0</v>
      </c>
      <c r="W130" s="222"/>
      <c r="X130" s="222" t="s">
        <v>520</v>
      </c>
      <c r="Y130" s="222" t="s">
        <v>237</v>
      </c>
      <c r="Z130" s="212"/>
      <c r="AA130" s="212"/>
      <c r="AB130" s="212"/>
      <c r="AC130" s="212"/>
      <c r="AD130" s="212"/>
      <c r="AE130" s="212"/>
      <c r="AF130" s="212"/>
      <c r="AG130" s="212" t="s">
        <v>718</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2" x14ac:dyDescent="0.25">
      <c r="A131" s="219"/>
      <c r="B131" s="220"/>
      <c r="C131" s="253" t="s">
        <v>2008</v>
      </c>
      <c r="D131" s="241"/>
      <c r="E131" s="241"/>
      <c r="F131" s="241"/>
      <c r="G131" s="241"/>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240</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5">
      <c r="A132" s="219"/>
      <c r="B132" s="220"/>
      <c r="C132" s="263" t="s">
        <v>1996</v>
      </c>
      <c r="D132" s="259"/>
      <c r="E132" s="260"/>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281</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5">
      <c r="A133" s="219"/>
      <c r="B133" s="220"/>
      <c r="C133" s="263" t="s">
        <v>132</v>
      </c>
      <c r="D133" s="259"/>
      <c r="E133" s="260">
        <v>4</v>
      </c>
      <c r="F133" s="222"/>
      <c r="G133" s="222"/>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281</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5">
      <c r="A134" s="234">
        <v>61</v>
      </c>
      <c r="B134" s="235" t="s">
        <v>2009</v>
      </c>
      <c r="C134" s="252" t="s">
        <v>2010</v>
      </c>
      <c r="D134" s="236" t="s">
        <v>290</v>
      </c>
      <c r="E134" s="237">
        <v>4</v>
      </c>
      <c r="F134" s="238"/>
      <c r="G134" s="239">
        <f>ROUND(E134*F134,2)</f>
        <v>0</v>
      </c>
      <c r="H134" s="238"/>
      <c r="I134" s="239">
        <f>ROUND(E134*H134,2)</f>
        <v>0</v>
      </c>
      <c r="J134" s="238"/>
      <c r="K134" s="239">
        <f>ROUND(E134*J134,2)</f>
        <v>0</v>
      </c>
      <c r="L134" s="239">
        <v>21</v>
      </c>
      <c r="M134" s="239">
        <f>G134*(1+L134/100)</f>
        <v>0</v>
      </c>
      <c r="N134" s="237">
        <v>0</v>
      </c>
      <c r="O134" s="237">
        <f>ROUND(E134*N134,2)</f>
        <v>0</v>
      </c>
      <c r="P134" s="237">
        <v>0</v>
      </c>
      <c r="Q134" s="237">
        <f>ROUND(E134*P134,2)</f>
        <v>0</v>
      </c>
      <c r="R134" s="239"/>
      <c r="S134" s="239" t="s">
        <v>254</v>
      </c>
      <c r="T134" s="240" t="s">
        <v>235</v>
      </c>
      <c r="U134" s="222">
        <v>0</v>
      </c>
      <c r="V134" s="222">
        <f>ROUND(E134*U134,2)</f>
        <v>0</v>
      </c>
      <c r="W134" s="222"/>
      <c r="X134" s="222" t="s">
        <v>520</v>
      </c>
      <c r="Y134" s="222" t="s">
        <v>237</v>
      </c>
      <c r="Z134" s="212"/>
      <c r="AA134" s="212"/>
      <c r="AB134" s="212"/>
      <c r="AC134" s="212"/>
      <c r="AD134" s="212"/>
      <c r="AE134" s="212"/>
      <c r="AF134" s="212"/>
      <c r="AG134" s="212" t="s">
        <v>718</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5">
      <c r="A135" s="219"/>
      <c r="B135" s="220"/>
      <c r="C135" s="263" t="s">
        <v>1996</v>
      </c>
      <c r="D135" s="259"/>
      <c r="E135" s="260"/>
      <c r="F135" s="222"/>
      <c r="G135" s="222"/>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281</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5">
      <c r="A136" s="219"/>
      <c r="B136" s="220"/>
      <c r="C136" s="263" t="s">
        <v>132</v>
      </c>
      <c r="D136" s="259"/>
      <c r="E136" s="260">
        <v>4</v>
      </c>
      <c r="F136" s="222"/>
      <c r="G136" s="222"/>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281</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1" x14ac:dyDescent="0.25">
      <c r="A137" s="234">
        <v>62</v>
      </c>
      <c r="B137" s="235" t="s">
        <v>146</v>
      </c>
      <c r="C137" s="252" t="s">
        <v>2011</v>
      </c>
      <c r="D137" s="236" t="s">
        <v>290</v>
      </c>
      <c r="E137" s="237">
        <v>15</v>
      </c>
      <c r="F137" s="238"/>
      <c r="G137" s="239">
        <f>ROUND(E137*F137,2)</f>
        <v>0</v>
      </c>
      <c r="H137" s="238"/>
      <c r="I137" s="239">
        <f>ROUND(E137*H137,2)</f>
        <v>0</v>
      </c>
      <c r="J137" s="238"/>
      <c r="K137" s="239">
        <f>ROUND(E137*J137,2)</f>
        <v>0</v>
      </c>
      <c r="L137" s="239">
        <v>21</v>
      </c>
      <c r="M137" s="239">
        <f>G137*(1+L137/100)</f>
        <v>0</v>
      </c>
      <c r="N137" s="237">
        <v>0</v>
      </c>
      <c r="O137" s="237">
        <f>ROUND(E137*N137,2)</f>
        <v>0</v>
      </c>
      <c r="P137" s="237">
        <v>0</v>
      </c>
      <c r="Q137" s="237">
        <f>ROUND(E137*P137,2)</f>
        <v>0</v>
      </c>
      <c r="R137" s="239"/>
      <c r="S137" s="239" t="s">
        <v>254</v>
      </c>
      <c r="T137" s="240" t="s">
        <v>235</v>
      </c>
      <c r="U137" s="222">
        <v>0</v>
      </c>
      <c r="V137" s="222">
        <f>ROUND(E137*U137,2)</f>
        <v>0</v>
      </c>
      <c r="W137" s="222"/>
      <c r="X137" s="222" t="s">
        <v>520</v>
      </c>
      <c r="Y137" s="222" t="s">
        <v>237</v>
      </c>
      <c r="Z137" s="212"/>
      <c r="AA137" s="212"/>
      <c r="AB137" s="212"/>
      <c r="AC137" s="212"/>
      <c r="AD137" s="212"/>
      <c r="AE137" s="212"/>
      <c r="AF137" s="212"/>
      <c r="AG137" s="212" t="s">
        <v>718</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2" x14ac:dyDescent="0.25">
      <c r="A138" s="219"/>
      <c r="B138" s="220"/>
      <c r="C138" s="263" t="s">
        <v>1992</v>
      </c>
      <c r="D138" s="259"/>
      <c r="E138" s="260"/>
      <c r="F138" s="222"/>
      <c r="G138" s="22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281</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5">
      <c r="A139" s="219"/>
      <c r="B139" s="220"/>
      <c r="C139" s="263" t="s">
        <v>1993</v>
      </c>
      <c r="D139" s="259"/>
      <c r="E139" s="260">
        <v>15</v>
      </c>
      <c r="F139" s="222"/>
      <c r="G139" s="222"/>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281</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5">
      <c r="A140" s="234">
        <v>63</v>
      </c>
      <c r="B140" s="235" t="s">
        <v>875</v>
      </c>
      <c r="C140" s="252" t="s">
        <v>2012</v>
      </c>
      <c r="D140" s="236" t="s">
        <v>309</v>
      </c>
      <c r="E140" s="237">
        <v>0.14000000000000001</v>
      </c>
      <c r="F140" s="238"/>
      <c r="G140" s="239">
        <f>ROUND(E140*F140,2)</f>
        <v>0</v>
      </c>
      <c r="H140" s="238"/>
      <c r="I140" s="239">
        <f>ROUND(E140*H140,2)</f>
        <v>0</v>
      </c>
      <c r="J140" s="238"/>
      <c r="K140" s="239">
        <f>ROUND(E140*J140,2)</f>
        <v>0</v>
      </c>
      <c r="L140" s="239">
        <v>21</v>
      </c>
      <c r="M140" s="239">
        <f>G140*(1+L140/100)</f>
        <v>0</v>
      </c>
      <c r="N140" s="237">
        <v>0</v>
      </c>
      <c r="O140" s="237">
        <f>ROUND(E140*N140,2)</f>
        <v>0</v>
      </c>
      <c r="P140" s="237">
        <v>0</v>
      </c>
      <c r="Q140" s="237">
        <f>ROUND(E140*P140,2)</f>
        <v>0</v>
      </c>
      <c r="R140" s="239"/>
      <c r="S140" s="239" t="s">
        <v>254</v>
      </c>
      <c r="T140" s="240" t="s">
        <v>235</v>
      </c>
      <c r="U140" s="222">
        <v>0</v>
      </c>
      <c r="V140" s="222">
        <f>ROUND(E140*U140,2)</f>
        <v>0</v>
      </c>
      <c r="W140" s="222"/>
      <c r="X140" s="222" t="s">
        <v>520</v>
      </c>
      <c r="Y140" s="222" t="s">
        <v>237</v>
      </c>
      <c r="Z140" s="212"/>
      <c r="AA140" s="212"/>
      <c r="AB140" s="212"/>
      <c r="AC140" s="212"/>
      <c r="AD140" s="212"/>
      <c r="AE140" s="212"/>
      <c r="AF140" s="212"/>
      <c r="AG140" s="212" t="s">
        <v>718</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5">
      <c r="A141" s="219"/>
      <c r="B141" s="220"/>
      <c r="C141" s="253" t="s">
        <v>2013</v>
      </c>
      <c r="D141" s="241"/>
      <c r="E141" s="241"/>
      <c r="F141" s="241"/>
      <c r="G141" s="241"/>
      <c r="H141" s="222"/>
      <c r="I141" s="222"/>
      <c r="J141" s="222"/>
      <c r="K141" s="222"/>
      <c r="L141" s="222"/>
      <c r="M141" s="222"/>
      <c r="N141" s="221"/>
      <c r="O141" s="221"/>
      <c r="P141" s="221"/>
      <c r="Q141" s="221"/>
      <c r="R141" s="222"/>
      <c r="S141" s="222"/>
      <c r="T141" s="222"/>
      <c r="U141" s="222"/>
      <c r="V141" s="222"/>
      <c r="W141" s="222"/>
      <c r="X141" s="222"/>
      <c r="Y141" s="222"/>
      <c r="Z141" s="212"/>
      <c r="AA141" s="212"/>
      <c r="AB141" s="212"/>
      <c r="AC141" s="212"/>
      <c r="AD141" s="212"/>
      <c r="AE141" s="212"/>
      <c r="AF141" s="212"/>
      <c r="AG141" s="212" t="s">
        <v>240</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2" x14ac:dyDescent="0.25">
      <c r="A142" s="219"/>
      <c r="B142" s="220"/>
      <c r="C142" s="263" t="s">
        <v>2014</v>
      </c>
      <c r="D142" s="259"/>
      <c r="E142" s="260"/>
      <c r="F142" s="222"/>
      <c r="G142" s="222"/>
      <c r="H142" s="222"/>
      <c r="I142" s="222"/>
      <c r="J142" s="222"/>
      <c r="K142" s="222"/>
      <c r="L142" s="222"/>
      <c r="M142" s="222"/>
      <c r="N142" s="221"/>
      <c r="O142" s="221"/>
      <c r="P142" s="221"/>
      <c r="Q142" s="221"/>
      <c r="R142" s="222"/>
      <c r="S142" s="222"/>
      <c r="T142" s="222"/>
      <c r="U142" s="222"/>
      <c r="V142" s="222"/>
      <c r="W142" s="222"/>
      <c r="X142" s="222"/>
      <c r="Y142" s="222"/>
      <c r="Z142" s="212"/>
      <c r="AA142" s="212"/>
      <c r="AB142" s="212"/>
      <c r="AC142" s="212"/>
      <c r="AD142" s="212"/>
      <c r="AE142" s="212"/>
      <c r="AF142" s="212"/>
      <c r="AG142" s="212" t="s">
        <v>281</v>
      </c>
      <c r="AH142" s="212">
        <v>0</v>
      </c>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3" x14ac:dyDescent="0.25">
      <c r="A143" s="219"/>
      <c r="B143" s="220"/>
      <c r="C143" s="263" t="s">
        <v>2015</v>
      </c>
      <c r="D143" s="259"/>
      <c r="E143" s="260">
        <v>0.14000000000000001</v>
      </c>
      <c r="F143" s="222"/>
      <c r="G143" s="222"/>
      <c r="H143" s="222"/>
      <c r="I143" s="222"/>
      <c r="J143" s="222"/>
      <c r="K143" s="222"/>
      <c r="L143" s="222"/>
      <c r="M143" s="222"/>
      <c r="N143" s="221"/>
      <c r="O143" s="221"/>
      <c r="P143" s="221"/>
      <c r="Q143" s="221"/>
      <c r="R143" s="222"/>
      <c r="S143" s="222"/>
      <c r="T143" s="222"/>
      <c r="U143" s="222"/>
      <c r="V143" s="222"/>
      <c r="W143" s="222"/>
      <c r="X143" s="222"/>
      <c r="Y143" s="222"/>
      <c r="Z143" s="212"/>
      <c r="AA143" s="212"/>
      <c r="AB143" s="212"/>
      <c r="AC143" s="212"/>
      <c r="AD143" s="212"/>
      <c r="AE143" s="212"/>
      <c r="AF143" s="212"/>
      <c r="AG143" s="212" t="s">
        <v>281</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5">
      <c r="A144" s="234">
        <v>64</v>
      </c>
      <c r="B144" s="235" t="s">
        <v>150</v>
      </c>
      <c r="C144" s="252" t="s">
        <v>2016</v>
      </c>
      <c r="D144" s="236" t="s">
        <v>309</v>
      </c>
      <c r="E144" s="237">
        <v>9.0399999999999991</v>
      </c>
      <c r="F144" s="238"/>
      <c r="G144" s="239">
        <f>ROUND(E144*F144,2)</f>
        <v>0</v>
      </c>
      <c r="H144" s="238"/>
      <c r="I144" s="239">
        <f>ROUND(E144*H144,2)</f>
        <v>0</v>
      </c>
      <c r="J144" s="238"/>
      <c r="K144" s="239">
        <f>ROUND(E144*J144,2)</f>
        <v>0</v>
      </c>
      <c r="L144" s="239">
        <v>21</v>
      </c>
      <c r="M144" s="239">
        <f>G144*(1+L144/100)</f>
        <v>0</v>
      </c>
      <c r="N144" s="237">
        <v>0</v>
      </c>
      <c r="O144" s="237">
        <f>ROUND(E144*N144,2)</f>
        <v>0</v>
      </c>
      <c r="P144" s="237">
        <v>0</v>
      </c>
      <c r="Q144" s="237">
        <f>ROUND(E144*P144,2)</f>
        <v>0</v>
      </c>
      <c r="R144" s="239"/>
      <c r="S144" s="239" t="s">
        <v>254</v>
      </c>
      <c r="T144" s="240" t="s">
        <v>235</v>
      </c>
      <c r="U144" s="222">
        <v>0</v>
      </c>
      <c r="V144" s="222">
        <f>ROUND(E144*U144,2)</f>
        <v>0</v>
      </c>
      <c r="W144" s="222"/>
      <c r="X144" s="222" t="s">
        <v>520</v>
      </c>
      <c r="Y144" s="222" t="s">
        <v>237</v>
      </c>
      <c r="Z144" s="212"/>
      <c r="AA144" s="212"/>
      <c r="AB144" s="212"/>
      <c r="AC144" s="212"/>
      <c r="AD144" s="212"/>
      <c r="AE144" s="212"/>
      <c r="AF144" s="212"/>
      <c r="AG144" s="212" t="s">
        <v>718</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2" x14ac:dyDescent="0.25">
      <c r="A145" s="219"/>
      <c r="B145" s="220"/>
      <c r="C145" s="263" t="s">
        <v>2017</v>
      </c>
      <c r="D145" s="259"/>
      <c r="E145" s="260"/>
      <c r="F145" s="222"/>
      <c r="G145" s="222"/>
      <c r="H145" s="222"/>
      <c r="I145" s="222"/>
      <c r="J145" s="222"/>
      <c r="K145" s="222"/>
      <c r="L145" s="222"/>
      <c r="M145" s="222"/>
      <c r="N145" s="221"/>
      <c r="O145" s="221"/>
      <c r="P145" s="221"/>
      <c r="Q145" s="221"/>
      <c r="R145" s="222"/>
      <c r="S145" s="222"/>
      <c r="T145" s="222"/>
      <c r="U145" s="222"/>
      <c r="V145" s="222"/>
      <c r="W145" s="222"/>
      <c r="X145" s="222"/>
      <c r="Y145" s="222"/>
      <c r="Z145" s="212"/>
      <c r="AA145" s="212"/>
      <c r="AB145" s="212"/>
      <c r="AC145" s="212"/>
      <c r="AD145" s="212"/>
      <c r="AE145" s="212"/>
      <c r="AF145" s="212"/>
      <c r="AG145" s="212" t="s">
        <v>281</v>
      </c>
      <c r="AH145" s="212">
        <v>0</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3" x14ac:dyDescent="0.25">
      <c r="A146" s="219"/>
      <c r="B146" s="220"/>
      <c r="C146" s="263" t="s">
        <v>2018</v>
      </c>
      <c r="D146" s="259"/>
      <c r="E146" s="260">
        <v>9.0399999999999991</v>
      </c>
      <c r="F146" s="222"/>
      <c r="G146" s="222"/>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281</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5">
      <c r="A147" s="234">
        <v>65</v>
      </c>
      <c r="B147" s="235" t="s">
        <v>871</v>
      </c>
      <c r="C147" s="252" t="s">
        <v>2019</v>
      </c>
      <c r="D147" s="236" t="s">
        <v>273</v>
      </c>
      <c r="E147" s="237">
        <v>12.35</v>
      </c>
      <c r="F147" s="238"/>
      <c r="G147" s="239">
        <f>ROUND(E147*F147,2)</f>
        <v>0</v>
      </c>
      <c r="H147" s="238"/>
      <c r="I147" s="239">
        <f>ROUND(E147*H147,2)</f>
        <v>0</v>
      </c>
      <c r="J147" s="238"/>
      <c r="K147" s="239">
        <f>ROUND(E147*J147,2)</f>
        <v>0</v>
      </c>
      <c r="L147" s="239">
        <v>21</v>
      </c>
      <c r="M147" s="239">
        <f>G147*(1+L147/100)</f>
        <v>0</v>
      </c>
      <c r="N147" s="237">
        <v>0</v>
      </c>
      <c r="O147" s="237">
        <f>ROUND(E147*N147,2)</f>
        <v>0</v>
      </c>
      <c r="P147" s="237">
        <v>0</v>
      </c>
      <c r="Q147" s="237">
        <f>ROUND(E147*P147,2)</f>
        <v>0</v>
      </c>
      <c r="R147" s="239"/>
      <c r="S147" s="239" t="s">
        <v>254</v>
      </c>
      <c r="T147" s="240" t="s">
        <v>235</v>
      </c>
      <c r="U147" s="222">
        <v>0</v>
      </c>
      <c r="V147" s="222">
        <f>ROUND(E147*U147,2)</f>
        <v>0</v>
      </c>
      <c r="W147" s="222"/>
      <c r="X147" s="222" t="s">
        <v>520</v>
      </c>
      <c r="Y147" s="222" t="s">
        <v>237</v>
      </c>
      <c r="Z147" s="212"/>
      <c r="AA147" s="212"/>
      <c r="AB147" s="212"/>
      <c r="AC147" s="212"/>
      <c r="AD147" s="212"/>
      <c r="AE147" s="212"/>
      <c r="AF147" s="212"/>
      <c r="AG147" s="212" t="s">
        <v>718</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2" x14ac:dyDescent="0.25">
      <c r="A148" s="219"/>
      <c r="B148" s="220"/>
      <c r="C148" s="263" t="s">
        <v>2020</v>
      </c>
      <c r="D148" s="259"/>
      <c r="E148" s="260"/>
      <c r="F148" s="222"/>
      <c r="G148" s="222"/>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281</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3" x14ac:dyDescent="0.25">
      <c r="A149" s="219"/>
      <c r="B149" s="220"/>
      <c r="C149" s="263" t="s">
        <v>2021</v>
      </c>
      <c r="D149" s="259"/>
      <c r="E149" s="260">
        <v>12.35</v>
      </c>
      <c r="F149" s="222"/>
      <c r="G149" s="222"/>
      <c r="H149" s="222"/>
      <c r="I149" s="222"/>
      <c r="J149" s="222"/>
      <c r="K149" s="222"/>
      <c r="L149" s="222"/>
      <c r="M149" s="222"/>
      <c r="N149" s="221"/>
      <c r="O149" s="221"/>
      <c r="P149" s="221"/>
      <c r="Q149" s="221"/>
      <c r="R149" s="222"/>
      <c r="S149" s="222"/>
      <c r="T149" s="222"/>
      <c r="U149" s="222"/>
      <c r="V149" s="222"/>
      <c r="W149" s="222"/>
      <c r="X149" s="222"/>
      <c r="Y149" s="222"/>
      <c r="Z149" s="212"/>
      <c r="AA149" s="212"/>
      <c r="AB149" s="212"/>
      <c r="AC149" s="212"/>
      <c r="AD149" s="212"/>
      <c r="AE149" s="212"/>
      <c r="AF149" s="212"/>
      <c r="AG149" s="212" t="s">
        <v>281</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5">
      <c r="A150" s="234">
        <v>66</v>
      </c>
      <c r="B150" s="235" t="s">
        <v>1909</v>
      </c>
      <c r="C150" s="252" t="s">
        <v>2022</v>
      </c>
      <c r="D150" s="236" t="s">
        <v>1918</v>
      </c>
      <c r="E150" s="237">
        <v>8</v>
      </c>
      <c r="F150" s="238"/>
      <c r="G150" s="239">
        <f>ROUND(E150*F150,2)</f>
        <v>0</v>
      </c>
      <c r="H150" s="238"/>
      <c r="I150" s="239">
        <f>ROUND(E150*H150,2)</f>
        <v>0</v>
      </c>
      <c r="J150" s="238"/>
      <c r="K150" s="239">
        <f>ROUND(E150*J150,2)</f>
        <v>0</v>
      </c>
      <c r="L150" s="239">
        <v>21</v>
      </c>
      <c r="M150" s="239">
        <f>G150*(1+L150/100)</f>
        <v>0</v>
      </c>
      <c r="N150" s="237">
        <v>0</v>
      </c>
      <c r="O150" s="237">
        <f>ROUND(E150*N150,2)</f>
        <v>0</v>
      </c>
      <c r="P150" s="237">
        <v>0</v>
      </c>
      <c r="Q150" s="237">
        <f>ROUND(E150*P150,2)</f>
        <v>0</v>
      </c>
      <c r="R150" s="239"/>
      <c r="S150" s="239" t="s">
        <v>254</v>
      </c>
      <c r="T150" s="240" t="s">
        <v>235</v>
      </c>
      <c r="U150" s="222">
        <v>0</v>
      </c>
      <c r="V150" s="222">
        <f>ROUND(E150*U150,2)</f>
        <v>0</v>
      </c>
      <c r="W150" s="222"/>
      <c r="X150" s="222" t="s">
        <v>520</v>
      </c>
      <c r="Y150" s="222" t="s">
        <v>237</v>
      </c>
      <c r="Z150" s="212"/>
      <c r="AA150" s="212"/>
      <c r="AB150" s="212"/>
      <c r="AC150" s="212"/>
      <c r="AD150" s="212"/>
      <c r="AE150" s="212"/>
      <c r="AF150" s="212"/>
      <c r="AG150" s="212" t="s">
        <v>718</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2" x14ac:dyDescent="0.25">
      <c r="A151" s="219"/>
      <c r="B151" s="220"/>
      <c r="C151" s="253" t="s">
        <v>1931</v>
      </c>
      <c r="D151" s="241"/>
      <c r="E151" s="241"/>
      <c r="F151" s="241"/>
      <c r="G151" s="241"/>
      <c r="H151" s="222"/>
      <c r="I151" s="222"/>
      <c r="J151" s="222"/>
      <c r="K151" s="222"/>
      <c r="L151" s="222"/>
      <c r="M151" s="222"/>
      <c r="N151" s="221"/>
      <c r="O151" s="221"/>
      <c r="P151" s="221"/>
      <c r="Q151" s="221"/>
      <c r="R151" s="222"/>
      <c r="S151" s="222"/>
      <c r="T151" s="222"/>
      <c r="U151" s="222"/>
      <c r="V151" s="222"/>
      <c r="W151" s="222"/>
      <c r="X151" s="222"/>
      <c r="Y151" s="222"/>
      <c r="Z151" s="212"/>
      <c r="AA151" s="212"/>
      <c r="AB151" s="212"/>
      <c r="AC151" s="212"/>
      <c r="AD151" s="212"/>
      <c r="AE151" s="212"/>
      <c r="AF151" s="212"/>
      <c r="AG151" s="212" t="s">
        <v>240</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1" x14ac:dyDescent="0.25">
      <c r="A152" s="243">
        <v>67</v>
      </c>
      <c r="B152" s="244" t="s">
        <v>152</v>
      </c>
      <c r="C152" s="255" t="s">
        <v>2023</v>
      </c>
      <c r="D152" s="245" t="s">
        <v>1918</v>
      </c>
      <c r="E152" s="246">
        <v>6</v>
      </c>
      <c r="F152" s="247"/>
      <c r="G152" s="248">
        <f>ROUND(E152*F152,2)</f>
        <v>0</v>
      </c>
      <c r="H152" s="247"/>
      <c r="I152" s="248">
        <f>ROUND(E152*H152,2)</f>
        <v>0</v>
      </c>
      <c r="J152" s="247"/>
      <c r="K152" s="248">
        <f>ROUND(E152*J152,2)</f>
        <v>0</v>
      </c>
      <c r="L152" s="248">
        <v>21</v>
      </c>
      <c r="M152" s="248">
        <f>G152*(1+L152/100)</f>
        <v>0</v>
      </c>
      <c r="N152" s="246">
        <v>0</v>
      </c>
      <c r="O152" s="246">
        <f>ROUND(E152*N152,2)</f>
        <v>0</v>
      </c>
      <c r="P152" s="246">
        <v>0</v>
      </c>
      <c r="Q152" s="246">
        <f>ROUND(E152*P152,2)</f>
        <v>0</v>
      </c>
      <c r="R152" s="248"/>
      <c r="S152" s="248" t="s">
        <v>254</v>
      </c>
      <c r="T152" s="249" t="s">
        <v>235</v>
      </c>
      <c r="U152" s="222">
        <v>0</v>
      </c>
      <c r="V152" s="222">
        <f>ROUND(E152*U152,2)</f>
        <v>0</v>
      </c>
      <c r="W152" s="222"/>
      <c r="X152" s="222" t="s">
        <v>520</v>
      </c>
      <c r="Y152" s="222" t="s">
        <v>237</v>
      </c>
      <c r="Z152" s="212"/>
      <c r="AA152" s="212"/>
      <c r="AB152" s="212"/>
      <c r="AC152" s="212"/>
      <c r="AD152" s="212"/>
      <c r="AE152" s="212"/>
      <c r="AF152" s="212"/>
      <c r="AG152" s="212" t="s">
        <v>718</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1" x14ac:dyDescent="0.25">
      <c r="A153" s="243">
        <v>68</v>
      </c>
      <c r="B153" s="244" t="s">
        <v>2024</v>
      </c>
      <c r="C153" s="255" t="s">
        <v>2025</v>
      </c>
      <c r="D153" s="245" t="s">
        <v>1918</v>
      </c>
      <c r="E153" s="246">
        <v>6</v>
      </c>
      <c r="F153" s="247"/>
      <c r="G153" s="248">
        <f>ROUND(E153*F153,2)</f>
        <v>0</v>
      </c>
      <c r="H153" s="247"/>
      <c r="I153" s="248">
        <f>ROUND(E153*H153,2)</f>
        <v>0</v>
      </c>
      <c r="J153" s="247"/>
      <c r="K153" s="248">
        <f>ROUND(E153*J153,2)</f>
        <v>0</v>
      </c>
      <c r="L153" s="248">
        <v>21</v>
      </c>
      <c r="M153" s="248">
        <f>G153*(1+L153/100)</f>
        <v>0</v>
      </c>
      <c r="N153" s="246">
        <v>0</v>
      </c>
      <c r="O153" s="246">
        <f>ROUND(E153*N153,2)</f>
        <v>0</v>
      </c>
      <c r="P153" s="246">
        <v>0</v>
      </c>
      <c r="Q153" s="246">
        <f>ROUND(E153*P153,2)</f>
        <v>0</v>
      </c>
      <c r="R153" s="248"/>
      <c r="S153" s="248" t="s">
        <v>254</v>
      </c>
      <c r="T153" s="249" t="s">
        <v>235</v>
      </c>
      <c r="U153" s="222">
        <v>0</v>
      </c>
      <c r="V153" s="222">
        <f>ROUND(E153*U153,2)</f>
        <v>0</v>
      </c>
      <c r="W153" s="222"/>
      <c r="X153" s="222" t="s">
        <v>520</v>
      </c>
      <c r="Y153" s="222" t="s">
        <v>237</v>
      </c>
      <c r="Z153" s="212"/>
      <c r="AA153" s="212"/>
      <c r="AB153" s="212"/>
      <c r="AC153" s="212"/>
      <c r="AD153" s="212"/>
      <c r="AE153" s="212"/>
      <c r="AF153" s="212"/>
      <c r="AG153" s="212" t="s">
        <v>718</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1" x14ac:dyDescent="0.25">
      <c r="A154" s="243">
        <v>69</v>
      </c>
      <c r="B154" s="244" t="s">
        <v>154</v>
      </c>
      <c r="C154" s="255" t="s">
        <v>2026</v>
      </c>
      <c r="D154" s="245" t="s">
        <v>1918</v>
      </c>
      <c r="E154" s="246">
        <v>5</v>
      </c>
      <c r="F154" s="247"/>
      <c r="G154" s="248">
        <f>ROUND(E154*F154,2)</f>
        <v>0</v>
      </c>
      <c r="H154" s="247"/>
      <c r="I154" s="248">
        <f>ROUND(E154*H154,2)</f>
        <v>0</v>
      </c>
      <c r="J154" s="247"/>
      <c r="K154" s="248">
        <f>ROUND(E154*J154,2)</f>
        <v>0</v>
      </c>
      <c r="L154" s="248">
        <v>21</v>
      </c>
      <c r="M154" s="248">
        <f>G154*(1+L154/100)</f>
        <v>0</v>
      </c>
      <c r="N154" s="246">
        <v>0</v>
      </c>
      <c r="O154" s="246">
        <f>ROUND(E154*N154,2)</f>
        <v>0</v>
      </c>
      <c r="P154" s="246">
        <v>0</v>
      </c>
      <c r="Q154" s="246">
        <f>ROUND(E154*P154,2)</f>
        <v>0</v>
      </c>
      <c r="R154" s="248"/>
      <c r="S154" s="248" t="s">
        <v>254</v>
      </c>
      <c r="T154" s="249" t="s">
        <v>235</v>
      </c>
      <c r="U154" s="222">
        <v>0</v>
      </c>
      <c r="V154" s="222">
        <f>ROUND(E154*U154,2)</f>
        <v>0</v>
      </c>
      <c r="W154" s="222"/>
      <c r="X154" s="222" t="s">
        <v>520</v>
      </c>
      <c r="Y154" s="222" t="s">
        <v>237</v>
      </c>
      <c r="Z154" s="212"/>
      <c r="AA154" s="212"/>
      <c r="AB154" s="212"/>
      <c r="AC154" s="212"/>
      <c r="AD154" s="212"/>
      <c r="AE154" s="212"/>
      <c r="AF154" s="212"/>
      <c r="AG154" s="212" t="s">
        <v>718</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5">
      <c r="A155" s="234">
        <v>70</v>
      </c>
      <c r="B155" s="235" t="s">
        <v>1909</v>
      </c>
      <c r="C155" s="252" t="s">
        <v>1919</v>
      </c>
      <c r="D155" s="236" t="s">
        <v>1920</v>
      </c>
      <c r="E155" s="237">
        <v>5</v>
      </c>
      <c r="F155" s="238"/>
      <c r="G155" s="239">
        <f>ROUND(E155*F155,2)</f>
        <v>0</v>
      </c>
      <c r="H155" s="238"/>
      <c r="I155" s="239">
        <f>ROUND(E155*H155,2)</f>
        <v>0</v>
      </c>
      <c r="J155" s="238"/>
      <c r="K155" s="239">
        <f>ROUND(E155*J155,2)</f>
        <v>0</v>
      </c>
      <c r="L155" s="239">
        <v>21</v>
      </c>
      <c r="M155" s="239">
        <f>G155*(1+L155/100)</f>
        <v>0</v>
      </c>
      <c r="N155" s="237">
        <v>0</v>
      </c>
      <c r="O155" s="237">
        <f>ROUND(E155*N155,2)</f>
        <v>0</v>
      </c>
      <c r="P155" s="237">
        <v>0</v>
      </c>
      <c r="Q155" s="237">
        <f>ROUND(E155*P155,2)</f>
        <v>0</v>
      </c>
      <c r="R155" s="239"/>
      <c r="S155" s="239" t="s">
        <v>254</v>
      </c>
      <c r="T155" s="240" t="s">
        <v>235</v>
      </c>
      <c r="U155" s="222">
        <v>0</v>
      </c>
      <c r="V155" s="222">
        <f>ROUND(E155*U155,2)</f>
        <v>0</v>
      </c>
      <c r="W155" s="222"/>
      <c r="X155" s="222" t="s">
        <v>1192</v>
      </c>
      <c r="Y155" s="222" t="s">
        <v>237</v>
      </c>
      <c r="Z155" s="212"/>
      <c r="AA155" s="212"/>
      <c r="AB155" s="212"/>
      <c r="AC155" s="212"/>
      <c r="AD155" s="212"/>
      <c r="AE155" s="212"/>
      <c r="AF155" s="212"/>
      <c r="AG155" s="212" t="s">
        <v>1193</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2" x14ac:dyDescent="0.25">
      <c r="A156" s="219"/>
      <c r="B156" s="220"/>
      <c r="C156" s="253" t="s">
        <v>2027</v>
      </c>
      <c r="D156" s="241"/>
      <c r="E156" s="241"/>
      <c r="F156" s="241"/>
      <c r="G156" s="241"/>
      <c r="H156" s="222"/>
      <c r="I156" s="222"/>
      <c r="J156" s="222"/>
      <c r="K156" s="222"/>
      <c r="L156" s="222"/>
      <c r="M156" s="222"/>
      <c r="N156" s="221"/>
      <c r="O156" s="221"/>
      <c r="P156" s="221"/>
      <c r="Q156" s="221"/>
      <c r="R156" s="222"/>
      <c r="S156" s="222"/>
      <c r="T156" s="222"/>
      <c r="U156" s="222"/>
      <c r="V156" s="222"/>
      <c r="W156" s="222"/>
      <c r="X156" s="222"/>
      <c r="Y156" s="222"/>
      <c r="Z156" s="212"/>
      <c r="AA156" s="212"/>
      <c r="AB156" s="212"/>
      <c r="AC156" s="212"/>
      <c r="AD156" s="212"/>
      <c r="AE156" s="212"/>
      <c r="AF156" s="212"/>
      <c r="AG156" s="212" t="s">
        <v>240</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x14ac:dyDescent="0.25">
      <c r="A157" s="227" t="s">
        <v>229</v>
      </c>
      <c r="B157" s="228" t="s">
        <v>198</v>
      </c>
      <c r="C157" s="251" t="s">
        <v>27</v>
      </c>
      <c r="D157" s="229"/>
      <c r="E157" s="230"/>
      <c r="F157" s="231"/>
      <c r="G157" s="231">
        <f>SUMIF(AG158:AG160,"&lt;&gt;NOR",G158:G160)</f>
        <v>0</v>
      </c>
      <c r="H157" s="231"/>
      <c r="I157" s="231">
        <f>SUM(I158:I160)</f>
        <v>0</v>
      </c>
      <c r="J157" s="231"/>
      <c r="K157" s="231">
        <f>SUM(K158:K160)</f>
        <v>0</v>
      </c>
      <c r="L157" s="231"/>
      <c r="M157" s="231">
        <f>SUM(M158:M160)</f>
        <v>0</v>
      </c>
      <c r="N157" s="230"/>
      <c r="O157" s="230">
        <f>SUM(O158:O160)</f>
        <v>0</v>
      </c>
      <c r="P157" s="230"/>
      <c r="Q157" s="230">
        <f>SUM(Q158:Q160)</f>
        <v>0</v>
      </c>
      <c r="R157" s="231"/>
      <c r="S157" s="231"/>
      <c r="T157" s="232"/>
      <c r="U157" s="226"/>
      <c r="V157" s="226">
        <f>SUM(V158:V160)</f>
        <v>0</v>
      </c>
      <c r="W157" s="226"/>
      <c r="X157" s="226"/>
      <c r="Y157" s="226"/>
      <c r="AG157" t="s">
        <v>230</v>
      </c>
    </row>
    <row r="158" spans="1:60" outlineLevel="1" x14ac:dyDescent="0.25">
      <c r="A158" s="243">
        <v>71</v>
      </c>
      <c r="B158" s="244" t="s">
        <v>2028</v>
      </c>
      <c r="C158" s="255" t="s">
        <v>2029</v>
      </c>
      <c r="D158" s="245" t="s">
        <v>1190</v>
      </c>
      <c r="E158" s="246">
        <v>1</v>
      </c>
      <c r="F158" s="247"/>
      <c r="G158" s="248">
        <f>ROUND(E158*F158,2)</f>
        <v>0</v>
      </c>
      <c r="H158" s="247"/>
      <c r="I158" s="248">
        <f>ROUND(E158*H158,2)</f>
        <v>0</v>
      </c>
      <c r="J158" s="247"/>
      <c r="K158" s="248">
        <f>ROUND(E158*J158,2)</f>
        <v>0</v>
      </c>
      <c r="L158" s="248">
        <v>21</v>
      </c>
      <c r="M158" s="248">
        <f>G158*(1+L158/100)</f>
        <v>0</v>
      </c>
      <c r="N158" s="246">
        <v>0</v>
      </c>
      <c r="O158" s="246">
        <f>ROUND(E158*N158,2)</f>
        <v>0</v>
      </c>
      <c r="P158" s="246">
        <v>0</v>
      </c>
      <c r="Q158" s="246">
        <f>ROUND(E158*P158,2)</f>
        <v>0</v>
      </c>
      <c r="R158" s="248"/>
      <c r="S158" s="248" t="s">
        <v>254</v>
      </c>
      <c r="T158" s="249" t="s">
        <v>235</v>
      </c>
      <c r="U158" s="222">
        <v>0</v>
      </c>
      <c r="V158" s="222">
        <f>ROUND(E158*U158,2)</f>
        <v>0</v>
      </c>
      <c r="W158" s="222"/>
      <c r="X158" s="222" t="s">
        <v>276</v>
      </c>
      <c r="Y158" s="222" t="s">
        <v>237</v>
      </c>
      <c r="Z158" s="212"/>
      <c r="AA158" s="212"/>
      <c r="AB158" s="212"/>
      <c r="AC158" s="212"/>
      <c r="AD158" s="212"/>
      <c r="AE158" s="212"/>
      <c r="AF158" s="212"/>
      <c r="AG158" s="212" t="s">
        <v>277</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5">
      <c r="A159" s="243">
        <v>72</v>
      </c>
      <c r="B159" s="244" t="s">
        <v>2030</v>
      </c>
      <c r="C159" s="255" t="s">
        <v>2031</v>
      </c>
      <c r="D159" s="245" t="s">
        <v>1190</v>
      </c>
      <c r="E159" s="246">
        <v>1</v>
      </c>
      <c r="F159" s="247"/>
      <c r="G159" s="248">
        <f>ROUND(E159*F159,2)</f>
        <v>0</v>
      </c>
      <c r="H159" s="247"/>
      <c r="I159" s="248">
        <f>ROUND(E159*H159,2)</f>
        <v>0</v>
      </c>
      <c r="J159" s="247"/>
      <c r="K159" s="248">
        <f>ROUND(E159*J159,2)</f>
        <v>0</v>
      </c>
      <c r="L159" s="248">
        <v>21</v>
      </c>
      <c r="M159" s="248">
        <f>G159*(1+L159/100)</f>
        <v>0</v>
      </c>
      <c r="N159" s="246">
        <v>0</v>
      </c>
      <c r="O159" s="246">
        <f>ROUND(E159*N159,2)</f>
        <v>0</v>
      </c>
      <c r="P159" s="246">
        <v>0</v>
      </c>
      <c r="Q159" s="246">
        <f>ROUND(E159*P159,2)</f>
        <v>0</v>
      </c>
      <c r="R159" s="248"/>
      <c r="S159" s="248" t="s">
        <v>254</v>
      </c>
      <c r="T159" s="249" t="s">
        <v>235</v>
      </c>
      <c r="U159" s="222">
        <v>0</v>
      </c>
      <c r="V159" s="222">
        <f>ROUND(E159*U159,2)</f>
        <v>0</v>
      </c>
      <c r="W159" s="222"/>
      <c r="X159" s="222" t="s">
        <v>276</v>
      </c>
      <c r="Y159" s="222" t="s">
        <v>237</v>
      </c>
      <c r="Z159" s="212"/>
      <c r="AA159" s="212"/>
      <c r="AB159" s="212"/>
      <c r="AC159" s="212"/>
      <c r="AD159" s="212"/>
      <c r="AE159" s="212"/>
      <c r="AF159" s="212"/>
      <c r="AG159" s="212" t="s">
        <v>277</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5">
      <c r="A160" s="234">
        <v>73</v>
      </c>
      <c r="B160" s="235" t="s">
        <v>2032</v>
      </c>
      <c r="C160" s="252" t="s">
        <v>2033</v>
      </c>
      <c r="D160" s="236" t="s">
        <v>1190</v>
      </c>
      <c r="E160" s="237">
        <v>1</v>
      </c>
      <c r="F160" s="238"/>
      <c r="G160" s="239">
        <f>ROUND(E160*F160,2)</f>
        <v>0</v>
      </c>
      <c r="H160" s="238"/>
      <c r="I160" s="239">
        <f>ROUND(E160*H160,2)</f>
        <v>0</v>
      </c>
      <c r="J160" s="238"/>
      <c r="K160" s="239">
        <f>ROUND(E160*J160,2)</f>
        <v>0</v>
      </c>
      <c r="L160" s="239">
        <v>21</v>
      </c>
      <c r="M160" s="239">
        <f>G160*(1+L160/100)</f>
        <v>0</v>
      </c>
      <c r="N160" s="237">
        <v>0</v>
      </c>
      <c r="O160" s="237">
        <f>ROUND(E160*N160,2)</f>
        <v>0</v>
      </c>
      <c r="P160" s="237">
        <v>0</v>
      </c>
      <c r="Q160" s="237">
        <f>ROUND(E160*P160,2)</f>
        <v>0</v>
      </c>
      <c r="R160" s="239"/>
      <c r="S160" s="239" t="s">
        <v>254</v>
      </c>
      <c r="T160" s="240" t="s">
        <v>235</v>
      </c>
      <c r="U160" s="222">
        <v>0</v>
      </c>
      <c r="V160" s="222">
        <f>ROUND(E160*U160,2)</f>
        <v>0</v>
      </c>
      <c r="W160" s="222"/>
      <c r="X160" s="222" t="s">
        <v>276</v>
      </c>
      <c r="Y160" s="222" t="s">
        <v>237</v>
      </c>
      <c r="Z160" s="212"/>
      <c r="AA160" s="212"/>
      <c r="AB160" s="212"/>
      <c r="AC160" s="212"/>
      <c r="AD160" s="212"/>
      <c r="AE160" s="212"/>
      <c r="AF160" s="212"/>
      <c r="AG160" s="212" t="s">
        <v>277</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33" x14ac:dyDescent="0.25">
      <c r="A161" s="3"/>
      <c r="B161" s="4"/>
      <c r="C161" s="256"/>
      <c r="D161" s="6"/>
      <c r="E161" s="3"/>
      <c r="F161" s="3"/>
      <c r="G161" s="3"/>
      <c r="H161" s="3"/>
      <c r="I161" s="3"/>
      <c r="J161" s="3"/>
      <c r="K161" s="3"/>
      <c r="L161" s="3"/>
      <c r="M161" s="3"/>
      <c r="N161" s="3"/>
      <c r="O161" s="3"/>
      <c r="P161" s="3"/>
      <c r="Q161" s="3"/>
      <c r="R161" s="3"/>
      <c r="S161" s="3"/>
      <c r="T161" s="3"/>
      <c r="U161" s="3"/>
      <c r="V161" s="3"/>
      <c r="W161" s="3"/>
      <c r="X161" s="3"/>
      <c r="Y161" s="3"/>
      <c r="AE161">
        <v>15</v>
      </c>
      <c r="AF161">
        <v>21</v>
      </c>
      <c r="AG161" t="s">
        <v>215</v>
      </c>
    </row>
    <row r="162" spans="1:33" x14ac:dyDescent="0.25">
      <c r="A162" s="215"/>
      <c r="B162" s="216" t="s">
        <v>29</v>
      </c>
      <c r="C162" s="257"/>
      <c r="D162" s="217"/>
      <c r="E162" s="218"/>
      <c r="F162" s="218"/>
      <c r="G162" s="233">
        <f>G8+G38+G53+G105+G157</f>
        <v>0</v>
      </c>
      <c r="H162" s="3"/>
      <c r="I162" s="3"/>
      <c r="J162" s="3"/>
      <c r="K162" s="3"/>
      <c r="L162" s="3"/>
      <c r="M162" s="3"/>
      <c r="N162" s="3"/>
      <c r="O162" s="3"/>
      <c r="P162" s="3"/>
      <c r="Q162" s="3"/>
      <c r="R162" s="3"/>
      <c r="S162" s="3"/>
      <c r="T162" s="3"/>
      <c r="U162" s="3"/>
      <c r="V162" s="3"/>
      <c r="W162" s="3"/>
      <c r="X162" s="3"/>
      <c r="Y162" s="3"/>
      <c r="AE162">
        <f>SUMIF(L7:L160,AE161,G7:G160)</f>
        <v>0</v>
      </c>
      <c r="AF162">
        <f>SUMIF(L7:L160,AF161,G7:G160)</f>
        <v>0</v>
      </c>
      <c r="AG162" t="s">
        <v>268</v>
      </c>
    </row>
    <row r="163" spans="1:33" x14ac:dyDescent="0.25">
      <c r="C163" s="258"/>
      <c r="D163" s="10"/>
      <c r="AG163" t="s">
        <v>269</v>
      </c>
    </row>
    <row r="164" spans="1:33" x14ac:dyDescent="0.25">
      <c r="D164" s="10"/>
    </row>
    <row r="165" spans="1:33" x14ac:dyDescent="0.25">
      <c r="D165" s="10"/>
    </row>
    <row r="166" spans="1:33" x14ac:dyDescent="0.25">
      <c r="D166" s="10"/>
    </row>
    <row r="167" spans="1:33" x14ac:dyDescent="0.25">
      <c r="D167" s="10"/>
    </row>
    <row r="168" spans="1:33" x14ac:dyDescent="0.25">
      <c r="D168" s="10"/>
    </row>
    <row r="169" spans="1:33" x14ac:dyDescent="0.25">
      <c r="D169" s="10"/>
    </row>
    <row r="170" spans="1:33" x14ac:dyDescent="0.25">
      <c r="D170" s="10"/>
    </row>
    <row r="171" spans="1:33" x14ac:dyDescent="0.25">
      <c r="D171" s="10"/>
    </row>
    <row r="172" spans="1:33" x14ac:dyDescent="0.25">
      <c r="D172" s="10"/>
    </row>
    <row r="173" spans="1:33" x14ac:dyDescent="0.25">
      <c r="D173" s="10"/>
    </row>
    <row r="174" spans="1:33" x14ac:dyDescent="0.25">
      <c r="D174" s="10"/>
    </row>
    <row r="175" spans="1:33" x14ac:dyDescent="0.25">
      <c r="D175" s="10"/>
    </row>
    <row r="176" spans="1:33"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BYv3A9DXY0uzTpadMGZaUEZ+XwUb/ySMBdUsEYtVz3xlEurEsCSxJP4HhtpjeVz3Evserbi6CJ4Qiqh3qYwX/A==" saltValue="biL3xioiWmfALFxYURU1gw==" spinCount="100000" sheet="1" formatRows="0"/>
  <mergeCells count="43">
    <mergeCell ref="C156:G156"/>
    <mergeCell ref="C119:G119"/>
    <mergeCell ref="C123:G123"/>
    <mergeCell ref="C127:G127"/>
    <mergeCell ref="C131:G131"/>
    <mergeCell ref="C141:G141"/>
    <mergeCell ref="C151:G151"/>
    <mergeCell ref="C100:G100"/>
    <mergeCell ref="C101:G101"/>
    <mergeCell ref="C103:G103"/>
    <mergeCell ref="C107:G107"/>
    <mergeCell ref="C111:G111"/>
    <mergeCell ref="C115:G115"/>
    <mergeCell ref="C85:G85"/>
    <mergeCell ref="C92:G92"/>
    <mergeCell ref="C94:G94"/>
    <mergeCell ref="C96:G96"/>
    <mergeCell ref="C97:G97"/>
    <mergeCell ref="C99:G99"/>
    <mergeCell ref="C50:G50"/>
    <mergeCell ref="C52:G52"/>
    <mergeCell ref="C81:G81"/>
    <mergeCell ref="C82:G82"/>
    <mergeCell ref="C83:G83"/>
    <mergeCell ref="C84:G84"/>
    <mergeCell ref="C33:G33"/>
    <mergeCell ref="C34:G34"/>
    <mergeCell ref="C37:G37"/>
    <mergeCell ref="C46:G46"/>
    <mergeCell ref="C47:G47"/>
    <mergeCell ref="C49:G49"/>
    <mergeCell ref="C12:G12"/>
    <mergeCell ref="C16:G16"/>
    <mergeCell ref="C24:G24"/>
    <mergeCell ref="C29:G29"/>
    <mergeCell ref="C30:G30"/>
    <mergeCell ref="C32:G32"/>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C7C67-4D6F-49A7-8103-69081C6E11E7}">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85</v>
      </c>
      <c r="C3" s="201" t="s">
        <v>86</v>
      </c>
      <c r="D3" s="199"/>
      <c r="E3" s="199"/>
      <c r="F3" s="199"/>
      <c r="G3" s="200"/>
      <c r="AC3" s="176" t="s">
        <v>202</v>
      </c>
      <c r="AG3" t="s">
        <v>205</v>
      </c>
    </row>
    <row r="4" spans="1:60" ht="25.05" customHeight="1" x14ac:dyDescent="0.25">
      <c r="A4" s="202" t="s">
        <v>9</v>
      </c>
      <c r="B4" s="203" t="s">
        <v>67</v>
      </c>
      <c r="C4" s="204" t="s">
        <v>68</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53</v>
      </c>
      <c r="C8" s="251" t="s">
        <v>127</v>
      </c>
      <c r="D8" s="229"/>
      <c r="E8" s="230"/>
      <c r="F8" s="231"/>
      <c r="G8" s="231">
        <f>SUMIF(AG9:AG28,"&lt;&gt;NOR",G9:G28)</f>
        <v>0</v>
      </c>
      <c r="H8" s="231"/>
      <c r="I8" s="231">
        <f>SUM(I9:I28)</f>
        <v>0</v>
      </c>
      <c r="J8" s="231"/>
      <c r="K8" s="231">
        <f>SUM(K9:K28)</f>
        <v>0</v>
      </c>
      <c r="L8" s="231"/>
      <c r="M8" s="231">
        <f>SUM(M9:M28)</f>
        <v>0</v>
      </c>
      <c r="N8" s="230"/>
      <c r="O8" s="230">
        <f>SUM(O9:O28)</f>
        <v>0</v>
      </c>
      <c r="P8" s="230"/>
      <c r="Q8" s="230">
        <f>SUM(Q9:Q28)</f>
        <v>0</v>
      </c>
      <c r="R8" s="231"/>
      <c r="S8" s="231"/>
      <c r="T8" s="232"/>
      <c r="U8" s="226"/>
      <c r="V8" s="226">
        <f>SUM(V9:V28)</f>
        <v>0</v>
      </c>
      <c r="W8" s="226"/>
      <c r="X8" s="226"/>
      <c r="Y8" s="226"/>
      <c r="AG8" t="s">
        <v>230</v>
      </c>
    </row>
    <row r="9" spans="1:60" outlineLevel="1" x14ac:dyDescent="0.25">
      <c r="A9" s="234">
        <v>1</v>
      </c>
      <c r="B9" s="235" t="s">
        <v>1126</v>
      </c>
      <c r="C9" s="252" t="s">
        <v>1127</v>
      </c>
      <c r="D9" s="236" t="s">
        <v>309</v>
      </c>
      <c r="E9" s="237">
        <v>13.875</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254</v>
      </c>
      <c r="T9" s="240" t="s">
        <v>235</v>
      </c>
      <c r="U9" s="222">
        <v>0</v>
      </c>
      <c r="V9" s="222">
        <f>ROUND(E9*U9,2)</f>
        <v>0</v>
      </c>
      <c r="W9" s="222"/>
      <c r="X9" s="222" t="s">
        <v>276</v>
      </c>
      <c r="Y9" s="222" t="s">
        <v>237</v>
      </c>
      <c r="Z9" s="212"/>
      <c r="AA9" s="212"/>
      <c r="AB9" s="212"/>
      <c r="AC9" s="212"/>
      <c r="AD9" s="212"/>
      <c r="AE9" s="212"/>
      <c r="AF9" s="212"/>
      <c r="AG9" s="212" t="s">
        <v>362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63" t="s">
        <v>2034</v>
      </c>
      <c r="D10" s="259"/>
      <c r="E10" s="260">
        <v>13.88</v>
      </c>
      <c r="F10" s="222"/>
      <c r="G10" s="222"/>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281</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34">
        <v>2</v>
      </c>
      <c r="B11" s="235" t="s">
        <v>1130</v>
      </c>
      <c r="C11" s="252" t="s">
        <v>1131</v>
      </c>
      <c r="D11" s="236" t="s">
        <v>309</v>
      </c>
      <c r="E11" s="237">
        <v>4.625</v>
      </c>
      <c r="F11" s="238"/>
      <c r="G11" s="239">
        <f>ROUND(E11*F11,2)</f>
        <v>0</v>
      </c>
      <c r="H11" s="238"/>
      <c r="I11" s="239">
        <f>ROUND(E11*H11,2)</f>
        <v>0</v>
      </c>
      <c r="J11" s="238"/>
      <c r="K11" s="239">
        <f>ROUND(E11*J11,2)</f>
        <v>0</v>
      </c>
      <c r="L11" s="239">
        <v>21</v>
      </c>
      <c r="M11" s="239">
        <f>G11*(1+L11/100)</f>
        <v>0</v>
      </c>
      <c r="N11" s="237">
        <v>0</v>
      </c>
      <c r="O11" s="237">
        <f>ROUND(E11*N11,2)</f>
        <v>0</v>
      </c>
      <c r="P11" s="237">
        <v>0</v>
      </c>
      <c r="Q11" s="237">
        <f>ROUND(E11*P11,2)</f>
        <v>0</v>
      </c>
      <c r="R11" s="239"/>
      <c r="S11" s="239" t="s">
        <v>254</v>
      </c>
      <c r="T11" s="240" t="s">
        <v>235</v>
      </c>
      <c r="U11" s="222">
        <v>0</v>
      </c>
      <c r="V11" s="222">
        <f>ROUND(E11*U11,2)</f>
        <v>0</v>
      </c>
      <c r="W11" s="222"/>
      <c r="X11" s="222" t="s">
        <v>276</v>
      </c>
      <c r="Y11" s="222" t="s">
        <v>237</v>
      </c>
      <c r="Z11" s="212"/>
      <c r="AA11" s="212"/>
      <c r="AB11" s="212"/>
      <c r="AC11" s="212"/>
      <c r="AD11" s="212"/>
      <c r="AE11" s="212"/>
      <c r="AF11" s="212"/>
      <c r="AG11" s="212" t="s">
        <v>362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5">
      <c r="A12" s="219"/>
      <c r="B12" s="220"/>
      <c r="C12" s="263" t="s">
        <v>2035</v>
      </c>
      <c r="D12" s="259"/>
      <c r="E12" s="260">
        <v>4.63</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281</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4">
        <v>3</v>
      </c>
      <c r="B13" s="235" t="s">
        <v>1133</v>
      </c>
      <c r="C13" s="252" t="s">
        <v>1134</v>
      </c>
      <c r="D13" s="236" t="s">
        <v>273</v>
      </c>
      <c r="E13" s="237">
        <v>27.75</v>
      </c>
      <c r="F13" s="238"/>
      <c r="G13" s="239">
        <f>ROUND(E13*F13,2)</f>
        <v>0</v>
      </c>
      <c r="H13" s="238"/>
      <c r="I13" s="239">
        <f>ROUND(E13*H13,2)</f>
        <v>0</v>
      </c>
      <c r="J13" s="238"/>
      <c r="K13" s="239">
        <f>ROUND(E13*J13,2)</f>
        <v>0</v>
      </c>
      <c r="L13" s="239">
        <v>21</v>
      </c>
      <c r="M13" s="239">
        <f>G13*(1+L13/100)</f>
        <v>0</v>
      </c>
      <c r="N13" s="237">
        <v>0</v>
      </c>
      <c r="O13" s="237">
        <f>ROUND(E13*N13,2)</f>
        <v>0</v>
      </c>
      <c r="P13" s="237">
        <v>0</v>
      </c>
      <c r="Q13" s="237">
        <f>ROUND(E13*P13,2)</f>
        <v>0</v>
      </c>
      <c r="R13" s="239"/>
      <c r="S13" s="239" t="s">
        <v>254</v>
      </c>
      <c r="T13" s="240" t="s">
        <v>235</v>
      </c>
      <c r="U13" s="222">
        <v>0</v>
      </c>
      <c r="V13" s="222">
        <f>ROUND(E13*U13,2)</f>
        <v>0</v>
      </c>
      <c r="W13" s="222"/>
      <c r="X13" s="222" t="s">
        <v>276</v>
      </c>
      <c r="Y13" s="222" t="s">
        <v>237</v>
      </c>
      <c r="Z13" s="212"/>
      <c r="AA13" s="212"/>
      <c r="AB13" s="212"/>
      <c r="AC13" s="212"/>
      <c r="AD13" s="212"/>
      <c r="AE13" s="212"/>
      <c r="AF13" s="212"/>
      <c r="AG13" s="212" t="s">
        <v>362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5">
      <c r="A14" s="219"/>
      <c r="B14" s="220"/>
      <c r="C14" s="263" t="s">
        <v>2036</v>
      </c>
      <c r="D14" s="259"/>
      <c r="E14" s="260">
        <v>27.75</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281</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3">
        <v>4</v>
      </c>
      <c r="B15" s="244" t="s">
        <v>1137</v>
      </c>
      <c r="C15" s="255" t="s">
        <v>1138</v>
      </c>
      <c r="D15" s="245" t="s">
        <v>273</v>
      </c>
      <c r="E15" s="246">
        <v>27.75</v>
      </c>
      <c r="F15" s="247"/>
      <c r="G15" s="248">
        <f>ROUND(E15*F15,2)</f>
        <v>0</v>
      </c>
      <c r="H15" s="247"/>
      <c r="I15" s="248">
        <f>ROUND(E15*H15,2)</f>
        <v>0</v>
      </c>
      <c r="J15" s="247"/>
      <c r="K15" s="248">
        <f>ROUND(E15*J15,2)</f>
        <v>0</v>
      </c>
      <c r="L15" s="248">
        <v>21</v>
      </c>
      <c r="M15" s="248">
        <f>G15*(1+L15/100)</f>
        <v>0</v>
      </c>
      <c r="N15" s="246">
        <v>0</v>
      </c>
      <c r="O15" s="246">
        <f>ROUND(E15*N15,2)</f>
        <v>0</v>
      </c>
      <c r="P15" s="246">
        <v>0</v>
      </c>
      <c r="Q15" s="246">
        <f>ROUND(E15*P15,2)</f>
        <v>0</v>
      </c>
      <c r="R15" s="248"/>
      <c r="S15" s="248" t="s">
        <v>254</v>
      </c>
      <c r="T15" s="249" t="s">
        <v>235</v>
      </c>
      <c r="U15" s="222">
        <v>0</v>
      </c>
      <c r="V15" s="222">
        <f>ROUND(E15*U15,2)</f>
        <v>0</v>
      </c>
      <c r="W15" s="222"/>
      <c r="X15" s="222" t="s">
        <v>276</v>
      </c>
      <c r="Y15" s="222" t="s">
        <v>237</v>
      </c>
      <c r="Z15" s="212"/>
      <c r="AA15" s="212"/>
      <c r="AB15" s="212"/>
      <c r="AC15" s="212"/>
      <c r="AD15" s="212"/>
      <c r="AE15" s="212"/>
      <c r="AF15" s="212"/>
      <c r="AG15" s="212" t="s">
        <v>362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3">
        <v>5</v>
      </c>
      <c r="B16" s="244" t="s">
        <v>1139</v>
      </c>
      <c r="C16" s="255" t="s">
        <v>1140</v>
      </c>
      <c r="D16" s="245" t="s">
        <v>309</v>
      </c>
      <c r="E16" s="246">
        <v>13.87</v>
      </c>
      <c r="F16" s="247"/>
      <c r="G16" s="248">
        <f>ROUND(E16*F16,2)</f>
        <v>0</v>
      </c>
      <c r="H16" s="247"/>
      <c r="I16" s="248">
        <f>ROUND(E16*H16,2)</f>
        <v>0</v>
      </c>
      <c r="J16" s="247"/>
      <c r="K16" s="248">
        <f>ROUND(E16*J16,2)</f>
        <v>0</v>
      </c>
      <c r="L16" s="248">
        <v>21</v>
      </c>
      <c r="M16" s="248">
        <f>G16*(1+L16/100)</f>
        <v>0</v>
      </c>
      <c r="N16" s="246">
        <v>0</v>
      </c>
      <c r="O16" s="246">
        <f>ROUND(E16*N16,2)</f>
        <v>0</v>
      </c>
      <c r="P16" s="246">
        <v>0</v>
      </c>
      <c r="Q16" s="246">
        <f>ROUND(E16*P16,2)</f>
        <v>0</v>
      </c>
      <c r="R16" s="248"/>
      <c r="S16" s="248" t="s">
        <v>254</v>
      </c>
      <c r="T16" s="249" t="s">
        <v>235</v>
      </c>
      <c r="U16" s="222">
        <v>0</v>
      </c>
      <c r="V16" s="222">
        <f>ROUND(E16*U16,2)</f>
        <v>0</v>
      </c>
      <c r="W16" s="222"/>
      <c r="X16" s="222" t="s">
        <v>276</v>
      </c>
      <c r="Y16" s="222" t="s">
        <v>237</v>
      </c>
      <c r="Z16" s="212"/>
      <c r="AA16" s="212"/>
      <c r="AB16" s="212"/>
      <c r="AC16" s="212"/>
      <c r="AD16" s="212"/>
      <c r="AE16" s="212"/>
      <c r="AF16" s="212"/>
      <c r="AG16" s="212" t="s">
        <v>362</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34">
        <v>6</v>
      </c>
      <c r="B17" s="235" t="s">
        <v>485</v>
      </c>
      <c r="C17" s="252" t="s">
        <v>1141</v>
      </c>
      <c r="D17" s="236" t="s">
        <v>309</v>
      </c>
      <c r="E17" s="237">
        <v>3.7</v>
      </c>
      <c r="F17" s="238"/>
      <c r="G17" s="239">
        <f>ROUND(E17*F17,2)</f>
        <v>0</v>
      </c>
      <c r="H17" s="238"/>
      <c r="I17" s="239">
        <f>ROUND(E17*H17,2)</f>
        <v>0</v>
      </c>
      <c r="J17" s="238"/>
      <c r="K17" s="239">
        <f>ROUND(E17*J17,2)</f>
        <v>0</v>
      </c>
      <c r="L17" s="239">
        <v>21</v>
      </c>
      <c r="M17" s="239">
        <f>G17*(1+L17/100)</f>
        <v>0</v>
      </c>
      <c r="N17" s="237">
        <v>0</v>
      </c>
      <c r="O17" s="237">
        <f>ROUND(E17*N17,2)</f>
        <v>0</v>
      </c>
      <c r="P17" s="237">
        <v>0</v>
      </c>
      <c r="Q17" s="237">
        <f>ROUND(E17*P17,2)</f>
        <v>0</v>
      </c>
      <c r="R17" s="239"/>
      <c r="S17" s="239" t="s">
        <v>254</v>
      </c>
      <c r="T17" s="240" t="s">
        <v>235</v>
      </c>
      <c r="U17" s="222">
        <v>0</v>
      </c>
      <c r="V17" s="222">
        <f>ROUND(E17*U17,2)</f>
        <v>0</v>
      </c>
      <c r="W17" s="222"/>
      <c r="X17" s="222" t="s">
        <v>276</v>
      </c>
      <c r="Y17" s="222" t="s">
        <v>237</v>
      </c>
      <c r="Z17" s="212"/>
      <c r="AA17" s="212"/>
      <c r="AB17" s="212"/>
      <c r="AC17" s="212"/>
      <c r="AD17" s="212"/>
      <c r="AE17" s="212"/>
      <c r="AF17" s="212"/>
      <c r="AG17" s="212" t="s">
        <v>362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5">
      <c r="A18" s="219"/>
      <c r="B18" s="220"/>
      <c r="C18" s="263" t="s">
        <v>2037</v>
      </c>
      <c r="D18" s="259"/>
      <c r="E18" s="260">
        <v>0.93</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281</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5">
      <c r="A19" s="219"/>
      <c r="B19" s="220"/>
      <c r="C19" s="263" t="s">
        <v>2038</v>
      </c>
      <c r="D19" s="259"/>
      <c r="E19" s="260">
        <v>2.77</v>
      </c>
      <c r="F19" s="222"/>
      <c r="G19" s="22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281</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3">
        <v>7</v>
      </c>
      <c r="B20" s="244" t="s">
        <v>1144</v>
      </c>
      <c r="C20" s="255" t="s">
        <v>1145</v>
      </c>
      <c r="D20" s="245" t="s">
        <v>309</v>
      </c>
      <c r="E20" s="246">
        <v>3.7</v>
      </c>
      <c r="F20" s="247"/>
      <c r="G20" s="248">
        <f>ROUND(E20*F20,2)</f>
        <v>0</v>
      </c>
      <c r="H20" s="247"/>
      <c r="I20" s="248">
        <f>ROUND(E20*H20,2)</f>
        <v>0</v>
      </c>
      <c r="J20" s="247"/>
      <c r="K20" s="248">
        <f>ROUND(E20*J20,2)</f>
        <v>0</v>
      </c>
      <c r="L20" s="248">
        <v>21</v>
      </c>
      <c r="M20" s="248">
        <f>G20*(1+L20/100)</f>
        <v>0</v>
      </c>
      <c r="N20" s="246">
        <v>0</v>
      </c>
      <c r="O20" s="246">
        <f>ROUND(E20*N20,2)</f>
        <v>0</v>
      </c>
      <c r="P20" s="246">
        <v>0</v>
      </c>
      <c r="Q20" s="246">
        <f>ROUND(E20*P20,2)</f>
        <v>0</v>
      </c>
      <c r="R20" s="248"/>
      <c r="S20" s="248" t="s">
        <v>254</v>
      </c>
      <c r="T20" s="249" t="s">
        <v>235</v>
      </c>
      <c r="U20" s="222">
        <v>0</v>
      </c>
      <c r="V20" s="222">
        <f>ROUND(E20*U20,2)</f>
        <v>0</v>
      </c>
      <c r="W20" s="222"/>
      <c r="X20" s="222" t="s">
        <v>276</v>
      </c>
      <c r="Y20" s="222" t="s">
        <v>237</v>
      </c>
      <c r="Z20" s="212"/>
      <c r="AA20" s="212"/>
      <c r="AB20" s="212"/>
      <c r="AC20" s="212"/>
      <c r="AD20" s="212"/>
      <c r="AE20" s="212"/>
      <c r="AF20" s="212"/>
      <c r="AG20" s="212" t="s">
        <v>362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3">
        <v>8</v>
      </c>
      <c r="B21" s="244" t="s">
        <v>1146</v>
      </c>
      <c r="C21" s="255" t="s">
        <v>1147</v>
      </c>
      <c r="D21" s="245" t="s">
        <v>309</v>
      </c>
      <c r="E21" s="246">
        <v>3.7</v>
      </c>
      <c r="F21" s="247"/>
      <c r="G21" s="248">
        <f>ROUND(E21*F21,2)</f>
        <v>0</v>
      </c>
      <c r="H21" s="247"/>
      <c r="I21" s="248">
        <f>ROUND(E21*H21,2)</f>
        <v>0</v>
      </c>
      <c r="J21" s="247"/>
      <c r="K21" s="248">
        <f>ROUND(E21*J21,2)</f>
        <v>0</v>
      </c>
      <c r="L21" s="248">
        <v>21</v>
      </c>
      <c r="M21" s="248">
        <f>G21*(1+L21/100)</f>
        <v>0</v>
      </c>
      <c r="N21" s="246">
        <v>0</v>
      </c>
      <c r="O21" s="246">
        <f>ROUND(E21*N21,2)</f>
        <v>0</v>
      </c>
      <c r="P21" s="246">
        <v>0</v>
      </c>
      <c r="Q21" s="246">
        <f>ROUND(E21*P21,2)</f>
        <v>0</v>
      </c>
      <c r="R21" s="248"/>
      <c r="S21" s="248" t="s">
        <v>254</v>
      </c>
      <c r="T21" s="249" t="s">
        <v>235</v>
      </c>
      <c r="U21" s="222">
        <v>0</v>
      </c>
      <c r="V21" s="222">
        <f>ROUND(E21*U21,2)</f>
        <v>0</v>
      </c>
      <c r="W21" s="222"/>
      <c r="X21" s="222" t="s">
        <v>276</v>
      </c>
      <c r="Y21" s="222" t="s">
        <v>237</v>
      </c>
      <c r="Z21" s="212"/>
      <c r="AA21" s="212"/>
      <c r="AB21" s="212"/>
      <c r="AC21" s="212"/>
      <c r="AD21" s="212"/>
      <c r="AE21" s="212"/>
      <c r="AF21" s="212"/>
      <c r="AG21" s="212" t="s">
        <v>362</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34">
        <v>9</v>
      </c>
      <c r="B22" s="235" t="s">
        <v>494</v>
      </c>
      <c r="C22" s="252" t="s">
        <v>1148</v>
      </c>
      <c r="D22" s="236" t="s">
        <v>309</v>
      </c>
      <c r="E22" s="237">
        <v>17.57</v>
      </c>
      <c r="F22" s="238"/>
      <c r="G22" s="239">
        <f>ROUND(E22*F22,2)</f>
        <v>0</v>
      </c>
      <c r="H22" s="238"/>
      <c r="I22" s="239">
        <f>ROUND(E22*H22,2)</f>
        <v>0</v>
      </c>
      <c r="J22" s="238"/>
      <c r="K22" s="239">
        <f>ROUND(E22*J22,2)</f>
        <v>0</v>
      </c>
      <c r="L22" s="239">
        <v>21</v>
      </c>
      <c r="M22" s="239">
        <f>G22*(1+L22/100)</f>
        <v>0</v>
      </c>
      <c r="N22" s="237">
        <v>0</v>
      </c>
      <c r="O22" s="237">
        <f>ROUND(E22*N22,2)</f>
        <v>0</v>
      </c>
      <c r="P22" s="237">
        <v>0</v>
      </c>
      <c r="Q22" s="237">
        <f>ROUND(E22*P22,2)</f>
        <v>0</v>
      </c>
      <c r="R22" s="239"/>
      <c r="S22" s="239" t="s">
        <v>254</v>
      </c>
      <c r="T22" s="240" t="s">
        <v>235</v>
      </c>
      <c r="U22" s="222">
        <v>0</v>
      </c>
      <c r="V22" s="222">
        <f>ROUND(E22*U22,2)</f>
        <v>0</v>
      </c>
      <c r="W22" s="222"/>
      <c r="X22" s="222" t="s">
        <v>276</v>
      </c>
      <c r="Y22" s="222" t="s">
        <v>237</v>
      </c>
      <c r="Z22" s="212"/>
      <c r="AA22" s="212"/>
      <c r="AB22" s="212"/>
      <c r="AC22" s="212"/>
      <c r="AD22" s="212"/>
      <c r="AE22" s="212"/>
      <c r="AF22" s="212"/>
      <c r="AG22" s="212" t="s">
        <v>362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5">
      <c r="A23" s="219"/>
      <c r="B23" s="220"/>
      <c r="C23" s="263" t="s">
        <v>2039</v>
      </c>
      <c r="D23" s="259"/>
      <c r="E23" s="260">
        <v>13.87</v>
      </c>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281</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5">
      <c r="A24" s="219"/>
      <c r="B24" s="220"/>
      <c r="C24" s="263" t="s">
        <v>2040</v>
      </c>
      <c r="D24" s="259"/>
      <c r="E24" s="260">
        <v>3.7</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281</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34">
        <v>10</v>
      </c>
      <c r="B25" s="235" t="s">
        <v>1151</v>
      </c>
      <c r="C25" s="252" t="s">
        <v>1152</v>
      </c>
      <c r="D25" s="236" t="s">
        <v>309</v>
      </c>
      <c r="E25" s="237">
        <v>2.7749999999999999</v>
      </c>
      <c r="F25" s="238"/>
      <c r="G25" s="239">
        <f>ROUND(E25*F25,2)</f>
        <v>0</v>
      </c>
      <c r="H25" s="238"/>
      <c r="I25" s="239">
        <f>ROUND(E25*H25,2)</f>
        <v>0</v>
      </c>
      <c r="J25" s="238"/>
      <c r="K25" s="239">
        <f>ROUND(E25*J25,2)</f>
        <v>0</v>
      </c>
      <c r="L25" s="239">
        <v>21</v>
      </c>
      <c r="M25" s="239">
        <f>G25*(1+L25/100)</f>
        <v>0</v>
      </c>
      <c r="N25" s="237">
        <v>0</v>
      </c>
      <c r="O25" s="237">
        <f>ROUND(E25*N25,2)</f>
        <v>0</v>
      </c>
      <c r="P25" s="237">
        <v>0</v>
      </c>
      <c r="Q25" s="237">
        <f>ROUND(E25*P25,2)</f>
        <v>0</v>
      </c>
      <c r="R25" s="239"/>
      <c r="S25" s="239" t="s">
        <v>254</v>
      </c>
      <c r="T25" s="240" t="s">
        <v>235</v>
      </c>
      <c r="U25" s="222">
        <v>0</v>
      </c>
      <c r="V25" s="222">
        <f>ROUND(E25*U25,2)</f>
        <v>0</v>
      </c>
      <c r="W25" s="222"/>
      <c r="X25" s="222" t="s">
        <v>276</v>
      </c>
      <c r="Y25" s="222" t="s">
        <v>237</v>
      </c>
      <c r="Z25" s="212"/>
      <c r="AA25" s="212"/>
      <c r="AB25" s="212"/>
      <c r="AC25" s="212"/>
      <c r="AD25" s="212"/>
      <c r="AE25" s="212"/>
      <c r="AF25" s="212"/>
      <c r="AG25" s="212" t="s">
        <v>362</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5">
      <c r="A26" s="219"/>
      <c r="B26" s="220"/>
      <c r="C26" s="263" t="s">
        <v>2041</v>
      </c>
      <c r="D26" s="259"/>
      <c r="E26" s="260">
        <v>2.77</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281</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3">
        <v>11</v>
      </c>
      <c r="B27" s="244" t="s">
        <v>1155</v>
      </c>
      <c r="C27" s="255" t="s">
        <v>1156</v>
      </c>
      <c r="D27" s="245" t="s">
        <v>309</v>
      </c>
      <c r="E27" s="246">
        <v>3.7</v>
      </c>
      <c r="F27" s="247"/>
      <c r="G27" s="248">
        <f>ROUND(E27*F27,2)</f>
        <v>0</v>
      </c>
      <c r="H27" s="247"/>
      <c r="I27" s="248">
        <f>ROUND(E27*H27,2)</f>
        <v>0</v>
      </c>
      <c r="J27" s="247"/>
      <c r="K27" s="248">
        <f>ROUND(E27*J27,2)</f>
        <v>0</v>
      </c>
      <c r="L27" s="248">
        <v>21</v>
      </c>
      <c r="M27" s="248">
        <f>G27*(1+L27/100)</f>
        <v>0</v>
      </c>
      <c r="N27" s="246">
        <v>0</v>
      </c>
      <c r="O27" s="246">
        <f>ROUND(E27*N27,2)</f>
        <v>0</v>
      </c>
      <c r="P27" s="246">
        <v>0</v>
      </c>
      <c r="Q27" s="246">
        <f>ROUND(E27*P27,2)</f>
        <v>0</v>
      </c>
      <c r="R27" s="248"/>
      <c r="S27" s="248" t="s">
        <v>254</v>
      </c>
      <c r="T27" s="249" t="s">
        <v>235</v>
      </c>
      <c r="U27" s="222">
        <v>0</v>
      </c>
      <c r="V27" s="222">
        <f>ROUND(E27*U27,2)</f>
        <v>0</v>
      </c>
      <c r="W27" s="222"/>
      <c r="X27" s="222" t="s">
        <v>1157</v>
      </c>
      <c r="Y27" s="222" t="s">
        <v>237</v>
      </c>
      <c r="Z27" s="212"/>
      <c r="AA27" s="212"/>
      <c r="AB27" s="212"/>
      <c r="AC27" s="212"/>
      <c r="AD27" s="212"/>
      <c r="AE27" s="212"/>
      <c r="AF27" s="212"/>
      <c r="AG27" s="212" t="s">
        <v>1158</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43">
        <v>12</v>
      </c>
      <c r="B28" s="244" t="s">
        <v>1159</v>
      </c>
      <c r="C28" s="255" t="s">
        <v>1160</v>
      </c>
      <c r="D28" s="245" t="s">
        <v>309</v>
      </c>
      <c r="E28" s="246">
        <v>2.7749999999999999</v>
      </c>
      <c r="F28" s="247"/>
      <c r="G28" s="248">
        <f>ROUND(E28*F28,2)</f>
        <v>0</v>
      </c>
      <c r="H28" s="247"/>
      <c r="I28" s="248">
        <f>ROUND(E28*H28,2)</f>
        <v>0</v>
      </c>
      <c r="J28" s="247"/>
      <c r="K28" s="248">
        <f>ROUND(E28*J28,2)</f>
        <v>0</v>
      </c>
      <c r="L28" s="248">
        <v>21</v>
      </c>
      <c r="M28" s="248">
        <f>G28*(1+L28/100)</f>
        <v>0</v>
      </c>
      <c r="N28" s="246">
        <v>0</v>
      </c>
      <c r="O28" s="246">
        <f>ROUND(E28*N28,2)</f>
        <v>0</v>
      </c>
      <c r="P28" s="246">
        <v>0</v>
      </c>
      <c r="Q28" s="246">
        <f>ROUND(E28*P28,2)</f>
        <v>0</v>
      </c>
      <c r="R28" s="248"/>
      <c r="S28" s="248" t="s">
        <v>254</v>
      </c>
      <c r="T28" s="249" t="s">
        <v>235</v>
      </c>
      <c r="U28" s="222">
        <v>0</v>
      </c>
      <c r="V28" s="222">
        <f>ROUND(E28*U28,2)</f>
        <v>0</v>
      </c>
      <c r="W28" s="222"/>
      <c r="X28" s="222" t="s">
        <v>520</v>
      </c>
      <c r="Y28" s="222" t="s">
        <v>237</v>
      </c>
      <c r="Z28" s="212"/>
      <c r="AA28" s="212"/>
      <c r="AB28" s="212"/>
      <c r="AC28" s="212"/>
      <c r="AD28" s="212"/>
      <c r="AE28" s="212"/>
      <c r="AF28" s="212"/>
      <c r="AG28" s="212" t="s">
        <v>718</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x14ac:dyDescent="0.25">
      <c r="A29" s="227" t="s">
        <v>229</v>
      </c>
      <c r="B29" s="228" t="s">
        <v>134</v>
      </c>
      <c r="C29" s="251" t="s">
        <v>135</v>
      </c>
      <c r="D29" s="229"/>
      <c r="E29" s="230"/>
      <c r="F29" s="231"/>
      <c r="G29" s="231">
        <f>SUMIF(AG30:AG31,"&lt;&gt;NOR",G30:G31)</f>
        <v>0</v>
      </c>
      <c r="H29" s="231"/>
      <c r="I29" s="231">
        <f>SUM(I30:I31)</f>
        <v>0</v>
      </c>
      <c r="J29" s="231"/>
      <c r="K29" s="231">
        <f>SUM(K30:K31)</f>
        <v>0</v>
      </c>
      <c r="L29" s="231"/>
      <c r="M29" s="231">
        <f>SUM(M30:M31)</f>
        <v>0</v>
      </c>
      <c r="N29" s="230"/>
      <c r="O29" s="230">
        <f>SUM(O30:O31)</f>
        <v>0</v>
      </c>
      <c r="P29" s="230"/>
      <c r="Q29" s="230">
        <f>SUM(Q30:Q31)</f>
        <v>0</v>
      </c>
      <c r="R29" s="231"/>
      <c r="S29" s="231"/>
      <c r="T29" s="232"/>
      <c r="U29" s="226"/>
      <c r="V29" s="226">
        <f>SUM(V30:V31)</f>
        <v>0</v>
      </c>
      <c r="W29" s="226"/>
      <c r="X29" s="226"/>
      <c r="Y29" s="226"/>
      <c r="AG29" t="s">
        <v>230</v>
      </c>
    </row>
    <row r="30" spans="1:60" outlineLevel="1" x14ac:dyDescent="0.25">
      <c r="A30" s="234">
        <v>13</v>
      </c>
      <c r="B30" s="235" t="s">
        <v>1161</v>
      </c>
      <c r="C30" s="252" t="s">
        <v>1162</v>
      </c>
      <c r="D30" s="236" t="s">
        <v>309</v>
      </c>
      <c r="E30" s="237">
        <v>0.92500000000000004</v>
      </c>
      <c r="F30" s="238"/>
      <c r="G30" s="239">
        <f>ROUND(E30*F30,2)</f>
        <v>0</v>
      </c>
      <c r="H30" s="238"/>
      <c r="I30" s="239">
        <f>ROUND(E30*H30,2)</f>
        <v>0</v>
      </c>
      <c r="J30" s="238"/>
      <c r="K30" s="239">
        <f>ROUND(E30*J30,2)</f>
        <v>0</v>
      </c>
      <c r="L30" s="239">
        <v>21</v>
      </c>
      <c r="M30" s="239">
        <f>G30*(1+L30/100)</f>
        <v>0</v>
      </c>
      <c r="N30" s="237">
        <v>0</v>
      </c>
      <c r="O30" s="237">
        <f>ROUND(E30*N30,2)</f>
        <v>0</v>
      </c>
      <c r="P30" s="237">
        <v>0</v>
      </c>
      <c r="Q30" s="237">
        <f>ROUND(E30*P30,2)</f>
        <v>0</v>
      </c>
      <c r="R30" s="239"/>
      <c r="S30" s="239" t="s">
        <v>254</v>
      </c>
      <c r="T30" s="240" t="s">
        <v>235</v>
      </c>
      <c r="U30" s="222">
        <v>0</v>
      </c>
      <c r="V30" s="222">
        <f>ROUND(E30*U30,2)</f>
        <v>0</v>
      </c>
      <c r="W30" s="222"/>
      <c r="X30" s="222" t="s">
        <v>276</v>
      </c>
      <c r="Y30" s="222" t="s">
        <v>237</v>
      </c>
      <c r="Z30" s="212"/>
      <c r="AA30" s="212"/>
      <c r="AB30" s="212"/>
      <c r="AC30" s="212"/>
      <c r="AD30" s="212"/>
      <c r="AE30" s="212"/>
      <c r="AF30" s="212"/>
      <c r="AG30" s="212" t="s">
        <v>362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5">
      <c r="A31" s="219"/>
      <c r="B31" s="220"/>
      <c r="C31" s="263" t="s">
        <v>2042</v>
      </c>
      <c r="D31" s="259"/>
      <c r="E31" s="260">
        <v>0.93</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281</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x14ac:dyDescent="0.25">
      <c r="A32" s="227" t="s">
        <v>229</v>
      </c>
      <c r="B32" s="228" t="s">
        <v>144</v>
      </c>
      <c r="C32" s="251" t="s">
        <v>145</v>
      </c>
      <c r="D32" s="229"/>
      <c r="E32" s="230"/>
      <c r="F32" s="231"/>
      <c r="G32" s="231">
        <f>SUMIF(AG33:AG37,"&lt;&gt;NOR",G33:G37)</f>
        <v>0</v>
      </c>
      <c r="H32" s="231"/>
      <c r="I32" s="231">
        <f>SUM(I33:I37)</f>
        <v>0</v>
      </c>
      <c r="J32" s="231"/>
      <c r="K32" s="231">
        <f>SUM(K33:K37)</f>
        <v>0</v>
      </c>
      <c r="L32" s="231"/>
      <c r="M32" s="231">
        <f>SUM(M33:M37)</f>
        <v>0</v>
      </c>
      <c r="N32" s="230"/>
      <c r="O32" s="230">
        <f>SUM(O33:O37)</f>
        <v>0</v>
      </c>
      <c r="P32" s="230"/>
      <c r="Q32" s="230">
        <f>SUM(Q33:Q37)</f>
        <v>0</v>
      </c>
      <c r="R32" s="231"/>
      <c r="S32" s="231"/>
      <c r="T32" s="232"/>
      <c r="U32" s="226"/>
      <c r="V32" s="226">
        <f>SUM(V33:V37)</f>
        <v>0</v>
      </c>
      <c r="W32" s="226"/>
      <c r="X32" s="226"/>
      <c r="Y32" s="226"/>
      <c r="AG32" t="s">
        <v>230</v>
      </c>
    </row>
    <row r="33" spans="1:60" outlineLevel="1" x14ac:dyDescent="0.25">
      <c r="A33" s="243">
        <v>14</v>
      </c>
      <c r="B33" s="244" t="s">
        <v>1171</v>
      </c>
      <c r="C33" s="255" t="s">
        <v>1172</v>
      </c>
      <c r="D33" s="245" t="s">
        <v>1173</v>
      </c>
      <c r="E33" s="246">
        <v>1</v>
      </c>
      <c r="F33" s="247"/>
      <c r="G33" s="248">
        <f>ROUND(E33*F33,2)</f>
        <v>0</v>
      </c>
      <c r="H33" s="247"/>
      <c r="I33" s="248">
        <f>ROUND(E33*H33,2)</f>
        <v>0</v>
      </c>
      <c r="J33" s="247"/>
      <c r="K33" s="248">
        <f>ROUND(E33*J33,2)</f>
        <v>0</v>
      </c>
      <c r="L33" s="248">
        <v>21</v>
      </c>
      <c r="M33" s="248">
        <f>G33*(1+L33/100)</f>
        <v>0</v>
      </c>
      <c r="N33" s="246">
        <v>0</v>
      </c>
      <c r="O33" s="246">
        <f>ROUND(E33*N33,2)</f>
        <v>0</v>
      </c>
      <c r="P33" s="246">
        <v>0</v>
      </c>
      <c r="Q33" s="246">
        <f>ROUND(E33*P33,2)</f>
        <v>0</v>
      </c>
      <c r="R33" s="248"/>
      <c r="S33" s="248" t="s">
        <v>254</v>
      </c>
      <c r="T33" s="249" t="s">
        <v>235</v>
      </c>
      <c r="U33" s="222">
        <v>0</v>
      </c>
      <c r="V33" s="222">
        <f>ROUND(E33*U33,2)</f>
        <v>0</v>
      </c>
      <c r="W33" s="222"/>
      <c r="X33" s="222" t="s">
        <v>276</v>
      </c>
      <c r="Y33" s="222" t="s">
        <v>237</v>
      </c>
      <c r="Z33" s="212"/>
      <c r="AA33" s="212"/>
      <c r="AB33" s="212"/>
      <c r="AC33" s="212"/>
      <c r="AD33" s="212"/>
      <c r="AE33" s="212"/>
      <c r="AF33" s="212"/>
      <c r="AG33" s="212" t="s">
        <v>362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3">
        <v>15</v>
      </c>
      <c r="B34" s="244" t="s">
        <v>1689</v>
      </c>
      <c r="C34" s="255" t="s">
        <v>1690</v>
      </c>
      <c r="D34" s="245" t="s">
        <v>290</v>
      </c>
      <c r="E34" s="246">
        <v>9.25</v>
      </c>
      <c r="F34" s="247"/>
      <c r="G34" s="248">
        <f>ROUND(E34*F34,2)</f>
        <v>0</v>
      </c>
      <c r="H34" s="247"/>
      <c r="I34" s="248">
        <f>ROUND(E34*H34,2)</f>
        <v>0</v>
      </c>
      <c r="J34" s="247"/>
      <c r="K34" s="248">
        <f>ROUND(E34*J34,2)</f>
        <v>0</v>
      </c>
      <c r="L34" s="248">
        <v>21</v>
      </c>
      <c r="M34" s="248">
        <f>G34*(1+L34/100)</f>
        <v>0</v>
      </c>
      <c r="N34" s="246">
        <v>0</v>
      </c>
      <c r="O34" s="246">
        <f>ROUND(E34*N34,2)</f>
        <v>0</v>
      </c>
      <c r="P34" s="246">
        <v>0</v>
      </c>
      <c r="Q34" s="246">
        <f>ROUND(E34*P34,2)</f>
        <v>0</v>
      </c>
      <c r="R34" s="248"/>
      <c r="S34" s="248" t="s">
        <v>254</v>
      </c>
      <c r="T34" s="249" t="s">
        <v>235</v>
      </c>
      <c r="U34" s="222">
        <v>0</v>
      </c>
      <c r="V34" s="222">
        <f>ROUND(E34*U34,2)</f>
        <v>0</v>
      </c>
      <c r="W34" s="222"/>
      <c r="X34" s="222" t="s">
        <v>276</v>
      </c>
      <c r="Y34" s="222" t="s">
        <v>237</v>
      </c>
      <c r="Z34" s="212"/>
      <c r="AA34" s="212"/>
      <c r="AB34" s="212"/>
      <c r="AC34" s="212"/>
      <c r="AD34" s="212"/>
      <c r="AE34" s="212"/>
      <c r="AF34" s="212"/>
      <c r="AG34" s="212" t="s">
        <v>362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3">
        <v>16</v>
      </c>
      <c r="B35" s="244" t="s">
        <v>1691</v>
      </c>
      <c r="C35" s="255" t="s">
        <v>1692</v>
      </c>
      <c r="D35" s="245" t="s">
        <v>1173</v>
      </c>
      <c r="E35" s="246">
        <v>2</v>
      </c>
      <c r="F35" s="247"/>
      <c r="G35" s="248">
        <f>ROUND(E35*F35,2)</f>
        <v>0</v>
      </c>
      <c r="H35" s="247"/>
      <c r="I35" s="248">
        <f>ROUND(E35*H35,2)</f>
        <v>0</v>
      </c>
      <c r="J35" s="247"/>
      <c r="K35" s="248">
        <f>ROUND(E35*J35,2)</f>
        <v>0</v>
      </c>
      <c r="L35" s="248">
        <v>21</v>
      </c>
      <c r="M35" s="248">
        <f>G35*(1+L35/100)</f>
        <v>0</v>
      </c>
      <c r="N35" s="246">
        <v>0</v>
      </c>
      <c r="O35" s="246">
        <f>ROUND(E35*N35,2)</f>
        <v>0</v>
      </c>
      <c r="P35" s="246">
        <v>0</v>
      </c>
      <c r="Q35" s="246">
        <f>ROUND(E35*P35,2)</f>
        <v>0</v>
      </c>
      <c r="R35" s="248"/>
      <c r="S35" s="248" t="s">
        <v>254</v>
      </c>
      <c r="T35" s="249" t="s">
        <v>235</v>
      </c>
      <c r="U35" s="222">
        <v>0</v>
      </c>
      <c r="V35" s="222">
        <f>ROUND(E35*U35,2)</f>
        <v>0</v>
      </c>
      <c r="W35" s="222"/>
      <c r="X35" s="222" t="s">
        <v>520</v>
      </c>
      <c r="Y35" s="222" t="s">
        <v>237</v>
      </c>
      <c r="Z35" s="212"/>
      <c r="AA35" s="212"/>
      <c r="AB35" s="212"/>
      <c r="AC35" s="212"/>
      <c r="AD35" s="212"/>
      <c r="AE35" s="212"/>
      <c r="AF35" s="212"/>
      <c r="AG35" s="212" t="s">
        <v>718</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34">
        <v>17</v>
      </c>
      <c r="B36" s="235" t="s">
        <v>1693</v>
      </c>
      <c r="C36" s="252" t="s">
        <v>1694</v>
      </c>
      <c r="D36" s="236" t="s">
        <v>305</v>
      </c>
      <c r="E36" s="237">
        <v>9.3887</v>
      </c>
      <c r="F36" s="238"/>
      <c r="G36" s="239">
        <f>ROUND(E36*F36,2)</f>
        <v>0</v>
      </c>
      <c r="H36" s="238"/>
      <c r="I36" s="239">
        <f>ROUND(E36*H36,2)</f>
        <v>0</v>
      </c>
      <c r="J36" s="238"/>
      <c r="K36" s="239">
        <f>ROUND(E36*J36,2)</f>
        <v>0</v>
      </c>
      <c r="L36" s="239">
        <v>21</v>
      </c>
      <c r="M36" s="239">
        <f>G36*(1+L36/100)</f>
        <v>0</v>
      </c>
      <c r="N36" s="237">
        <v>0</v>
      </c>
      <c r="O36" s="237">
        <f>ROUND(E36*N36,2)</f>
        <v>0</v>
      </c>
      <c r="P36" s="237">
        <v>0</v>
      </c>
      <c r="Q36" s="237">
        <f>ROUND(E36*P36,2)</f>
        <v>0</v>
      </c>
      <c r="R36" s="239"/>
      <c r="S36" s="239" t="s">
        <v>254</v>
      </c>
      <c r="T36" s="240" t="s">
        <v>235</v>
      </c>
      <c r="U36" s="222">
        <v>0</v>
      </c>
      <c r="V36" s="222">
        <f>ROUND(E36*U36,2)</f>
        <v>0</v>
      </c>
      <c r="W36" s="222"/>
      <c r="X36" s="222" t="s">
        <v>520</v>
      </c>
      <c r="Y36" s="222" t="s">
        <v>237</v>
      </c>
      <c r="Z36" s="212"/>
      <c r="AA36" s="212"/>
      <c r="AB36" s="212"/>
      <c r="AC36" s="212"/>
      <c r="AD36" s="212"/>
      <c r="AE36" s="212"/>
      <c r="AF36" s="212"/>
      <c r="AG36" s="212" t="s">
        <v>718</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5">
      <c r="A37" s="219"/>
      <c r="B37" s="220"/>
      <c r="C37" s="263" t="s">
        <v>2043</v>
      </c>
      <c r="D37" s="259"/>
      <c r="E37" s="260">
        <v>9.39</v>
      </c>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281</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x14ac:dyDescent="0.25">
      <c r="A38" s="227" t="s">
        <v>229</v>
      </c>
      <c r="B38" s="228" t="s">
        <v>146</v>
      </c>
      <c r="C38" s="251" t="s">
        <v>147</v>
      </c>
      <c r="D38" s="229"/>
      <c r="E38" s="230"/>
      <c r="F38" s="231"/>
      <c r="G38" s="231">
        <f>SUMIF(AG39:AG41,"&lt;&gt;NOR",G39:G41)</f>
        <v>0</v>
      </c>
      <c r="H38" s="231"/>
      <c r="I38" s="231">
        <f>SUM(I39:I41)</f>
        <v>0</v>
      </c>
      <c r="J38" s="231"/>
      <c r="K38" s="231">
        <f>SUM(K39:K41)</f>
        <v>0</v>
      </c>
      <c r="L38" s="231"/>
      <c r="M38" s="231">
        <f>SUM(M39:M41)</f>
        <v>0</v>
      </c>
      <c r="N38" s="230"/>
      <c r="O38" s="230">
        <f>SUM(O39:O41)</f>
        <v>0</v>
      </c>
      <c r="P38" s="230"/>
      <c r="Q38" s="230">
        <f>SUM(Q39:Q41)</f>
        <v>0</v>
      </c>
      <c r="R38" s="231"/>
      <c r="S38" s="231"/>
      <c r="T38" s="232"/>
      <c r="U38" s="226"/>
      <c r="V38" s="226">
        <f>SUM(V39:V41)</f>
        <v>0</v>
      </c>
      <c r="W38" s="226"/>
      <c r="X38" s="226"/>
      <c r="Y38" s="226"/>
      <c r="AG38" t="s">
        <v>230</v>
      </c>
    </row>
    <row r="39" spans="1:60" outlineLevel="1" x14ac:dyDescent="0.25">
      <c r="A39" s="243">
        <v>18</v>
      </c>
      <c r="B39" s="244" t="s">
        <v>1185</v>
      </c>
      <c r="C39" s="255" t="s">
        <v>1186</v>
      </c>
      <c r="D39" s="245" t="s">
        <v>290</v>
      </c>
      <c r="E39" s="246">
        <v>9.25</v>
      </c>
      <c r="F39" s="247"/>
      <c r="G39" s="248">
        <f>ROUND(E39*F39,2)</f>
        <v>0</v>
      </c>
      <c r="H39" s="247"/>
      <c r="I39" s="248">
        <f>ROUND(E39*H39,2)</f>
        <v>0</v>
      </c>
      <c r="J39" s="247"/>
      <c r="K39" s="248">
        <f>ROUND(E39*J39,2)</f>
        <v>0</v>
      </c>
      <c r="L39" s="248">
        <v>21</v>
      </c>
      <c r="M39" s="248">
        <f>G39*(1+L39/100)</f>
        <v>0</v>
      </c>
      <c r="N39" s="246">
        <v>0</v>
      </c>
      <c r="O39" s="246">
        <f>ROUND(E39*N39,2)</f>
        <v>0</v>
      </c>
      <c r="P39" s="246">
        <v>0</v>
      </c>
      <c r="Q39" s="246">
        <f>ROUND(E39*P39,2)</f>
        <v>0</v>
      </c>
      <c r="R39" s="248"/>
      <c r="S39" s="248" t="s">
        <v>254</v>
      </c>
      <c r="T39" s="249" t="s">
        <v>235</v>
      </c>
      <c r="U39" s="222">
        <v>0</v>
      </c>
      <c r="V39" s="222">
        <f>ROUND(E39*U39,2)</f>
        <v>0</v>
      </c>
      <c r="W39" s="222"/>
      <c r="X39" s="222" t="s">
        <v>276</v>
      </c>
      <c r="Y39" s="222" t="s">
        <v>237</v>
      </c>
      <c r="Z39" s="212"/>
      <c r="AA39" s="212"/>
      <c r="AB39" s="212"/>
      <c r="AC39" s="212"/>
      <c r="AD39" s="212"/>
      <c r="AE39" s="212"/>
      <c r="AF39" s="212"/>
      <c r="AG39" s="212" t="s">
        <v>362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3">
        <v>19</v>
      </c>
      <c r="B40" s="244" t="s">
        <v>1187</v>
      </c>
      <c r="C40" s="255" t="s">
        <v>1188</v>
      </c>
      <c r="D40" s="245" t="s">
        <v>290</v>
      </c>
      <c r="E40" s="246">
        <v>9.25</v>
      </c>
      <c r="F40" s="247"/>
      <c r="G40" s="248">
        <f>ROUND(E40*F40,2)</f>
        <v>0</v>
      </c>
      <c r="H40" s="247"/>
      <c r="I40" s="248">
        <f>ROUND(E40*H40,2)</f>
        <v>0</v>
      </c>
      <c r="J40" s="247"/>
      <c r="K40" s="248">
        <f>ROUND(E40*J40,2)</f>
        <v>0</v>
      </c>
      <c r="L40" s="248">
        <v>21</v>
      </c>
      <c r="M40" s="248">
        <f>G40*(1+L40/100)</f>
        <v>0</v>
      </c>
      <c r="N40" s="246">
        <v>0</v>
      </c>
      <c r="O40" s="246">
        <f>ROUND(E40*N40,2)</f>
        <v>0</v>
      </c>
      <c r="P40" s="246">
        <v>0</v>
      </c>
      <c r="Q40" s="246">
        <f>ROUND(E40*P40,2)</f>
        <v>0</v>
      </c>
      <c r="R40" s="248"/>
      <c r="S40" s="248" t="s">
        <v>254</v>
      </c>
      <c r="T40" s="249" t="s">
        <v>235</v>
      </c>
      <c r="U40" s="222">
        <v>0</v>
      </c>
      <c r="V40" s="222">
        <f>ROUND(E40*U40,2)</f>
        <v>0</v>
      </c>
      <c r="W40" s="222"/>
      <c r="X40" s="222" t="s">
        <v>276</v>
      </c>
      <c r="Y40" s="222" t="s">
        <v>237</v>
      </c>
      <c r="Z40" s="212"/>
      <c r="AA40" s="212"/>
      <c r="AB40" s="212"/>
      <c r="AC40" s="212"/>
      <c r="AD40" s="212"/>
      <c r="AE40" s="212"/>
      <c r="AF40" s="212"/>
      <c r="AG40" s="212" t="s">
        <v>362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3">
        <v>20</v>
      </c>
      <c r="B41" s="244" t="s">
        <v>1155</v>
      </c>
      <c r="C41" s="255" t="s">
        <v>1191</v>
      </c>
      <c r="D41" s="245" t="s">
        <v>290</v>
      </c>
      <c r="E41" s="246">
        <v>9.25</v>
      </c>
      <c r="F41" s="247"/>
      <c r="G41" s="248">
        <f>ROUND(E41*F41,2)</f>
        <v>0</v>
      </c>
      <c r="H41" s="247"/>
      <c r="I41" s="248">
        <f>ROUND(E41*H41,2)</f>
        <v>0</v>
      </c>
      <c r="J41" s="247"/>
      <c r="K41" s="248">
        <f>ROUND(E41*J41,2)</f>
        <v>0</v>
      </c>
      <c r="L41" s="248">
        <v>21</v>
      </c>
      <c r="M41" s="248">
        <f>G41*(1+L41/100)</f>
        <v>0</v>
      </c>
      <c r="N41" s="246">
        <v>0</v>
      </c>
      <c r="O41" s="246">
        <f>ROUND(E41*N41,2)</f>
        <v>0</v>
      </c>
      <c r="P41" s="246">
        <v>0</v>
      </c>
      <c r="Q41" s="246">
        <f>ROUND(E41*P41,2)</f>
        <v>0</v>
      </c>
      <c r="R41" s="248"/>
      <c r="S41" s="248" t="s">
        <v>254</v>
      </c>
      <c r="T41" s="249" t="s">
        <v>235</v>
      </c>
      <c r="U41" s="222">
        <v>0</v>
      </c>
      <c r="V41" s="222">
        <f>ROUND(E41*U41,2)</f>
        <v>0</v>
      </c>
      <c r="W41" s="222"/>
      <c r="X41" s="222" t="s">
        <v>520</v>
      </c>
      <c r="Y41" s="222" t="s">
        <v>237</v>
      </c>
      <c r="Z41" s="212"/>
      <c r="AA41" s="212"/>
      <c r="AB41" s="212"/>
      <c r="AC41" s="212"/>
      <c r="AD41" s="212"/>
      <c r="AE41" s="212"/>
      <c r="AF41" s="212"/>
      <c r="AG41" s="212" t="s">
        <v>718</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x14ac:dyDescent="0.25">
      <c r="A42" s="227" t="s">
        <v>229</v>
      </c>
      <c r="B42" s="228" t="s">
        <v>158</v>
      </c>
      <c r="C42" s="251" t="s">
        <v>159</v>
      </c>
      <c r="D42" s="229"/>
      <c r="E42" s="230"/>
      <c r="F42" s="231"/>
      <c r="G42" s="231">
        <f>SUMIF(AG43:AG43,"&lt;&gt;NOR",G43:G43)</f>
        <v>0</v>
      </c>
      <c r="H42" s="231"/>
      <c r="I42" s="231">
        <f>SUM(I43:I43)</f>
        <v>0</v>
      </c>
      <c r="J42" s="231"/>
      <c r="K42" s="231">
        <f>SUM(K43:K43)</f>
        <v>0</v>
      </c>
      <c r="L42" s="231"/>
      <c r="M42" s="231">
        <f>SUM(M43:M43)</f>
        <v>0</v>
      </c>
      <c r="N42" s="230"/>
      <c r="O42" s="230">
        <f>SUM(O43:O43)</f>
        <v>0</v>
      </c>
      <c r="P42" s="230"/>
      <c r="Q42" s="230">
        <f>SUM(Q43:Q43)</f>
        <v>0</v>
      </c>
      <c r="R42" s="231"/>
      <c r="S42" s="231"/>
      <c r="T42" s="232"/>
      <c r="U42" s="226"/>
      <c r="V42" s="226">
        <f>SUM(V43:V43)</f>
        <v>0</v>
      </c>
      <c r="W42" s="226"/>
      <c r="X42" s="226"/>
      <c r="Y42" s="226"/>
      <c r="AG42" t="s">
        <v>230</v>
      </c>
    </row>
    <row r="43" spans="1:60" outlineLevel="1" x14ac:dyDescent="0.25">
      <c r="A43" s="234">
        <v>21</v>
      </c>
      <c r="B43" s="235" t="s">
        <v>1194</v>
      </c>
      <c r="C43" s="252" t="s">
        <v>1195</v>
      </c>
      <c r="D43" s="236" t="s">
        <v>348</v>
      </c>
      <c r="E43" s="237">
        <v>6.5302300000000004</v>
      </c>
      <c r="F43" s="238"/>
      <c r="G43" s="239">
        <f>ROUND(E43*F43,2)</f>
        <v>0</v>
      </c>
      <c r="H43" s="238"/>
      <c r="I43" s="239">
        <f>ROUND(E43*H43,2)</f>
        <v>0</v>
      </c>
      <c r="J43" s="238"/>
      <c r="K43" s="239">
        <f>ROUND(E43*J43,2)</f>
        <v>0</v>
      </c>
      <c r="L43" s="239">
        <v>21</v>
      </c>
      <c r="M43" s="239">
        <f>G43*(1+L43/100)</f>
        <v>0</v>
      </c>
      <c r="N43" s="237">
        <v>0</v>
      </c>
      <c r="O43" s="237">
        <f>ROUND(E43*N43,2)</f>
        <v>0</v>
      </c>
      <c r="P43" s="237">
        <v>0</v>
      </c>
      <c r="Q43" s="237">
        <f>ROUND(E43*P43,2)</f>
        <v>0</v>
      </c>
      <c r="R43" s="239"/>
      <c r="S43" s="239" t="s">
        <v>254</v>
      </c>
      <c r="T43" s="240" t="s">
        <v>235</v>
      </c>
      <c r="U43" s="222">
        <v>0</v>
      </c>
      <c r="V43" s="222">
        <f>ROUND(E43*U43,2)</f>
        <v>0</v>
      </c>
      <c r="W43" s="222"/>
      <c r="X43" s="222" t="s">
        <v>276</v>
      </c>
      <c r="Y43" s="222" t="s">
        <v>237</v>
      </c>
      <c r="Z43" s="212"/>
      <c r="AA43" s="212"/>
      <c r="AB43" s="212"/>
      <c r="AC43" s="212"/>
      <c r="AD43" s="212"/>
      <c r="AE43" s="212"/>
      <c r="AF43" s="212"/>
      <c r="AG43" s="212" t="s">
        <v>362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x14ac:dyDescent="0.25">
      <c r="A44" s="3"/>
      <c r="B44" s="4"/>
      <c r="C44" s="256"/>
      <c r="D44" s="6"/>
      <c r="E44" s="3"/>
      <c r="F44" s="3"/>
      <c r="G44" s="3"/>
      <c r="H44" s="3"/>
      <c r="I44" s="3"/>
      <c r="J44" s="3"/>
      <c r="K44" s="3"/>
      <c r="L44" s="3"/>
      <c r="M44" s="3"/>
      <c r="N44" s="3"/>
      <c r="O44" s="3"/>
      <c r="P44" s="3"/>
      <c r="Q44" s="3"/>
      <c r="R44" s="3"/>
      <c r="S44" s="3"/>
      <c r="T44" s="3"/>
      <c r="U44" s="3"/>
      <c r="V44" s="3"/>
      <c r="W44" s="3"/>
      <c r="X44" s="3"/>
      <c r="Y44" s="3"/>
      <c r="AE44">
        <v>15</v>
      </c>
      <c r="AF44">
        <v>21</v>
      </c>
      <c r="AG44" t="s">
        <v>215</v>
      </c>
    </row>
    <row r="45" spans="1:60" x14ac:dyDescent="0.25">
      <c r="A45" s="215"/>
      <c r="B45" s="216" t="s">
        <v>29</v>
      </c>
      <c r="C45" s="257"/>
      <c r="D45" s="217"/>
      <c r="E45" s="218"/>
      <c r="F45" s="218"/>
      <c r="G45" s="233">
        <f>G8+G29+G32+G38+G42</f>
        <v>0</v>
      </c>
      <c r="H45" s="3"/>
      <c r="I45" s="3"/>
      <c r="J45" s="3"/>
      <c r="K45" s="3"/>
      <c r="L45" s="3"/>
      <c r="M45" s="3"/>
      <c r="N45" s="3"/>
      <c r="O45" s="3"/>
      <c r="P45" s="3"/>
      <c r="Q45" s="3"/>
      <c r="R45" s="3"/>
      <c r="S45" s="3"/>
      <c r="T45" s="3"/>
      <c r="U45" s="3"/>
      <c r="V45" s="3"/>
      <c r="W45" s="3"/>
      <c r="X45" s="3"/>
      <c r="Y45" s="3"/>
      <c r="AE45">
        <f>SUMIF(L7:L43,AE44,G7:G43)</f>
        <v>0</v>
      </c>
      <c r="AF45">
        <f>SUMIF(L7:L43,AF44,G7:G43)</f>
        <v>0</v>
      </c>
      <c r="AG45" t="s">
        <v>268</v>
      </c>
    </row>
    <row r="46" spans="1:60" x14ac:dyDescent="0.25">
      <c r="C46" s="258"/>
      <c r="D46" s="10"/>
      <c r="AG46" t="s">
        <v>269</v>
      </c>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eb05fBmDrPuQiLmqnNXTWgE23S2ap9YHbTvHOgwFA3cXi5TSDPCLd1Cbb0e4bW+vqQHMxIrL5Zw9xAH3Ca8wGA==" saltValue="mxtj2ZtIC/kk4xOkOTCvG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4A45-2C23-475F-9467-0F3D328FD9E8}">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85</v>
      </c>
      <c r="C3" s="201" t="s">
        <v>86</v>
      </c>
      <c r="D3" s="199"/>
      <c r="E3" s="199"/>
      <c r="F3" s="199"/>
      <c r="G3" s="200"/>
      <c r="AC3" s="176" t="s">
        <v>202</v>
      </c>
      <c r="AG3" t="s">
        <v>205</v>
      </c>
    </row>
    <row r="4" spans="1:60" ht="25.05" customHeight="1" x14ac:dyDescent="0.25">
      <c r="A4" s="202" t="s">
        <v>9</v>
      </c>
      <c r="B4" s="203" t="s">
        <v>69</v>
      </c>
      <c r="C4" s="204" t="s">
        <v>70</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53</v>
      </c>
      <c r="C8" s="251" t="s">
        <v>127</v>
      </c>
      <c r="D8" s="229"/>
      <c r="E8" s="230"/>
      <c r="F8" s="231"/>
      <c r="G8" s="231">
        <f>SUMIF(AG9:AG30,"&lt;&gt;NOR",G9:G30)</f>
        <v>0</v>
      </c>
      <c r="H8" s="231"/>
      <c r="I8" s="231">
        <f>SUM(I9:I30)</f>
        <v>0</v>
      </c>
      <c r="J8" s="231"/>
      <c r="K8" s="231">
        <f>SUM(K9:K30)</f>
        <v>0</v>
      </c>
      <c r="L8" s="231"/>
      <c r="M8" s="231">
        <f>SUM(M9:M30)</f>
        <v>0</v>
      </c>
      <c r="N8" s="230"/>
      <c r="O8" s="230">
        <f>SUM(O9:O30)</f>
        <v>0</v>
      </c>
      <c r="P8" s="230"/>
      <c r="Q8" s="230">
        <f>SUM(Q9:Q30)</f>
        <v>0</v>
      </c>
      <c r="R8" s="231"/>
      <c r="S8" s="231"/>
      <c r="T8" s="232"/>
      <c r="U8" s="226"/>
      <c r="V8" s="226">
        <f>SUM(V9:V30)</f>
        <v>0</v>
      </c>
      <c r="W8" s="226"/>
      <c r="X8" s="226"/>
      <c r="Y8" s="226"/>
      <c r="AG8" t="s">
        <v>230</v>
      </c>
    </row>
    <row r="9" spans="1:60" outlineLevel="1" x14ac:dyDescent="0.25">
      <c r="A9" s="234">
        <v>1</v>
      </c>
      <c r="B9" s="235" t="s">
        <v>1200</v>
      </c>
      <c r="C9" s="252" t="s">
        <v>1201</v>
      </c>
      <c r="D9" s="236" t="s">
        <v>309</v>
      </c>
      <c r="E9" s="237">
        <v>42.7</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254</v>
      </c>
      <c r="T9" s="240" t="s">
        <v>235</v>
      </c>
      <c r="U9" s="222">
        <v>0</v>
      </c>
      <c r="V9" s="222">
        <f>ROUND(E9*U9,2)</f>
        <v>0</v>
      </c>
      <c r="W9" s="222"/>
      <c r="X9" s="222" t="s">
        <v>276</v>
      </c>
      <c r="Y9" s="222" t="s">
        <v>237</v>
      </c>
      <c r="Z9" s="212"/>
      <c r="AA9" s="212"/>
      <c r="AB9" s="212"/>
      <c r="AC9" s="212"/>
      <c r="AD9" s="212"/>
      <c r="AE9" s="212"/>
      <c r="AF9" s="212"/>
      <c r="AG9" s="212" t="s">
        <v>362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63" t="s">
        <v>2044</v>
      </c>
      <c r="D10" s="259"/>
      <c r="E10" s="260">
        <v>19.87</v>
      </c>
      <c r="F10" s="222"/>
      <c r="G10" s="222"/>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281</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5">
      <c r="A11" s="219"/>
      <c r="B11" s="220"/>
      <c r="C11" s="263" t="s">
        <v>2045</v>
      </c>
      <c r="D11" s="259"/>
      <c r="E11" s="260">
        <v>22.83</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281</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34">
        <v>2</v>
      </c>
      <c r="B12" s="235" t="s">
        <v>1130</v>
      </c>
      <c r="C12" s="252" t="s">
        <v>1131</v>
      </c>
      <c r="D12" s="236" t="s">
        <v>309</v>
      </c>
      <c r="E12" s="237">
        <v>21.35</v>
      </c>
      <c r="F12" s="238"/>
      <c r="G12" s="239">
        <f>ROUND(E12*F12,2)</f>
        <v>0</v>
      </c>
      <c r="H12" s="238"/>
      <c r="I12" s="239">
        <f>ROUND(E12*H12,2)</f>
        <v>0</v>
      </c>
      <c r="J12" s="238"/>
      <c r="K12" s="239">
        <f>ROUND(E12*J12,2)</f>
        <v>0</v>
      </c>
      <c r="L12" s="239">
        <v>21</v>
      </c>
      <c r="M12" s="239">
        <f>G12*(1+L12/100)</f>
        <v>0</v>
      </c>
      <c r="N12" s="237">
        <v>0</v>
      </c>
      <c r="O12" s="237">
        <f>ROUND(E12*N12,2)</f>
        <v>0</v>
      </c>
      <c r="P12" s="237">
        <v>0</v>
      </c>
      <c r="Q12" s="237">
        <f>ROUND(E12*P12,2)</f>
        <v>0</v>
      </c>
      <c r="R12" s="239"/>
      <c r="S12" s="239" t="s">
        <v>254</v>
      </c>
      <c r="T12" s="240" t="s">
        <v>235</v>
      </c>
      <c r="U12" s="222">
        <v>0</v>
      </c>
      <c r="V12" s="222">
        <f>ROUND(E12*U12,2)</f>
        <v>0</v>
      </c>
      <c r="W12" s="222"/>
      <c r="X12" s="222" t="s">
        <v>276</v>
      </c>
      <c r="Y12" s="222" t="s">
        <v>237</v>
      </c>
      <c r="Z12" s="212"/>
      <c r="AA12" s="212"/>
      <c r="AB12" s="212"/>
      <c r="AC12" s="212"/>
      <c r="AD12" s="212"/>
      <c r="AE12" s="212"/>
      <c r="AF12" s="212"/>
      <c r="AG12" s="212" t="s">
        <v>362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5">
      <c r="A13" s="219"/>
      <c r="B13" s="220"/>
      <c r="C13" s="263" t="s">
        <v>2046</v>
      </c>
      <c r="D13" s="259"/>
      <c r="E13" s="260">
        <v>21.35</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281</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34">
        <v>3</v>
      </c>
      <c r="B14" s="235" t="s">
        <v>1133</v>
      </c>
      <c r="C14" s="252" t="s">
        <v>1134</v>
      </c>
      <c r="D14" s="236" t="s">
        <v>273</v>
      </c>
      <c r="E14" s="237">
        <v>85.4</v>
      </c>
      <c r="F14" s="238"/>
      <c r="G14" s="239">
        <f>ROUND(E14*F14,2)</f>
        <v>0</v>
      </c>
      <c r="H14" s="238"/>
      <c r="I14" s="239">
        <f>ROUND(E14*H14,2)</f>
        <v>0</v>
      </c>
      <c r="J14" s="238"/>
      <c r="K14" s="239">
        <f>ROUND(E14*J14,2)</f>
        <v>0</v>
      </c>
      <c r="L14" s="239">
        <v>21</v>
      </c>
      <c r="M14" s="239">
        <f>G14*(1+L14/100)</f>
        <v>0</v>
      </c>
      <c r="N14" s="237">
        <v>0</v>
      </c>
      <c r="O14" s="237">
        <f>ROUND(E14*N14,2)</f>
        <v>0</v>
      </c>
      <c r="P14" s="237">
        <v>0</v>
      </c>
      <c r="Q14" s="237">
        <f>ROUND(E14*P14,2)</f>
        <v>0</v>
      </c>
      <c r="R14" s="239"/>
      <c r="S14" s="239" t="s">
        <v>254</v>
      </c>
      <c r="T14" s="240" t="s">
        <v>235</v>
      </c>
      <c r="U14" s="222">
        <v>0</v>
      </c>
      <c r="V14" s="222">
        <f>ROUND(E14*U14,2)</f>
        <v>0</v>
      </c>
      <c r="W14" s="222"/>
      <c r="X14" s="222" t="s">
        <v>276</v>
      </c>
      <c r="Y14" s="222" t="s">
        <v>237</v>
      </c>
      <c r="Z14" s="212"/>
      <c r="AA14" s="212"/>
      <c r="AB14" s="212"/>
      <c r="AC14" s="212"/>
      <c r="AD14" s="212"/>
      <c r="AE14" s="212"/>
      <c r="AF14" s="212"/>
      <c r="AG14" s="212" t="s">
        <v>362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5">
      <c r="A15" s="219"/>
      <c r="B15" s="220"/>
      <c r="C15" s="263" t="s">
        <v>2047</v>
      </c>
      <c r="D15" s="259"/>
      <c r="E15" s="260">
        <v>39.74</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281</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5">
      <c r="A16" s="219"/>
      <c r="B16" s="220"/>
      <c r="C16" s="263" t="s">
        <v>2048</v>
      </c>
      <c r="D16" s="259"/>
      <c r="E16" s="260">
        <v>45.66</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281</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3">
        <v>4</v>
      </c>
      <c r="B17" s="244" t="s">
        <v>1137</v>
      </c>
      <c r="C17" s="255" t="s">
        <v>1138</v>
      </c>
      <c r="D17" s="245" t="s">
        <v>273</v>
      </c>
      <c r="E17" s="246">
        <v>85.4</v>
      </c>
      <c r="F17" s="247"/>
      <c r="G17" s="248">
        <f>ROUND(E17*F17,2)</f>
        <v>0</v>
      </c>
      <c r="H17" s="247"/>
      <c r="I17" s="248">
        <f>ROUND(E17*H17,2)</f>
        <v>0</v>
      </c>
      <c r="J17" s="247"/>
      <c r="K17" s="248">
        <f>ROUND(E17*J17,2)</f>
        <v>0</v>
      </c>
      <c r="L17" s="248">
        <v>21</v>
      </c>
      <c r="M17" s="248">
        <f>G17*(1+L17/100)</f>
        <v>0</v>
      </c>
      <c r="N17" s="246">
        <v>0</v>
      </c>
      <c r="O17" s="246">
        <f>ROUND(E17*N17,2)</f>
        <v>0</v>
      </c>
      <c r="P17" s="246">
        <v>0</v>
      </c>
      <c r="Q17" s="246">
        <f>ROUND(E17*P17,2)</f>
        <v>0</v>
      </c>
      <c r="R17" s="248"/>
      <c r="S17" s="248" t="s">
        <v>254</v>
      </c>
      <c r="T17" s="249" t="s">
        <v>235</v>
      </c>
      <c r="U17" s="222">
        <v>0</v>
      </c>
      <c r="V17" s="222">
        <f>ROUND(E17*U17,2)</f>
        <v>0</v>
      </c>
      <c r="W17" s="222"/>
      <c r="X17" s="222" t="s">
        <v>276</v>
      </c>
      <c r="Y17" s="222" t="s">
        <v>237</v>
      </c>
      <c r="Z17" s="212"/>
      <c r="AA17" s="212"/>
      <c r="AB17" s="212"/>
      <c r="AC17" s="212"/>
      <c r="AD17" s="212"/>
      <c r="AE17" s="212"/>
      <c r="AF17" s="212"/>
      <c r="AG17" s="212" t="s">
        <v>362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3">
        <v>5</v>
      </c>
      <c r="B18" s="244" t="s">
        <v>1139</v>
      </c>
      <c r="C18" s="255" t="s">
        <v>1140</v>
      </c>
      <c r="D18" s="245" t="s">
        <v>309</v>
      </c>
      <c r="E18" s="246">
        <v>42.7</v>
      </c>
      <c r="F18" s="247"/>
      <c r="G18" s="248">
        <f>ROUND(E18*F18,2)</f>
        <v>0</v>
      </c>
      <c r="H18" s="247"/>
      <c r="I18" s="248">
        <f>ROUND(E18*H18,2)</f>
        <v>0</v>
      </c>
      <c r="J18" s="247"/>
      <c r="K18" s="248">
        <f>ROUND(E18*J18,2)</f>
        <v>0</v>
      </c>
      <c r="L18" s="248">
        <v>21</v>
      </c>
      <c r="M18" s="248">
        <f>G18*(1+L18/100)</f>
        <v>0</v>
      </c>
      <c r="N18" s="246">
        <v>0</v>
      </c>
      <c r="O18" s="246">
        <f>ROUND(E18*N18,2)</f>
        <v>0</v>
      </c>
      <c r="P18" s="246">
        <v>0</v>
      </c>
      <c r="Q18" s="246">
        <f>ROUND(E18*P18,2)</f>
        <v>0</v>
      </c>
      <c r="R18" s="248"/>
      <c r="S18" s="248" t="s">
        <v>254</v>
      </c>
      <c r="T18" s="249" t="s">
        <v>235</v>
      </c>
      <c r="U18" s="222">
        <v>0</v>
      </c>
      <c r="V18" s="222">
        <f>ROUND(E18*U18,2)</f>
        <v>0</v>
      </c>
      <c r="W18" s="222"/>
      <c r="X18" s="222" t="s">
        <v>276</v>
      </c>
      <c r="Y18" s="222" t="s">
        <v>237</v>
      </c>
      <c r="Z18" s="212"/>
      <c r="AA18" s="212"/>
      <c r="AB18" s="212"/>
      <c r="AC18" s="212"/>
      <c r="AD18" s="212"/>
      <c r="AE18" s="212"/>
      <c r="AF18" s="212"/>
      <c r="AG18" s="212" t="s">
        <v>362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34">
        <v>6</v>
      </c>
      <c r="B19" s="235" t="s">
        <v>485</v>
      </c>
      <c r="C19" s="252" t="s">
        <v>1141</v>
      </c>
      <c r="D19" s="236" t="s">
        <v>309</v>
      </c>
      <c r="E19" s="237">
        <v>15.988</v>
      </c>
      <c r="F19" s="238"/>
      <c r="G19" s="239">
        <f>ROUND(E19*F19,2)</f>
        <v>0</v>
      </c>
      <c r="H19" s="238"/>
      <c r="I19" s="239">
        <f>ROUND(E19*H19,2)</f>
        <v>0</v>
      </c>
      <c r="J19" s="238"/>
      <c r="K19" s="239">
        <f>ROUND(E19*J19,2)</f>
        <v>0</v>
      </c>
      <c r="L19" s="239">
        <v>21</v>
      </c>
      <c r="M19" s="239">
        <f>G19*(1+L19/100)</f>
        <v>0</v>
      </c>
      <c r="N19" s="237">
        <v>0</v>
      </c>
      <c r="O19" s="237">
        <f>ROUND(E19*N19,2)</f>
        <v>0</v>
      </c>
      <c r="P19" s="237">
        <v>0</v>
      </c>
      <c r="Q19" s="237">
        <f>ROUND(E19*P19,2)</f>
        <v>0</v>
      </c>
      <c r="R19" s="239"/>
      <c r="S19" s="239" t="s">
        <v>254</v>
      </c>
      <c r="T19" s="240" t="s">
        <v>235</v>
      </c>
      <c r="U19" s="222">
        <v>0</v>
      </c>
      <c r="V19" s="222">
        <f>ROUND(E19*U19,2)</f>
        <v>0</v>
      </c>
      <c r="W19" s="222"/>
      <c r="X19" s="222" t="s">
        <v>276</v>
      </c>
      <c r="Y19" s="222" t="s">
        <v>237</v>
      </c>
      <c r="Z19" s="212"/>
      <c r="AA19" s="212"/>
      <c r="AB19" s="212"/>
      <c r="AC19" s="212"/>
      <c r="AD19" s="212"/>
      <c r="AE19" s="212"/>
      <c r="AF19" s="212"/>
      <c r="AG19" s="212" t="s">
        <v>362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5">
      <c r="A20" s="219"/>
      <c r="B20" s="220"/>
      <c r="C20" s="263" t="s">
        <v>2049</v>
      </c>
      <c r="D20" s="259"/>
      <c r="E20" s="260">
        <v>4</v>
      </c>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281</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5">
      <c r="A21" s="219"/>
      <c r="B21" s="220"/>
      <c r="C21" s="263" t="s">
        <v>2050</v>
      </c>
      <c r="D21" s="259"/>
      <c r="E21" s="260">
        <v>11.99</v>
      </c>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281</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3">
        <v>7</v>
      </c>
      <c r="B22" s="244" t="s">
        <v>491</v>
      </c>
      <c r="C22" s="255" t="s">
        <v>1221</v>
      </c>
      <c r="D22" s="245" t="s">
        <v>309</v>
      </c>
      <c r="E22" s="246">
        <v>15.988</v>
      </c>
      <c r="F22" s="247"/>
      <c r="G22" s="248">
        <f>ROUND(E22*F22,2)</f>
        <v>0</v>
      </c>
      <c r="H22" s="247"/>
      <c r="I22" s="248">
        <f>ROUND(E22*H22,2)</f>
        <v>0</v>
      </c>
      <c r="J22" s="247"/>
      <c r="K22" s="248">
        <f>ROUND(E22*J22,2)</f>
        <v>0</v>
      </c>
      <c r="L22" s="248">
        <v>21</v>
      </c>
      <c r="M22" s="248">
        <f>G22*(1+L22/100)</f>
        <v>0</v>
      </c>
      <c r="N22" s="246">
        <v>0</v>
      </c>
      <c r="O22" s="246">
        <f>ROUND(E22*N22,2)</f>
        <v>0</v>
      </c>
      <c r="P22" s="246">
        <v>0</v>
      </c>
      <c r="Q22" s="246">
        <f>ROUND(E22*P22,2)</f>
        <v>0</v>
      </c>
      <c r="R22" s="248"/>
      <c r="S22" s="248" t="s">
        <v>254</v>
      </c>
      <c r="T22" s="249" t="s">
        <v>235</v>
      </c>
      <c r="U22" s="222">
        <v>0</v>
      </c>
      <c r="V22" s="222">
        <f>ROUND(E22*U22,2)</f>
        <v>0</v>
      </c>
      <c r="W22" s="222"/>
      <c r="X22" s="222" t="s">
        <v>276</v>
      </c>
      <c r="Y22" s="222" t="s">
        <v>237</v>
      </c>
      <c r="Z22" s="212"/>
      <c r="AA22" s="212"/>
      <c r="AB22" s="212"/>
      <c r="AC22" s="212"/>
      <c r="AD22" s="212"/>
      <c r="AE22" s="212"/>
      <c r="AF22" s="212"/>
      <c r="AG22" s="212" t="s">
        <v>362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3">
        <v>8</v>
      </c>
      <c r="B23" s="244" t="s">
        <v>1146</v>
      </c>
      <c r="C23" s="255" t="s">
        <v>1147</v>
      </c>
      <c r="D23" s="245" t="s">
        <v>309</v>
      </c>
      <c r="E23" s="246">
        <v>15.988</v>
      </c>
      <c r="F23" s="247"/>
      <c r="G23" s="248">
        <f>ROUND(E23*F23,2)</f>
        <v>0</v>
      </c>
      <c r="H23" s="247"/>
      <c r="I23" s="248">
        <f>ROUND(E23*H23,2)</f>
        <v>0</v>
      </c>
      <c r="J23" s="247"/>
      <c r="K23" s="248">
        <f>ROUND(E23*J23,2)</f>
        <v>0</v>
      </c>
      <c r="L23" s="248">
        <v>21</v>
      </c>
      <c r="M23" s="248">
        <f>G23*(1+L23/100)</f>
        <v>0</v>
      </c>
      <c r="N23" s="246">
        <v>0</v>
      </c>
      <c r="O23" s="246">
        <f>ROUND(E23*N23,2)</f>
        <v>0</v>
      </c>
      <c r="P23" s="246">
        <v>0</v>
      </c>
      <c r="Q23" s="246">
        <f>ROUND(E23*P23,2)</f>
        <v>0</v>
      </c>
      <c r="R23" s="248"/>
      <c r="S23" s="248" t="s">
        <v>254</v>
      </c>
      <c r="T23" s="249" t="s">
        <v>235</v>
      </c>
      <c r="U23" s="222">
        <v>0</v>
      </c>
      <c r="V23" s="222">
        <f>ROUND(E23*U23,2)</f>
        <v>0</v>
      </c>
      <c r="W23" s="222"/>
      <c r="X23" s="222" t="s">
        <v>276</v>
      </c>
      <c r="Y23" s="222" t="s">
        <v>237</v>
      </c>
      <c r="Z23" s="212"/>
      <c r="AA23" s="212"/>
      <c r="AB23" s="212"/>
      <c r="AC23" s="212"/>
      <c r="AD23" s="212"/>
      <c r="AE23" s="212"/>
      <c r="AF23" s="212"/>
      <c r="AG23" s="212" t="s">
        <v>362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34">
        <v>9</v>
      </c>
      <c r="B24" s="235" t="s">
        <v>494</v>
      </c>
      <c r="C24" s="252" t="s">
        <v>1148</v>
      </c>
      <c r="D24" s="236" t="s">
        <v>309</v>
      </c>
      <c r="E24" s="237">
        <v>26.712</v>
      </c>
      <c r="F24" s="238"/>
      <c r="G24" s="239">
        <f>ROUND(E24*F24,2)</f>
        <v>0</v>
      </c>
      <c r="H24" s="238"/>
      <c r="I24" s="239">
        <f>ROUND(E24*H24,2)</f>
        <v>0</v>
      </c>
      <c r="J24" s="238"/>
      <c r="K24" s="239">
        <f>ROUND(E24*J24,2)</f>
        <v>0</v>
      </c>
      <c r="L24" s="239">
        <v>21</v>
      </c>
      <c r="M24" s="239">
        <f>G24*(1+L24/100)</f>
        <v>0</v>
      </c>
      <c r="N24" s="237">
        <v>0</v>
      </c>
      <c r="O24" s="237">
        <f>ROUND(E24*N24,2)</f>
        <v>0</v>
      </c>
      <c r="P24" s="237">
        <v>0</v>
      </c>
      <c r="Q24" s="237">
        <f>ROUND(E24*P24,2)</f>
        <v>0</v>
      </c>
      <c r="R24" s="239"/>
      <c r="S24" s="239" t="s">
        <v>254</v>
      </c>
      <c r="T24" s="240" t="s">
        <v>235</v>
      </c>
      <c r="U24" s="222">
        <v>0</v>
      </c>
      <c r="V24" s="222">
        <f>ROUND(E24*U24,2)</f>
        <v>0</v>
      </c>
      <c r="W24" s="222"/>
      <c r="X24" s="222" t="s">
        <v>276</v>
      </c>
      <c r="Y24" s="222" t="s">
        <v>237</v>
      </c>
      <c r="Z24" s="212"/>
      <c r="AA24" s="212"/>
      <c r="AB24" s="212"/>
      <c r="AC24" s="212"/>
      <c r="AD24" s="212"/>
      <c r="AE24" s="212"/>
      <c r="AF24" s="212"/>
      <c r="AG24" s="212" t="s">
        <v>362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5">
      <c r="A25" s="219"/>
      <c r="B25" s="220"/>
      <c r="C25" s="263" t="s">
        <v>2051</v>
      </c>
      <c r="D25" s="259"/>
      <c r="E25" s="260">
        <v>26.71</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281</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34">
        <v>10</v>
      </c>
      <c r="B26" s="235" t="s">
        <v>1151</v>
      </c>
      <c r="C26" s="252" t="s">
        <v>1152</v>
      </c>
      <c r="D26" s="236" t="s">
        <v>309</v>
      </c>
      <c r="E26" s="237">
        <v>11.991</v>
      </c>
      <c r="F26" s="238"/>
      <c r="G26" s="239">
        <f>ROUND(E26*F26,2)</f>
        <v>0</v>
      </c>
      <c r="H26" s="238"/>
      <c r="I26" s="239">
        <f>ROUND(E26*H26,2)</f>
        <v>0</v>
      </c>
      <c r="J26" s="238"/>
      <c r="K26" s="239">
        <f>ROUND(E26*J26,2)</f>
        <v>0</v>
      </c>
      <c r="L26" s="239">
        <v>21</v>
      </c>
      <c r="M26" s="239">
        <f>G26*(1+L26/100)</f>
        <v>0</v>
      </c>
      <c r="N26" s="237">
        <v>0</v>
      </c>
      <c r="O26" s="237">
        <f>ROUND(E26*N26,2)</f>
        <v>0</v>
      </c>
      <c r="P26" s="237">
        <v>0</v>
      </c>
      <c r="Q26" s="237">
        <f>ROUND(E26*P26,2)</f>
        <v>0</v>
      </c>
      <c r="R26" s="239"/>
      <c r="S26" s="239" t="s">
        <v>254</v>
      </c>
      <c r="T26" s="240" t="s">
        <v>235</v>
      </c>
      <c r="U26" s="222">
        <v>0</v>
      </c>
      <c r="V26" s="222">
        <f>ROUND(E26*U26,2)</f>
        <v>0</v>
      </c>
      <c r="W26" s="222"/>
      <c r="X26" s="222" t="s">
        <v>276</v>
      </c>
      <c r="Y26" s="222" t="s">
        <v>237</v>
      </c>
      <c r="Z26" s="212"/>
      <c r="AA26" s="212"/>
      <c r="AB26" s="212"/>
      <c r="AC26" s="212"/>
      <c r="AD26" s="212"/>
      <c r="AE26" s="212"/>
      <c r="AF26" s="212"/>
      <c r="AG26" s="212" t="s">
        <v>362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5">
      <c r="A27" s="219"/>
      <c r="B27" s="220"/>
      <c r="C27" s="263" t="s">
        <v>2052</v>
      </c>
      <c r="D27" s="259"/>
      <c r="E27" s="260">
        <v>5.51</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281</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5">
      <c r="A28" s="219"/>
      <c r="B28" s="220"/>
      <c r="C28" s="263" t="s">
        <v>2053</v>
      </c>
      <c r="D28" s="259"/>
      <c r="E28" s="260">
        <v>6.48</v>
      </c>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281</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3">
        <v>11</v>
      </c>
      <c r="B29" s="244" t="s">
        <v>1225</v>
      </c>
      <c r="C29" s="255" t="s">
        <v>1156</v>
      </c>
      <c r="D29" s="245" t="s">
        <v>309</v>
      </c>
      <c r="E29" s="246">
        <v>15.988</v>
      </c>
      <c r="F29" s="247"/>
      <c r="G29" s="248">
        <f>ROUND(E29*F29,2)</f>
        <v>0</v>
      </c>
      <c r="H29" s="247"/>
      <c r="I29" s="248">
        <f>ROUND(E29*H29,2)</f>
        <v>0</v>
      </c>
      <c r="J29" s="247"/>
      <c r="K29" s="248">
        <f>ROUND(E29*J29,2)</f>
        <v>0</v>
      </c>
      <c r="L29" s="248">
        <v>21</v>
      </c>
      <c r="M29" s="248">
        <f>G29*(1+L29/100)</f>
        <v>0</v>
      </c>
      <c r="N29" s="246">
        <v>0</v>
      </c>
      <c r="O29" s="246">
        <f>ROUND(E29*N29,2)</f>
        <v>0</v>
      </c>
      <c r="P29" s="246">
        <v>0</v>
      </c>
      <c r="Q29" s="246">
        <f>ROUND(E29*P29,2)</f>
        <v>0</v>
      </c>
      <c r="R29" s="248"/>
      <c r="S29" s="248" t="s">
        <v>254</v>
      </c>
      <c r="T29" s="249" t="s">
        <v>235</v>
      </c>
      <c r="U29" s="222">
        <v>0</v>
      </c>
      <c r="V29" s="222">
        <f>ROUND(E29*U29,2)</f>
        <v>0</v>
      </c>
      <c r="W29" s="222"/>
      <c r="X29" s="222" t="s">
        <v>1157</v>
      </c>
      <c r="Y29" s="222" t="s">
        <v>237</v>
      </c>
      <c r="Z29" s="212"/>
      <c r="AA29" s="212"/>
      <c r="AB29" s="212"/>
      <c r="AC29" s="212"/>
      <c r="AD29" s="212"/>
      <c r="AE29" s="212"/>
      <c r="AF29" s="212"/>
      <c r="AG29" s="212" t="s">
        <v>1158</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3">
        <v>12</v>
      </c>
      <c r="B30" s="244" t="s">
        <v>1159</v>
      </c>
      <c r="C30" s="255" t="s">
        <v>1160</v>
      </c>
      <c r="D30" s="245" t="s">
        <v>309</v>
      </c>
      <c r="E30" s="246">
        <v>11.991</v>
      </c>
      <c r="F30" s="247"/>
      <c r="G30" s="248">
        <f>ROUND(E30*F30,2)</f>
        <v>0</v>
      </c>
      <c r="H30" s="247"/>
      <c r="I30" s="248">
        <f>ROUND(E30*H30,2)</f>
        <v>0</v>
      </c>
      <c r="J30" s="247"/>
      <c r="K30" s="248">
        <f>ROUND(E30*J30,2)</f>
        <v>0</v>
      </c>
      <c r="L30" s="248">
        <v>21</v>
      </c>
      <c r="M30" s="248">
        <f>G30*(1+L30/100)</f>
        <v>0</v>
      </c>
      <c r="N30" s="246">
        <v>0</v>
      </c>
      <c r="O30" s="246">
        <f>ROUND(E30*N30,2)</f>
        <v>0</v>
      </c>
      <c r="P30" s="246">
        <v>0</v>
      </c>
      <c r="Q30" s="246">
        <f>ROUND(E30*P30,2)</f>
        <v>0</v>
      </c>
      <c r="R30" s="248"/>
      <c r="S30" s="248" t="s">
        <v>254</v>
      </c>
      <c r="T30" s="249" t="s">
        <v>235</v>
      </c>
      <c r="U30" s="222">
        <v>0</v>
      </c>
      <c r="V30" s="222">
        <f>ROUND(E30*U30,2)</f>
        <v>0</v>
      </c>
      <c r="W30" s="222"/>
      <c r="X30" s="222" t="s">
        <v>520</v>
      </c>
      <c r="Y30" s="222" t="s">
        <v>237</v>
      </c>
      <c r="Z30" s="212"/>
      <c r="AA30" s="212"/>
      <c r="AB30" s="212"/>
      <c r="AC30" s="212"/>
      <c r="AD30" s="212"/>
      <c r="AE30" s="212"/>
      <c r="AF30" s="212"/>
      <c r="AG30" s="212" t="s">
        <v>718</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x14ac:dyDescent="0.25">
      <c r="A31" s="227" t="s">
        <v>229</v>
      </c>
      <c r="B31" s="228" t="s">
        <v>134</v>
      </c>
      <c r="C31" s="251" t="s">
        <v>135</v>
      </c>
      <c r="D31" s="229"/>
      <c r="E31" s="230"/>
      <c r="F31" s="231"/>
      <c r="G31" s="231">
        <f>SUMIF(AG32:AG34,"&lt;&gt;NOR",G32:G34)</f>
        <v>0</v>
      </c>
      <c r="H31" s="231"/>
      <c r="I31" s="231">
        <f>SUM(I32:I34)</f>
        <v>0</v>
      </c>
      <c r="J31" s="231"/>
      <c r="K31" s="231">
        <f>SUM(K32:K34)</f>
        <v>0</v>
      </c>
      <c r="L31" s="231"/>
      <c r="M31" s="231">
        <f>SUM(M32:M34)</f>
        <v>0</v>
      </c>
      <c r="N31" s="230"/>
      <c r="O31" s="230">
        <f>SUM(O32:O34)</f>
        <v>0</v>
      </c>
      <c r="P31" s="230"/>
      <c r="Q31" s="230">
        <f>SUM(Q32:Q34)</f>
        <v>0</v>
      </c>
      <c r="R31" s="231"/>
      <c r="S31" s="231"/>
      <c r="T31" s="232"/>
      <c r="U31" s="226"/>
      <c r="V31" s="226">
        <f>SUM(V32:V34)</f>
        <v>0</v>
      </c>
      <c r="W31" s="226"/>
      <c r="X31" s="226"/>
      <c r="Y31" s="226"/>
      <c r="AG31" t="s">
        <v>230</v>
      </c>
    </row>
    <row r="32" spans="1:60" outlineLevel="1" x14ac:dyDescent="0.25">
      <c r="A32" s="234">
        <v>13</v>
      </c>
      <c r="B32" s="235" t="s">
        <v>1161</v>
      </c>
      <c r="C32" s="252" t="s">
        <v>1162</v>
      </c>
      <c r="D32" s="236" t="s">
        <v>309</v>
      </c>
      <c r="E32" s="237">
        <v>3.9969999999999999</v>
      </c>
      <c r="F32" s="238"/>
      <c r="G32" s="239">
        <f>ROUND(E32*F32,2)</f>
        <v>0</v>
      </c>
      <c r="H32" s="238"/>
      <c r="I32" s="239">
        <f>ROUND(E32*H32,2)</f>
        <v>0</v>
      </c>
      <c r="J32" s="238"/>
      <c r="K32" s="239">
        <f>ROUND(E32*J32,2)</f>
        <v>0</v>
      </c>
      <c r="L32" s="239">
        <v>21</v>
      </c>
      <c r="M32" s="239">
        <f>G32*(1+L32/100)</f>
        <v>0</v>
      </c>
      <c r="N32" s="237">
        <v>0</v>
      </c>
      <c r="O32" s="237">
        <f>ROUND(E32*N32,2)</f>
        <v>0</v>
      </c>
      <c r="P32" s="237">
        <v>0</v>
      </c>
      <c r="Q32" s="237">
        <f>ROUND(E32*P32,2)</f>
        <v>0</v>
      </c>
      <c r="R32" s="239"/>
      <c r="S32" s="239" t="s">
        <v>254</v>
      </c>
      <c r="T32" s="240" t="s">
        <v>235</v>
      </c>
      <c r="U32" s="222">
        <v>0</v>
      </c>
      <c r="V32" s="222">
        <f>ROUND(E32*U32,2)</f>
        <v>0</v>
      </c>
      <c r="W32" s="222"/>
      <c r="X32" s="222" t="s">
        <v>276</v>
      </c>
      <c r="Y32" s="222" t="s">
        <v>237</v>
      </c>
      <c r="Z32" s="212"/>
      <c r="AA32" s="212"/>
      <c r="AB32" s="212"/>
      <c r="AC32" s="212"/>
      <c r="AD32" s="212"/>
      <c r="AE32" s="212"/>
      <c r="AF32" s="212"/>
      <c r="AG32" s="212" t="s">
        <v>362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5">
      <c r="A33" s="219"/>
      <c r="B33" s="220"/>
      <c r="C33" s="263" t="s">
        <v>2054</v>
      </c>
      <c r="D33" s="259"/>
      <c r="E33" s="260">
        <v>1.84</v>
      </c>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281</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5">
      <c r="A34" s="219"/>
      <c r="B34" s="220"/>
      <c r="C34" s="263" t="s">
        <v>2055</v>
      </c>
      <c r="D34" s="259"/>
      <c r="E34" s="260">
        <v>2.16</v>
      </c>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281</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x14ac:dyDescent="0.25">
      <c r="A35" s="227" t="s">
        <v>229</v>
      </c>
      <c r="B35" s="228" t="s">
        <v>144</v>
      </c>
      <c r="C35" s="251" t="s">
        <v>145</v>
      </c>
      <c r="D35" s="229"/>
      <c r="E35" s="230"/>
      <c r="F35" s="231"/>
      <c r="G35" s="231">
        <f>SUMIF(AG36:AG41,"&lt;&gt;NOR",G36:G41)</f>
        <v>0</v>
      </c>
      <c r="H35" s="231"/>
      <c r="I35" s="231">
        <f>SUM(I36:I41)</f>
        <v>0</v>
      </c>
      <c r="J35" s="231"/>
      <c r="K35" s="231">
        <f>SUM(K36:K41)</f>
        <v>0</v>
      </c>
      <c r="L35" s="231"/>
      <c r="M35" s="231">
        <f>SUM(M36:M41)</f>
        <v>0</v>
      </c>
      <c r="N35" s="230"/>
      <c r="O35" s="230">
        <f>SUM(O36:O41)</f>
        <v>0</v>
      </c>
      <c r="P35" s="230"/>
      <c r="Q35" s="230">
        <f>SUM(Q36:Q41)</f>
        <v>0</v>
      </c>
      <c r="R35" s="231"/>
      <c r="S35" s="231"/>
      <c r="T35" s="232"/>
      <c r="U35" s="226"/>
      <c r="V35" s="226">
        <f>SUM(V36:V41)</f>
        <v>0</v>
      </c>
      <c r="W35" s="226"/>
      <c r="X35" s="226"/>
      <c r="Y35" s="226"/>
      <c r="AG35" t="s">
        <v>230</v>
      </c>
    </row>
    <row r="36" spans="1:60" outlineLevel="1" x14ac:dyDescent="0.25">
      <c r="A36" s="234">
        <v>14</v>
      </c>
      <c r="B36" s="235" t="s">
        <v>1237</v>
      </c>
      <c r="C36" s="252" t="s">
        <v>1238</v>
      </c>
      <c r="D36" s="236" t="s">
        <v>290</v>
      </c>
      <c r="E36" s="237">
        <v>39.96</v>
      </c>
      <c r="F36" s="238"/>
      <c r="G36" s="239">
        <f>ROUND(E36*F36,2)</f>
        <v>0</v>
      </c>
      <c r="H36" s="238"/>
      <c r="I36" s="239">
        <f>ROUND(E36*H36,2)</f>
        <v>0</v>
      </c>
      <c r="J36" s="238"/>
      <c r="K36" s="239">
        <f>ROUND(E36*J36,2)</f>
        <v>0</v>
      </c>
      <c r="L36" s="239">
        <v>21</v>
      </c>
      <c r="M36" s="239">
        <f>G36*(1+L36/100)</f>
        <v>0</v>
      </c>
      <c r="N36" s="237">
        <v>0</v>
      </c>
      <c r="O36" s="237">
        <f>ROUND(E36*N36,2)</f>
        <v>0</v>
      </c>
      <c r="P36" s="237">
        <v>0</v>
      </c>
      <c r="Q36" s="237">
        <f>ROUND(E36*P36,2)</f>
        <v>0</v>
      </c>
      <c r="R36" s="239"/>
      <c r="S36" s="239" t="s">
        <v>254</v>
      </c>
      <c r="T36" s="240" t="s">
        <v>235</v>
      </c>
      <c r="U36" s="222">
        <v>0</v>
      </c>
      <c r="V36" s="222">
        <f>ROUND(E36*U36,2)</f>
        <v>0</v>
      </c>
      <c r="W36" s="222"/>
      <c r="X36" s="222" t="s">
        <v>276</v>
      </c>
      <c r="Y36" s="222" t="s">
        <v>237</v>
      </c>
      <c r="Z36" s="212"/>
      <c r="AA36" s="212"/>
      <c r="AB36" s="212"/>
      <c r="AC36" s="212"/>
      <c r="AD36" s="212"/>
      <c r="AE36" s="212"/>
      <c r="AF36" s="212"/>
      <c r="AG36" s="212" t="s">
        <v>362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5">
      <c r="A37" s="219"/>
      <c r="B37" s="220"/>
      <c r="C37" s="263" t="s">
        <v>2056</v>
      </c>
      <c r="D37" s="259"/>
      <c r="E37" s="260">
        <v>18.350000000000001</v>
      </c>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281</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5">
      <c r="A38" s="219"/>
      <c r="B38" s="220"/>
      <c r="C38" s="263" t="s">
        <v>2057</v>
      </c>
      <c r="D38" s="259"/>
      <c r="E38" s="260">
        <v>21.61</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281</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34">
        <v>15</v>
      </c>
      <c r="B39" s="235" t="s">
        <v>1245</v>
      </c>
      <c r="C39" s="252" t="s">
        <v>1246</v>
      </c>
      <c r="D39" s="236" t="s">
        <v>290</v>
      </c>
      <c r="E39" s="237">
        <v>43.676299999999998</v>
      </c>
      <c r="F39" s="238"/>
      <c r="G39" s="239">
        <f>ROUND(E39*F39,2)</f>
        <v>0</v>
      </c>
      <c r="H39" s="238"/>
      <c r="I39" s="239">
        <f>ROUND(E39*H39,2)</f>
        <v>0</v>
      </c>
      <c r="J39" s="238"/>
      <c r="K39" s="239">
        <f>ROUND(E39*J39,2)</f>
        <v>0</v>
      </c>
      <c r="L39" s="239">
        <v>21</v>
      </c>
      <c r="M39" s="239">
        <f>G39*(1+L39/100)</f>
        <v>0</v>
      </c>
      <c r="N39" s="237">
        <v>0</v>
      </c>
      <c r="O39" s="237">
        <f>ROUND(E39*N39,2)</f>
        <v>0</v>
      </c>
      <c r="P39" s="237">
        <v>0</v>
      </c>
      <c r="Q39" s="237">
        <f>ROUND(E39*P39,2)</f>
        <v>0</v>
      </c>
      <c r="R39" s="239"/>
      <c r="S39" s="239" t="s">
        <v>254</v>
      </c>
      <c r="T39" s="240" t="s">
        <v>235</v>
      </c>
      <c r="U39" s="222">
        <v>0</v>
      </c>
      <c r="V39" s="222">
        <f>ROUND(E39*U39,2)</f>
        <v>0</v>
      </c>
      <c r="W39" s="222"/>
      <c r="X39" s="222" t="s">
        <v>520</v>
      </c>
      <c r="Y39" s="222" t="s">
        <v>237</v>
      </c>
      <c r="Z39" s="212"/>
      <c r="AA39" s="212"/>
      <c r="AB39" s="212"/>
      <c r="AC39" s="212"/>
      <c r="AD39" s="212"/>
      <c r="AE39" s="212"/>
      <c r="AF39" s="212"/>
      <c r="AG39" s="212" t="s">
        <v>718</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5">
      <c r="A40" s="219"/>
      <c r="B40" s="220"/>
      <c r="C40" s="263" t="s">
        <v>2058</v>
      </c>
      <c r="D40" s="259"/>
      <c r="E40" s="260">
        <v>43.68</v>
      </c>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281</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3">
        <v>16</v>
      </c>
      <c r="B41" s="244" t="s">
        <v>1194</v>
      </c>
      <c r="C41" s="255" t="s">
        <v>1195</v>
      </c>
      <c r="D41" s="245" t="s">
        <v>348</v>
      </c>
      <c r="E41" s="246">
        <v>27.724620000000002</v>
      </c>
      <c r="F41" s="247"/>
      <c r="G41" s="248">
        <f>ROUND(E41*F41,2)</f>
        <v>0</v>
      </c>
      <c r="H41" s="247"/>
      <c r="I41" s="248">
        <f>ROUND(E41*H41,2)</f>
        <v>0</v>
      </c>
      <c r="J41" s="247"/>
      <c r="K41" s="248">
        <f>ROUND(E41*J41,2)</f>
        <v>0</v>
      </c>
      <c r="L41" s="248">
        <v>21</v>
      </c>
      <c r="M41" s="248">
        <f>G41*(1+L41/100)</f>
        <v>0</v>
      </c>
      <c r="N41" s="246">
        <v>0</v>
      </c>
      <c r="O41" s="246">
        <f>ROUND(E41*N41,2)</f>
        <v>0</v>
      </c>
      <c r="P41" s="246">
        <v>0</v>
      </c>
      <c r="Q41" s="246">
        <f>ROUND(E41*P41,2)</f>
        <v>0</v>
      </c>
      <c r="R41" s="248"/>
      <c r="S41" s="248" t="s">
        <v>254</v>
      </c>
      <c r="T41" s="249" t="s">
        <v>235</v>
      </c>
      <c r="U41" s="222">
        <v>0</v>
      </c>
      <c r="V41" s="222">
        <f>ROUND(E41*U41,2)</f>
        <v>0</v>
      </c>
      <c r="W41" s="222"/>
      <c r="X41" s="222" t="s">
        <v>276</v>
      </c>
      <c r="Y41" s="222" t="s">
        <v>237</v>
      </c>
      <c r="Z41" s="212"/>
      <c r="AA41" s="212"/>
      <c r="AB41" s="212"/>
      <c r="AC41" s="212"/>
      <c r="AD41" s="212"/>
      <c r="AE41" s="212"/>
      <c r="AF41" s="212"/>
      <c r="AG41" s="212" t="s">
        <v>362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x14ac:dyDescent="0.25">
      <c r="A42" s="227" t="s">
        <v>229</v>
      </c>
      <c r="B42" s="228" t="s">
        <v>146</v>
      </c>
      <c r="C42" s="251" t="s">
        <v>147</v>
      </c>
      <c r="D42" s="229"/>
      <c r="E42" s="230"/>
      <c r="F42" s="231"/>
      <c r="G42" s="231">
        <f>SUMIF(AG43:AG44,"&lt;&gt;NOR",G43:G44)</f>
        <v>0</v>
      </c>
      <c r="H42" s="231"/>
      <c r="I42" s="231">
        <f>SUM(I43:I44)</f>
        <v>0</v>
      </c>
      <c r="J42" s="231"/>
      <c r="K42" s="231">
        <f>SUM(K43:K44)</f>
        <v>0</v>
      </c>
      <c r="L42" s="231"/>
      <c r="M42" s="231">
        <f>SUM(M43:M44)</f>
        <v>0</v>
      </c>
      <c r="N42" s="230"/>
      <c r="O42" s="230">
        <f>SUM(O43:O44)</f>
        <v>0</v>
      </c>
      <c r="P42" s="230"/>
      <c r="Q42" s="230">
        <f>SUM(Q43:Q44)</f>
        <v>0</v>
      </c>
      <c r="R42" s="231"/>
      <c r="S42" s="231"/>
      <c r="T42" s="232"/>
      <c r="U42" s="226"/>
      <c r="V42" s="226">
        <f>SUM(V43:V44)</f>
        <v>0</v>
      </c>
      <c r="W42" s="226"/>
      <c r="X42" s="226"/>
      <c r="Y42" s="226"/>
      <c r="AG42" t="s">
        <v>230</v>
      </c>
    </row>
    <row r="43" spans="1:60" outlineLevel="1" x14ac:dyDescent="0.25">
      <c r="A43" s="243">
        <v>17</v>
      </c>
      <c r="B43" s="244" t="s">
        <v>1251</v>
      </c>
      <c r="C43" s="255" t="s">
        <v>1252</v>
      </c>
      <c r="D43" s="245" t="s">
        <v>290</v>
      </c>
      <c r="E43" s="246">
        <v>39.96</v>
      </c>
      <c r="F43" s="247"/>
      <c r="G43" s="248">
        <f>ROUND(E43*F43,2)</f>
        <v>0</v>
      </c>
      <c r="H43" s="247"/>
      <c r="I43" s="248">
        <f>ROUND(E43*H43,2)</f>
        <v>0</v>
      </c>
      <c r="J43" s="247"/>
      <c r="K43" s="248">
        <f>ROUND(E43*J43,2)</f>
        <v>0</v>
      </c>
      <c r="L43" s="248">
        <v>21</v>
      </c>
      <c r="M43" s="248">
        <f>G43*(1+L43/100)</f>
        <v>0</v>
      </c>
      <c r="N43" s="246">
        <v>0</v>
      </c>
      <c r="O43" s="246">
        <f>ROUND(E43*N43,2)</f>
        <v>0</v>
      </c>
      <c r="P43" s="246">
        <v>0</v>
      </c>
      <c r="Q43" s="246">
        <f>ROUND(E43*P43,2)</f>
        <v>0</v>
      </c>
      <c r="R43" s="248"/>
      <c r="S43" s="248" t="s">
        <v>254</v>
      </c>
      <c r="T43" s="249" t="s">
        <v>235</v>
      </c>
      <c r="U43" s="222">
        <v>0</v>
      </c>
      <c r="V43" s="222">
        <f>ROUND(E43*U43,2)</f>
        <v>0</v>
      </c>
      <c r="W43" s="222"/>
      <c r="X43" s="222" t="s">
        <v>276</v>
      </c>
      <c r="Y43" s="222" t="s">
        <v>237</v>
      </c>
      <c r="Z43" s="212"/>
      <c r="AA43" s="212"/>
      <c r="AB43" s="212"/>
      <c r="AC43" s="212"/>
      <c r="AD43" s="212"/>
      <c r="AE43" s="212"/>
      <c r="AF43" s="212"/>
      <c r="AG43" s="212" t="s">
        <v>362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34">
        <v>18</v>
      </c>
      <c r="B44" s="235" t="s">
        <v>1257</v>
      </c>
      <c r="C44" s="252" t="s">
        <v>1258</v>
      </c>
      <c r="D44" s="236" t="s">
        <v>1190</v>
      </c>
      <c r="E44" s="237">
        <v>2</v>
      </c>
      <c r="F44" s="238"/>
      <c r="G44" s="239">
        <f>ROUND(E44*F44,2)</f>
        <v>0</v>
      </c>
      <c r="H44" s="238"/>
      <c r="I44" s="239">
        <f>ROUND(E44*H44,2)</f>
        <v>0</v>
      </c>
      <c r="J44" s="238"/>
      <c r="K44" s="239">
        <f>ROUND(E44*J44,2)</f>
        <v>0</v>
      </c>
      <c r="L44" s="239">
        <v>21</v>
      </c>
      <c r="M44" s="239">
        <f>G44*(1+L44/100)</f>
        <v>0</v>
      </c>
      <c r="N44" s="237">
        <v>0</v>
      </c>
      <c r="O44" s="237">
        <f>ROUND(E44*N44,2)</f>
        <v>0</v>
      </c>
      <c r="P44" s="237">
        <v>0</v>
      </c>
      <c r="Q44" s="237">
        <f>ROUND(E44*P44,2)</f>
        <v>0</v>
      </c>
      <c r="R44" s="239"/>
      <c r="S44" s="239" t="s">
        <v>254</v>
      </c>
      <c r="T44" s="240" t="s">
        <v>235</v>
      </c>
      <c r="U44" s="222">
        <v>0</v>
      </c>
      <c r="V44" s="222">
        <f>ROUND(E44*U44,2)</f>
        <v>0</v>
      </c>
      <c r="W44" s="222"/>
      <c r="X44" s="222" t="s">
        <v>520</v>
      </c>
      <c r="Y44" s="222" t="s">
        <v>237</v>
      </c>
      <c r="Z44" s="212"/>
      <c r="AA44" s="212"/>
      <c r="AB44" s="212"/>
      <c r="AC44" s="212"/>
      <c r="AD44" s="212"/>
      <c r="AE44" s="212"/>
      <c r="AF44" s="212"/>
      <c r="AG44" s="212" t="s">
        <v>718</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x14ac:dyDescent="0.25">
      <c r="A45" s="3"/>
      <c r="B45" s="4"/>
      <c r="C45" s="256"/>
      <c r="D45" s="6"/>
      <c r="E45" s="3"/>
      <c r="F45" s="3"/>
      <c r="G45" s="3"/>
      <c r="H45" s="3"/>
      <c r="I45" s="3"/>
      <c r="J45" s="3"/>
      <c r="K45" s="3"/>
      <c r="L45" s="3"/>
      <c r="M45" s="3"/>
      <c r="N45" s="3"/>
      <c r="O45" s="3"/>
      <c r="P45" s="3"/>
      <c r="Q45" s="3"/>
      <c r="R45" s="3"/>
      <c r="S45" s="3"/>
      <c r="T45" s="3"/>
      <c r="U45" s="3"/>
      <c r="V45" s="3"/>
      <c r="W45" s="3"/>
      <c r="X45" s="3"/>
      <c r="Y45" s="3"/>
      <c r="AE45">
        <v>15</v>
      </c>
      <c r="AF45">
        <v>21</v>
      </c>
      <c r="AG45" t="s">
        <v>215</v>
      </c>
    </row>
    <row r="46" spans="1:60" x14ac:dyDescent="0.25">
      <c r="A46" s="215"/>
      <c r="B46" s="216" t="s">
        <v>29</v>
      </c>
      <c r="C46" s="257"/>
      <c r="D46" s="217"/>
      <c r="E46" s="218"/>
      <c r="F46" s="218"/>
      <c r="G46" s="233">
        <f>G8+G31+G35+G42</f>
        <v>0</v>
      </c>
      <c r="H46" s="3"/>
      <c r="I46" s="3"/>
      <c r="J46" s="3"/>
      <c r="K46" s="3"/>
      <c r="L46" s="3"/>
      <c r="M46" s="3"/>
      <c r="N46" s="3"/>
      <c r="O46" s="3"/>
      <c r="P46" s="3"/>
      <c r="Q46" s="3"/>
      <c r="R46" s="3"/>
      <c r="S46" s="3"/>
      <c r="T46" s="3"/>
      <c r="U46" s="3"/>
      <c r="V46" s="3"/>
      <c r="W46" s="3"/>
      <c r="X46" s="3"/>
      <c r="Y46" s="3"/>
      <c r="AE46">
        <f>SUMIF(L7:L44,AE45,G7:G44)</f>
        <v>0</v>
      </c>
      <c r="AF46">
        <f>SUMIF(L7:L44,AF45,G7:G44)</f>
        <v>0</v>
      </c>
      <c r="AG46" t="s">
        <v>268</v>
      </c>
    </row>
    <row r="47" spans="1:60" x14ac:dyDescent="0.25">
      <c r="C47" s="258"/>
      <c r="D47" s="10"/>
      <c r="AG47" t="s">
        <v>269</v>
      </c>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iBXKlaA5a4ztaDmWSHrPV4S8Xz5Byr82DskCuHMh0UKDR0G+9FK1RkGNsshqY4Cx2W/1XtJgBLZYtTkXfa/cPw==" saltValue="H3pFf2xY+dcbZeoMGrGah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FA5E9-98AE-469F-978E-73664B6AA1C9}">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85</v>
      </c>
      <c r="C3" s="201" t="s">
        <v>86</v>
      </c>
      <c r="D3" s="199"/>
      <c r="E3" s="199"/>
      <c r="F3" s="199"/>
      <c r="G3" s="200"/>
      <c r="AC3" s="176" t="s">
        <v>202</v>
      </c>
      <c r="AG3" t="s">
        <v>205</v>
      </c>
    </row>
    <row r="4" spans="1:60" ht="25.05" customHeight="1" x14ac:dyDescent="0.25">
      <c r="A4" s="202" t="s">
        <v>9</v>
      </c>
      <c r="B4" s="203" t="s">
        <v>89</v>
      </c>
      <c r="C4" s="204" t="s">
        <v>90</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73</v>
      </c>
      <c r="C8" s="251" t="s">
        <v>130</v>
      </c>
      <c r="D8" s="229"/>
      <c r="E8" s="230"/>
      <c r="F8" s="231"/>
      <c r="G8" s="231">
        <f>SUMIF(AG9:AG9,"&lt;&gt;NOR",G9:G9)</f>
        <v>0</v>
      </c>
      <c r="H8" s="231"/>
      <c r="I8" s="231">
        <f>SUM(I9:I9)</f>
        <v>0</v>
      </c>
      <c r="J8" s="231"/>
      <c r="K8" s="231">
        <f>SUM(K9:K9)</f>
        <v>0</v>
      </c>
      <c r="L8" s="231"/>
      <c r="M8" s="231">
        <f>SUM(M9:M9)</f>
        <v>0</v>
      </c>
      <c r="N8" s="230"/>
      <c r="O8" s="230">
        <f>SUM(O9:O9)</f>
        <v>0</v>
      </c>
      <c r="P8" s="230"/>
      <c r="Q8" s="230">
        <f>SUM(Q9:Q9)</f>
        <v>0</v>
      </c>
      <c r="R8" s="231"/>
      <c r="S8" s="231"/>
      <c r="T8" s="232"/>
      <c r="U8" s="226"/>
      <c r="V8" s="226">
        <f>SUM(V9:V9)</f>
        <v>0</v>
      </c>
      <c r="W8" s="226"/>
      <c r="X8" s="226"/>
      <c r="Y8" s="226"/>
      <c r="AG8" t="s">
        <v>230</v>
      </c>
    </row>
    <row r="9" spans="1:60" outlineLevel="1" x14ac:dyDescent="0.25">
      <c r="A9" s="243">
        <v>1</v>
      </c>
      <c r="B9" s="244" t="s">
        <v>2059</v>
      </c>
      <c r="C9" s="255" t="s">
        <v>2060</v>
      </c>
      <c r="D9" s="245" t="s">
        <v>298</v>
      </c>
      <c r="E9" s="246">
        <v>1</v>
      </c>
      <c r="F9" s="247"/>
      <c r="G9" s="248">
        <f>ROUND(E9*F9,2)</f>
        <v>0</v>
      </c>
      <c r="H9" s="247"/>
      <c r="I9" s="248">
        <f>ROUND(E9*H9,2)</f>
        <v>0</v>
      </c>
      <c r="J9" s="247"/>
      <c r="K9" s="248">
        <f>ROUND(E9*J9,2)</f>
        <v>0</v>
      </c>
      <c r="L9" s="248">
        <v>21</v>
      </c>
      <c r="M9" s="248">
        <f>G9*(1+L9/100)</f>
        <v>0</v>
      </c>
      <c r="N9" s="246">
        <v>0</v>
      </c>
      <c r="O9" s="246">
        <f>ROUND(E9*N9,2)</f>
        <v>0</v>
      </c>
      <c r="P9" s="246">
        <v>0</v>
      </c>
      <c r="Q9" s="246">
        <f>ROUND(E9*P9,2)</f>
        <v>0</v>
      </c>
      <c r="R9" s="248"/>
      <c r="S9" s="248" t="s">
        <v>254</v>
      </c>
      <c r="T9" s="249" t="s">
        <v>235</v>
      </c>
      <c r="U9" s="222">
        <v>0</v>
      </c>
      <c r="V9" s="222">
        <f>ROUND(E9*U9,2)</f>
        <v>0</v>
      </c>
      <c r="W9" s="222"/>
      <c r="X9" s="222" t="s">
        <v>276</v>
      </c>
      <c r="Y9" s="222" t="s">
        <v>237</v>
      </c>
      <c r="Z9" s="212"/>
      <c r="AA9" s="212"/>
      <c r="AB9" s="212"/>
      <c r="AC9" s="212"/>
      <c r="AD9" s="212"/>
      <c r="AE9" s="212"/>
      <c r="AF9" s="212"/>
      <c r="AG9" s="212" t="s">
        <v>277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x14ac:dyDescent="0.25">
      <c r="A10" s="227" t="s">
        <v>229</v>
      </c>
      <c r="B10" s="228" t="s">
        <v>85</v>
      </c>
      <c r="C10" s="251" t="s">
        <v>131</v>
      </c>
      <c r="D10" s="229"/>
      <c r="E10" s="230"/>
      <c r="F10" s="231"/>
      <c r="G10" s="231">
        <f>SUMIF(AG11:AG30,"&lt;&gt;NOR",G11:G30)</f>
        <v>0</v>
      </c>
      <c r="H10" s="231"/>
      <c r="I10" s="231">
        <f>SUM(I11:I30)</f>
        <v>0</v>
      </c>
      <c r="J10" s="231"/>
      <c r="K10" s="231">
        <f>SUM(K11:K30)</f>
        <v>0</v>
      </c>
      <c r="L10" s="231"/>
      <c r="M10" s="231">
        <f>SUM(M11:M30)</f>
        <v>0</v>
      </c>
      <c r="N10" s="230"/>
      <c r="O10" s="230">
        <f>SUM(O11:O30)</f>
        <v>14.799999999999999</v>
      </c>
      <c r="P10" s="230"/>
      <c r="Q10" s="230">
        <f>SUM(Q11:Q30)</f>
        <v>0</v>
      </c>
      <c r="R10" s="231"/>
      <c r="S10" s="231"/>
      <c r="T10" s="232"/>
      <c r="U10" s="226"/>
      <c r="V10" s="226">
        <f>SUM(V11:V30)</f>
        <v>113.60000000000001</v>
      </c>
      <c r="W10" s="226"/>
      <c r="X10" s="226"/>
      <c r="Y10" s="226"/>
      <c r="AG10" t="s">
        <v>230</v>
      </c>
    </row>
    <row r="11" spans="1:60" ht="20.399999999999999" outlineLevel="1" x14ac:dyDescent="0.25">
      <c r="A11" s="234">
        <v>2</v>
      </c>
      <c r="B11" s="235" t="s">
        <v>2061</v>
      </c>
      <c r="C11" s="252" t="s">
        <v>2062</v>
      </c>
      <c r="D11" s="236" t="s">
        <v>309</v>
      </c>
      <c r="E11" s="237">
        <v>3.3138000000000001</v>
      </c>
      <c r="F11" s="238"/>
      <c r="G11" s="239">
        <f>ROUND(E11*F11,2)</f>
        <v>0</v>
      </c>
      <c r="H11" s="238"/>
      <c r="I11" s="239">
        <f>ROUND(E11*H11,2)</f>
        <v>0</v>
      </c>
      <c r="J11" s="238"/>
      <c r="K11" s="239">
        <f>ROUND(E11*J11,2)</f>
        <v>0</v>
      </c>
      <c r="L11" s="239">
        <v>21</v>
      </c>
      <c r="M11" s="239">
        <f>G11*(1+L11/100)</f>
        <v>0</v>
      </c>
      <c r="N11" s="237">
        <v>1.4887699999999999</v>
      </c>
      <c r="O11" s="237">
        <f>ROUND(E11*N11,2)</f>
        <v>4.93</v>
      </c>
      <c r="P11" s="237">
        <v>0</v>
      </c>
      <c r="Q11" s="237">
        <f>ROUND(E11*P11,2)</f>
        <v>0</v>
      </c>
      <c r="R11" s="239" t="s">
        <v>577</v>
      </c>
      <c r="S11" s="239" t="s">
        <v>234</v>
      </c>
      <c r="T11" s="240" t="s">
        <v>275</v>
      </c>
      <c r="U11" s="222">
        <v>3.7678500000000001</v>
      </c>
      <c r="V11" s="222">
        <f>ROUND(E11*U11,2)</f>
        <v>12.49</v>
      </c>
      <c r="W11" s="222"/>
      <c r="X11" s="222" t="s">
        <v>276</v>
      </c>
      <c r="Y11" s="222" t="s">
        <v>237</v>
      </c>
      <c r="Z11" s="212"/>
      <c r="AA11" s="212"/>
      <c r="AB11" s="212"/>
      <c r="AC11" s="212"/>
      <c r="AD11" s="212"/>
      <c r="AE11" s="212"/>
      <c r="AF11" s="212"/>
      <c r="AG11" s="212" t="s">
        <v>277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5">
      <c r="A12" s="219"/>
      <c r="B12" s="220"/>
      <c r="C12" s="263" t="s">
        <v>2063</v>
      </c>
      <c r="D12" s="259"/>
      <c r="E12" s="260">
        <v>3.3138000000000001</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281</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0.399999999999999" outlineLevel="1" x14ac:dyDescent="0.25">
      <c r="A13" s="234">
        <v>3</v>
      </c>
      <c r="B13" s="235" t="s">
        <v>2064</v>
      </c>
      <c r="C13" s="252" t="s">
        <v>2065</v>
      </c>
      <c r="D13" s="236" t="s">
        <v>309</v>
      </c>
      <c r="E13" s="237">
        <v>2.4624000000000001</v>
      </c>
      <c r="F13" s="238"/>
      <c r="G13" s="239">
        <f>ROUND(E13*F13,2)</f>
        <v>0</v>
      </c>
      <c r="H13" s="238"/>
      <c r="I13" s="239">
        <f>ROUND(E13*H13,2)</f>
        <v>0</v>
      </c>
      <c r="J13" s="238"/>
      <c r="K13" s="239">
        <f>ROUND(E13*J13,2)</f>
        <v>0</v>
      </c>
      <c r="L13" s="239">
        <v>21</v>
      </c>
      <c r="M13" s="239">
        <f>G13*(1+L13/100)</f>
        <v>0</v>
      </c>
      <c r="N13" s="237">
        <v>1.6585000000000001</v>
      </c>
      <c r="O13" s="237">
        <f>ROUND(E13*N13,2)</f>
        <v>4.08</v>
      </c>
      <c r="P13" s="237">
        <v>0</v>
      </c>
      <c r="Q13" s="237">
        <f>ROUND(E13*P13,2)</f>
        <v>0</v>
      </c>
      <c r="R13" s="239" t="s">
        <v>577</v>
      </c>
      <c r="S13" s="239" t="s">
        <v>234</v>
      </c>
      <c r="T13" s="240" t="s">
        <v>275</v>
      </c>
      <c r="U13" s="222">
        <v>5.05</v>
      </c>
      <c r="V13" s="222">
        <f>ROUND(E13*U13,2)</f>
        <v>12.44</v>
      </c>
      <c r="W13" s="222"/>
      <c r="X13" s="222" t="s">
        <v>276</v>
      </c>
      <c r="Y13" s="222" t="s">
        <v>237</v>
      </c>
      <c r="Z13" s="212"/>
      <c r="AA13" s="212"/>
      <c r="AB13" s="212"/>
      <c r="AC13" s="212"/>
      <c r="AD13" s="212"/>
      <c r="AE13" s="212"/>
      <c r="AF13" s="212"/>
      <c r="AG13" s="212" t="s">
        <v>277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5">
      <c r="A14" s="219"/>
      <c r="B14" s="220"/>
      <c r="C14" s="262" t="s">
        <v>2066</v>
      </c>
      <c r="D14" s="261"/>
      <c r="E14" s="261"/>
      <c r="F14" s="261"/>
      <c r="G14" s="261"/>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279</v>
      </c>
      <c r="AH14" s="212"/>
      <c r="AI14" s="212"/>
      <c r="AJ14" s="212"/>
      <c r="AK14" s="212"/>
      <c r="AL14" s="212"/>
      <c r="AM14" s="212"/>
      <c r="AN14" s="212"/>
      <c r="AO14" s="212"/>
      <c r="AP14" s="212"/>
      <c r="AQ14" s="212"/>
      <c r="AR14" s="212"/>
      <c r="AS14" s="212"/>
      <c r="AT14" s="212"/>
      <c r="AU14" s="212"/>
      <c r="AV14" s="212"/>
      <c r="AW14" s="212"/>
      <c r="AX14" s="212"/>
      <c r="AY14" s="212"/>
      <c r="AZ14" s="212"/>
      <c r="BA14" s="250" t="str">
        <f>C14</f>
        <v>volně stojících čtyřhranných až osmihranných (průřezu čtverce, T, nebo kříže), pravoúhlých pod omítku anebo režné (bez spárování)</v>
      </c>
      <c r="BB14" s="212"/>
      <c r="BC14" s="212"/>
      <c r="BD14" s="212"/>
      <c r="BE14" s="212"/>
      <c r="BF14" s="212"/>
      <c r="BG14" s="212"/>
      <c r="BH14" s="212"/>
    </row>
    <row r="15" spans="1:60" outlineLevel="2" x14ac:dyDescent="0.25">
      <c r="A15" s="219"/>
      <c r="B15" s="220"/>
      <c r="C15" s="263" t="s">
        <v>2067</v>
      </c>
      <c r="D15" s="259"/>
      <c r="E15" s="260">
        <v>2.4624000000000001</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281</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34">
        <v>4</v>
      </c>
      <c r="B16" s="235" t="s">
        <v>2068</v>
      </c>
      <c r="C16" s="252" t="s">
        <v>2069</v>
      </c>
      <c r="D16" s="236" t="s">
        <v>290</v>
      </c>
      <c r="E16" s="237">
        <v>18</v>
      </c>
      <c r="F16" s="238"/>
      <c r="G16" s="239">
        <f>ROUND(E16*F16,2)</f>
        <v>0</v>
      </c>
      <c r="H16" s="238"/>
      <c r="I16" s="239">
        <f>ROUND(E16*H16,2)</f>
        <v>0</v>
      </c>
      <c r="J16" s="238"/>
      <c r="K16" s="239">
        <f>ROUND(E16*J16,2)</f>
        <v>0</v>
      </c>
      <c r="L16" s="239">
        <v>21</v>
      </c>
      <c r="M16" s="239">
        <f>G16*(1+L16/100)</f>
        <v>0</v>
      </c>
      <c r="N16" s="237">
        <v>1.2E-4</v>
      </c>
      <c r="O16" s="237">
        <f>ROUND(E16*N16,2)</f>
        <v>0</v>
      </c>
      <c r="P16" s="237">
        <v>0</v>
      </c>
      <c r="Q16" s="237">
        <f>ROUND(E16*P16,2)</f>
        <v>0</v>
      </c>
      <c r="R16" s="239" t="s">
        <v>2070</v>
      </c>
      <c r="S16" s="239" t="s">
        <v>234</v>
      </c>
      <c r="T16" s="240" t="s">
        <v>275</v>
      </c>
      <c r="U16" s="222">
        <v>1.18</v>
      </c>
      <c r="V16" s="222">
        <f>ROUND(E16*U16,2)</f>
        <v>21.24</v>
      </c>
      <c r="W16" s="222"/>
      <c r="X16" s="222" t="s">
        <v>276</v>
      </c>
      <c r="Y16" s="222" t="s">
        <v>237</v>
      </c>
      <c r="Z16" s="212"/>
      <c r="AA16" s="212"/>
      <c r="AB16" s="212"/>
      <c r="AC16" s="212"/>
      <c r="AD16" s="212"/>
      <c r="AE16" s="212"/>
      <c r="AF16" s="212"/>
      <c r="AG16" s="212" t="s">
        <v>277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21" outlineLevel="2" x14ac:dyDescent="0.25">
      <c r="A17" s="219"/>
      <c r="B17" s="220"/>
      <c r="C17" s="262" t="s">
        <v>2071</v>
      </c>
      <c r="D17" s="261"/>
      <c r="E17" s="261"/>
      <c r="F17" s="261"/>
      <c r="G17" s="261"/>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279</v>
      </c>
      <c r="AH17" s="212"/>
      <c r="AI17" s="212"/>
      <c r="AJ17" s="212"/>
      <c r="AK17" s="212"/>
      <c r="AL17" s="212"/>
      <c r="AM17" s="212"/>
      <c r="AN17" s="212"/>
      <c r="AO17" s="212"/>
      <c r="AP17" s="212"/>
      <c r="AQ17" s="212"/>
      <c r="AR17" s="212"/>
      <c r="AS17" s="212"/>
      <c r="AT17" s="212"/>
      <c r="AU17" s="212"/>
      <c r="AV17" s="212"/>
      <c r="AW17" s="212"/>
      <c r="AX17" s="212"/>
      <c r="AY17" s="212"/>
      <c r="AZ17" s="212"/>
      <c r="BA17" s="250" t="str">
        <f>C17</f>
        <v>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v>
      </c>
      <c r="BB17" s="212"/>
      <c r="BC17" s="212"/>
      <c r="BD17" s="212"/>
      <c r="BE17" s="212"/>
      <c r="BF17" s="212"/>
      <c r="BG17" s="212"/>
      <c r="BH17" s="212"/>
    </row>
    <row r="18" spans="1:60" outlineLevel="2" x14ac:dyDescent="0.25">
      <c r="A18" s="219"/>
      <c r="B18" s="220"/>
      <c r="C18" s="263" t="s">
        <v>2072</v>
      </c>
      <c r="D18" s="259"/>
      <c r="E18" s="260">
        <v>18</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281</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0.399999999999999" outlineLevel="1" x14ac:dyDescent="0.25">
      <c r="A19" s="234">
        <v>5</v>
      </c>
      <c r="B19" s="235" t="s">
        <v>2073</v>
      </c>
      <c r="C19" s="252" t="s">
        <v>2074</v>
      </c>
      <c r="D19" s="236" t="s">
        <v>305</v>
      </c>
      <c r="E19" s="237">
        <v>165</v>
      </c>
      <c r="F19" s="238"/>
      <c r="G19" s="239">
        <f>ROUND(E19*F19,2)</f>
        <v>0</v>
      </c>
      <c r="H19" s="238"/>
      <c r="I19" s="239">
        <f>ROUND(E19*H19,2)</f>
        <v>0</v>
      </c>
      <c r="J19" s="238"/>
      <c r="K19" s="239">
        <f>ROUND(E19*J19,2)</f>
        <v>0</v>
      </c>
      <c r="L19" s="239">
        <v>21</v>
      </c>
      <c r="M19" s="239">
        <f>G19*(1+L19/100)</f>
        <v>0</v>
      </c>
      <c r="N19" s="237">
        <v>1.17E-2</v>
      </c>
      <c r="O19" s="237">
        <f>ROUND(E19*N19,2)</f>
        <v>1.93</v>
      </c>
      <c r="P19" s="237">
        <v>0</v>
      </c>
      <c r="Q19" s="237">
        <f>ROUND(E19*P19,2)</f>
        <v>0</v>
      </c>
      <c r="R19" s="239" t="s">
        <v>577</v>
      </c>
      <c r="S19" s="239" t="s">
        <v>234</v>
      </c>
      <c r="T19" s="240" t="s">
        <v>275</v>
      </c>
      <c r="U19" s="222">
        <v>0.28999999999999998</v>
      </c>
      <c r="V19" s="222">
        <f>ROUND(E19*U19,2)</f>
        <v>47.85</v>
      </c>
      <c r="W19" s="222"/>
      <c r="X19" s="222" t="s">
        <v>276</v>
      </c>
      <c r="Y19" s="222" t="s">
        <v>237</v>
      </c>
      <c r="Z19" s="212"/>
      <c r="AA19" s="212"/>
      <c r="AB19" s="212"/>
      <c r="AC19" s="212"/>
      <c r="AD19" s="212"/>
      <c r="AE19" s="212"/>
      <c r="AF19" s="212"/>
      <c r="AG19" s="212" t="s">
        <v>277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5">
      <c r="A20" s="219"/>
      <c r="B20" s="220"/>
      <c r="C20" s="262" t="s">
        <v>1768</v>
      </c>
      <c r="D20" s="261"/>
      <c r="E20" s="261"/>
      <c r="F20" s="261"/>
      <c r="G20" s="261"/>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279</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5">
      <c r="A21" s="219"/>
      <c r="B21" s="220"/>
      <c r="C21" s="263" t="s">
        <v>2075</v>
      </c>
      <c r="D21" s="259"/>
      <c r="E21" s="260">
        <v>105</v>
      </c>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281</v>
      </c>
      <c r="AH21" s="212">
        <v>5</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5">
      <c r="A22" s="219"/>
      <c r="B22" s="220"/>
      <c r="C22" s="263" t="s">
        <v>2076</v>
      </c>
      <c r="D22" s="259"/>
      <c r="E22" s="260">
        <v>60</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281</v>
      </c>
      <c r="AH22" s="212">
        <v>5</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34">
        <v>6</v>
      </c>
      <c r="B23" s="235" t="s">
        <v>2077</v>
      </c>
      <c r="C23" s="252" t="s">
        <v>2078</v>
      </c>
      <c r="D23" s="236" t="s">
        <v>273</v>
      </c>
      <c r="E23" s="237">
        <v>27.2</v>
      </c>
      <c r="F23" s="238"/>
      <c r="G23" s="239">
        <f>ROUND(E23*F23,2)</f>
        <v>0</v>
      </c>
      <c r="H23" s="238"/>
      <c r="I23" s="239">
        <f>ROUND(E23*H23,2)</f>
        <v>0</v>
      </c>
      <c r="J23" s="238"/>
      <c r="K23" s="239">
        <f>ROUND(E23*J23,2)</f>
        <v>0</v>
      </c>
      <c r="L23" s="239">
        <v>21</v>
      </c>
      <c r="M23" s="239">
        <f>G23*(1+L23/100)</f>
        <v>0</v>
      </c>
      <c r="N23" s="237">
        <v>2.82E-3</v>
      </c>
      <c r="O23" s="237">
        <f>ROUND(E23*N23,2)</f>
        <v>0.08</v>
      </c>
      <c r="P23" s="237">
        <v>0</v>
      </c>
      <c r="Q23" s="237">
        <f>ROUND(E23*P23,2)</f>
        <v>0</v>
      </c>
      <c r="R23" s="239"/>
      <c r="S23" s="239" t="s">
        <v>254</v>
      </c>
      <c r="T23" s="240" t="s">
        <v>275</v>
      </c>
      <c r="U23" s="222">
        <v>0.72</v>
      </c>
      <c r="V23" s="222">
        <f>ROUND(E23*U23,2)</f>
        <v>19.579999999999998</v>
      </c>
      <c r="W23" s="222"/>
      <c r="X23" s="222" t="s">
        <v>276</v>
      </c>
      <c r="Y23" s="222" t="s">
        <v>237</v>
      </c>
      <c r="Z23" s="212"/>
      <c r="AA23" s="212"/>
      <c r="AB23" s="212"/>
      <c r="AC23" s="212"/>
      <c r="AD23" s="212"/>
      <c r="AE23" s="212"/>
      <c r="AF23" s="212"/>
      <c r="AG23" s="212" t="s">
        <v>277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5">
      <c r="A24" s="219"/>
      <c r="B24" s="220"/>
      <c r="C24" s="263" t="s">
        <v>2079</v>
      </c>
      <c r="D24" s="259"/>
      <c r="E24" s="260">
        <v>27.2</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281</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0.399999999999999" outlineLevel="1" x14ac:dyDescent="0.25">
      <c r="A25" s="243">
        <v>7</v>
      </c>
      <c r="B25" s="244" t="s">
        <v>2080</v>
      </c>
      <c r="C25" s="255" t="s">
        <v>2081</v>
      </c>
      <c r="D25" s="245" t="s">
        <v>305</v>
      </c>
      <c r="E25" s="246">
        <v>10</v>
      </c>
      <c r="F25" s="247"/>
      <c r="G25" s="248">
        <f>ROUND(E25*F25,2)</f>
        <v>0</v>
      </c>
      <c r="H25" s="247"/>
      <c r="I25" s="248">
        <f>ROUND(E25*H25,2)</f>
        <v>0</v>
      </c>
      <c r="J25" s="247"/>
      <c r="K25" s="248">
        <f>ROUND(E25*J25,2)</f>
        <v>0</v>
      </c>
      <c r="L25" s="248">
        <v>21</v>
      </c>
      <c r="M25" s="248">
        <f>G25*(1+L25/100)</f>
        <v>0</v>
      </c>
      <c r="N25" s="246">
        <v>0</v>
      </c>
      <c r="O25" s="246">
        <f>ROUND(E25*N25,2)</f>
        <v>0</v>
      </c>
      <c r="P25" s="246">
        <v>0</v>
      </c>
      <c r="Q25" s="246">
        <f>ROUND(E25*P25,2)</f>
        <v>0</v>
      </c>
      <c r="R25" s="248"/>
      <c r="S25" s="248" t="s">
        <v>254</v>
      </c>
      <c r="T25" s="249" t="s">
        <v>235</v>
      </c>
      <c r="U25" s="222">
        <v>0</v>
      </c>
      <c r="V25" s="222">
        <f>ROUND(E25*U25,2)</f>
        <v>0</v>
      </c>
      <c r="W25" s="222"/>
      <c r="X25" s="222" t="s">
        <v>276</v>
      </c>
      <c r="Y25" s="222" t="s">
        <v>237</v>
      </c>
      <c r="Z25" s="212"/>
      <c r="AA25" s="212"/>
      <c r="AB25" s="212"/>
      <c r="AC25" s="212"/>
      <c r="AD25" s="212"/>
      <c r="AE25" s="212"/>
      <c r="AF25" s="212"/>
      <c r="AG25" s="212" t="s">
        <v>277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20.399999999999999" outlineLevel="1" x14ac:dyDescent="0.25">
      <c r="A26" s="234">
        <v>8</v>
      </c>
      <c r="B26" s="235" t="s">
        <v>2082</v>
      </c>
      <c r="C26" s="252" t="s">
        <v>2083</v>
      </c>
      <c r="D26" s="236" t="s">
        <v>290</v>
      </c>
      <c r="E26" s="237">
        <v>105</v>
      </c>
      <c r="F26" s="238"/>
      <c r="G26" s="239">
        <f>ROUND(E26*F26,2)</f>
        <v>0</v>
      </c>
      <c r="H26" s="238"/>
      <c r="I26" s="239">
        <f>ROUND(E26*H26,2)</f>
        <v>0</v>
      </c>
      <c r="J26" s="238"/>
      <c r="K26" s="239">
        <f>ROUND(E26*J26,2)</f>
        <v>0</v>
      </c>
      <c r="L26" s="239">
        <v>21</v>
      </c>
      <c r="M26" s="239">
        <f>G26*(1+L26/100)</f>
        <v>0</v>
      </c>
      <c r="N26" s="237">
        <v>0</v>
      </c>
      <c r="O26" s="237">
        <f>ROUND(E26*N26,2)</f>
        <v>0</v>
      </c>
      <c r="P26" s="237">
        <v>0</v>
      </c>
      <c r="Q26" s="237">
        <f>ROUND(E26*P26,2)</f>
        <v>0</v>
      </c>
      <c r="R26" s="239"/>
      <c r="S26" s="239" t="s">
        <v>254</v>
      </c>
      <c r="T26" s="240" t="s">
        <v>235</v>
      </c>
      <c r="U26" s="222">
        <v>0</v>
      </c>
      <c r="V26" s="222">
        <f>ROUND(E26*U26,2)</f>
        <v>0</v>
      </c>
      <c r="W26" s="222"/>
      <c r="X26" s="222" t="s">
        <v>276</v>
      </c>
      <c r="Y26" s="222" t="s">
        <v>237</v>
      </c>
      <c r="Z26" s="212"/>
      <c r="AA26" s="212"/>
      <c r="AB26" s="212"/>
      <c r="AC26" s="212"/>
      <c r="AD26" s="212"/>
      <c r="AE26" s="212"/>
      <c r="AF26" s="212"/>
      <c r="AG26" s="212" t="s">
        <v>277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5">
      <c r="A27" s="219"/>
      <c r="B27" s="220"/>
      <c r="C27" s="253" t="s">
        <v>2084</v>
      </c>
      <c r="D27" s="241"/>
      <c r="E27" s="241"/>
      <c r="F27" s="241"/>
      <c r="G27" s="241"/>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240</v>
      </c>
      <c r="AH27" s="212"/>
      <c r="AI27" s="212"/>
      <c r="AJ27" s="212"/>
      <c r="AK27" s="212"/>
      <c r="AL27" s="212"/>
      <c r="AM27" s="212"/>
      <c r="AN27" s="212"/>
      <c r="AO27" s="212"/>
      <c r="AP27" s="212"/>
      <c r="AQ27" s="212"/>
      <c r="AR27" s="212"/>
      <c r="AS27" s="212"/>
      <c r="AT27" s="212"/>
      <c r="AU27" s="212"/>
      <c r="AV27" s="212"/>
      <c r="AW27" s="212"/>
      <c r="AX27" s="212"/>
      <c r="AY27" s="212"/>
      <c r="AZ27" s="212"/>
      <c r="BA27" s="250" t="str">
        <f>C27</f>
        <v>Prefabrikované výztužné prvky pro zabudování do pěti vodorovných ložných spár zděných stěn z nerezové oceli</v>
      </c>
      <c r="BB27" s="212"/>
      <c r="BC27" s="212"/>
      <c r="BD27" s="212"/>
      <c r="BE27" s="212"/>
      <c r="BF27" s="212"/>
      <c r="BG27" s="212"/>
      <c r="BH27" s="212"/>
    </row>
    <row r="28" spans="1:60" ht="20.399999999999999" outlineLevel="1" x14ac:dyDescent="0.25">
      <c r="A28" s="243">
        <v>9</v>
      </c>
      <c r="B28" s="244" t="s">
        <v>2085</v>
      </c>
      <c r="C28" s="255" t="s">
        <v>2086</v>
      </c>
      <c r="D28" s="245" t="s">
        <v>305</v>
      </c>
      <c r="E28" s="246">
        <v>60</v>
      </c>
      <c r="F28" s="247"/>
      <c r="G28" s="248">
        <f>ROUND(E28*F28,2)</f>
        <v>0</v>
      </c>
      <c r="H28" s="247"/>
      <c r="I28" s="248">
        <f>ROUND(E28*H28,2)</f>
        <v>0</v>
      </c>
      <c r="J28" s="247"/>
      <c r="K28" s="248">
        <f>ROUND(E28*J28,2)</f>
        <v>0</v>
      </c>
      <c r="L28" s="248">
        <v>21</v>
      </c>
      <c r="M28" s="248">
        <f>G28*(1+L28/100)</f>
        <v>0</v>
      </c>
      <c r="N28" s="246">
        <v>0</v>
      </c>
      <c r="O28" s="246">
        <f>ROUND(E28*N28,2)</f>
        <v>0</v>
      </c>
      <c r="P28" s="246">
        <v>0</v>
      </c>
      <c r="Q28" s="246">
        <f>ROUND(E28*P28,2)</f>
        <v>0</v>
      </c>
      <c r="R28" s="248"/>
      <c r="S28" s="248" t="s">
        <v>254</v>
      </c>
      <c r="T28" s="249" t="s">
        <v>235</v>
      </c>
      <c r="U28" s="222">
        <v>0</v>
      </c>
      <c r="V28" s="222">
        <f>ROUND(E28*U28,2)</f>
        <v>0</v>
      </c>
      <c r="W28" s="222"/>
      <c r="X28" s="222" t="s">
        <v>276</v>
      </c>
      <c r="Y28" s="222" t="s">
        <v>237</v>
      </c>
      <c r="Z28" s="212"/>
      <c r="AA28" s="212"/>
      <c r="AB28" s="212"/>
      <c r="AC28" s="212"/>
      <c r="AD28" s="212"/>
      <c r="AE28" s="212"/>
      <c r="AF28" s="212"/>
      <c r="AG28" s="212" t="s">
        <v>277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34">
        <v>10</v>
      </c>
      <c r="B29" s="235" t="s">
        <v>2087</v>
      </c>
      <c r="C29" s="252" t="s">
        <v>2088</v>
      </c>
      <c r="D29" s="236" t="s">
        <v>305</v>
      </c>
      <c r="E29" s="237">
        <v>714</v>
      </c>
      <c r="F29" s="238"/>
      <c r="G29" s="239">
        <f>ROUND(E29*F29,2)</f>
        <v>0</v>
      </c>
      <c r="H29" s="238"/>
      <c r="I29" s="239">
        <f>ROUND(E29*H29,2)</f>
        <v>0</v>
      </c>
      <c r="J29" s="238"/>
      <c r="K29" s="239">
        <f>ROUND(E29*J29,2)</f>
        <v>0</v>
      </c>
      <c r="L29" s="239">
        <v>21</v>
      </c>
      <c r="M29" s="239">
        <f>G29*(1+L29/100)</f>
        <v>0</v>
      </c>
      <c r="N29" s="237">
        <v>5.3E-3</v>
      </c>
      <c r="O29" s="237">
        <f>ROUND(E29*N29,2)</f>
        <v>3.78</v>
      </c>
      <c r="P29" s="237">
        <v>0</v>
      </c>
      <c r="Q29" s="237">
        <f>ROUND(E29*P29,2)</f>
        <v>0</v>
      </c>
      <c r="R29" s="239"/>
      <c r="S29" s="239" t="s">
        <v>254</v>
      </c>
      <c r="T29" s="240" t="s">
        <v>235</v>
      </c>
      <c r="U29" s="222">
        <v>0</v>
      </c>
      <c r="V29" s="222">
        <f>ROUND(E29*U29,2)</f>
        <v>0</v>
      </c>
      <c r="W29" s="222"/>
      <c r="X29" s="222" t="s">
        <v>520</v>
      </c>
      <c r="Y29" s="222" t="s">
        <v>237</v>
      </c>
      <c r="Z29" s="212"/>
      <c r="AA29" s="212"/>
      <c r="AB29" s="212"/>
      <c r="AC29" s="212"/>
      <c r="AD29" s="212"/>
      <c r="AE29" s="212"/>
      <c r="AF29" s="212"/>
      <c r="AG29" s="212" t="s">
        <v>521</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5">
      <c r="A30" s="219"/>
      <c r="B30" s="220"/>
      <c r="C30" s="263" t="s">
        <v>2089</v>
      </c>
      <c r="D30" s="259"/>
      <c r="E30" s="260">
        <v>714</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281</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x14ac:dyDescent="0.25">
      <c r="A31" s="227" t="s">
        <v>229</v>
      </c>
      <c r="B31" s="228" t="s">
        <v>132</v>
      </c>
      <c r="C31" s="251" t="s">
        <v>133</v>
      </c>
      <c r="D31" s="229"/>
      <c r="E31" s="230"/>
      <c r="F31" s="231"/>
      <c r="G31" s="231">
        <f>SUMIF(AG32:AG40,"&lt;&gt;NOR",G32:G40)</f>
        <v>0</v>
      </c>
      <c r="H31" s="231"/>
      <c r="I31" s="231">
        <f>SUM(I32:I40)</f>
        <v>0</v>
      </c>
      <c r="J31" s="231"/>
      <c r="K31" s="231">
        <f>SUM(K32:K40)</f>
        <v>0</v>
      </c>
      <c r="L31" s="231"/>
      <c r="M31" s="231">
        <f>SUM(M32:M40)</f>
        <v>0</v>
      </c>
      <c r="N31" s="230"/>
      <c r="O31" s="230">
        <f>SUM(O32:O40)</f>
        <v>4.8299999999999992</v>
      </c>
      <c r="P31" s="230"/>
      <c r="Q31" s="230">
        <f>SUM(Q32:Q40)</f>
        <v>0</v>
      </c>
      <c r="R31" s="231"/>
      <c r="S31" s="231"/>
      <c r="T31" s="232"/>
      <c r="U31" s="226"/>
      <c r="V31" s="226">
        <f>SUM(V32:V40)</f>
        <v>20.16</v>
      </c>
      <c r="W31" s="226"/>
      <c r="X31" s="226"/>
      <c r="Y31" s="226"/>
      <c r="AG31" t="s">
        <v>230</v>
      </c>
    </row>
    <row r="32" spans="1:60" outlineLevel="1" x14ac:dyDescent="0.25">
      <c r="A32" s="234">
        <v>11</v>
      </c>
      <c r="B32" s="235" t="s">
        <v>2090</v>
      </c>
      <c r="C32" s="252" t="s">
        <v>2091</v>
      </c>
      <c r="D32" s="236" t="s">
        <v>309</v>
      </c>
      <c r="E32" s="237">
        <v>1.8</v>
      </c>
      <c r="F32" s="238"/>
      <c r="G32" s="239">
        <f>ROUND(E32*F32,2)</f>
        <v>0</v>
      </c>
      <c r="H32" s="238"/>
      <c r="I32" s="239">
        <f>ROUND(E32*H32,2)</f>
        <v>0</v>
      </c>
      <c r="J32" s="238"/>
      <c r="K32" s="239">
        <f>ROUND(E32*J32,2)</f>
        <v>0</v>
      </c>
      <c r="L32" s="239">
        <v>21</v>
      </c>
      <c r="M32" s="239">
        <f>G32*(1+L32/100)</f>
        <v>0</v>
      </c>
      <c r="N32" s="237">
        <v>2.5251100000000002</v>
      </c>
      <c r="O32" s="237">
        <f>ROUND(E32*N32,2)</f>
        <v>4.55</v>
      </c>
      <c r="P32" s="237">
        <v>0</v>
      </c>
      <c r="Q32" s="237">
        <f>ROUND(E32*P32,2)</f>
        <v>0</v>
      </c>
      <c r="R32" s="239" t="s">
        <v>577</v>
      </c>
      <c r="S32" s="239" t="s">
        <v>234</v>
      </c>
      <c r="T32" s="240" t="s">
        <v>275</v>
      </c>
      <c r="U32" s="222">
        <v>1.448</v>
      </c>
      <c r="V32" s="222">
        <f>ROUND(E32*U32,2)</f>
        <v>2.61</v>
      </c>
      <c r="W32" s="222"/>
      <c r="X32" s="222" t="s">
        <v>276</v>
      </c>
      <c r="Y32" s="222" t="s">
        <v>237</v>
      </c>
      <c r="Z32" s="212"/>
      <c r="AA32" s="212"/>
      <c r="AB32" s="212"/>
      <c r="AC32" s="212"/>
      <c r="AD32" s="212"/>
      <c r="AE32" s="212"/>
      <c r="AF32" s="212"/>
      <c r="AG32" s="212" t="s">
        <v>277</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5">
      <c r="A33" s="219"/>
      <c r="B33" s="220"/>
      <c r="C33" s="263" t="s">
        <v>2092</v>
      </c>
      <c r="D33" s="259"/>
      <c r="E33" s="260">
        <v>1.8</v>
      </c>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281</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34">
        <v>12</v>
      </c>
      <c r="B34" s="235" t="s">
        <v>2093</v>
      </c>
      <c r="C34" s="252" t="s">
        <v>2094</v>
      </c>
      <c r="D34" s="236" t="s">
        <v>273</v>
      </c>
      <c r="E34" s="237">
        <v>12.3</v>
      </c>
      <c r="F34" s="238"/>
      <c r="G34" s="239">
        <f>ROUND(E34*F34,2)</f>
        <v>0</v>
      </c>
      <c r="H34" s="238"/>
      <c r="I34" s="239">
        <f>ROUND(E34*H34,2)</f>
        <v>0</v>
      </c>
      <c r="J34" s="238"/>
      <c r="K34" s="239">
        <f>ROUND(E34*J34,2)</f>
        <v>0</v>
      </c>
      <c r="L34" s="239">
        <v>21</v>
      </c>
      <c r="M34" s="239">
        <f>G34*(1+L34/100)</f>
        <v>0</v>
      </c>
      <c r="N34" s="237">
        <v>7.8200000000000006E-3</v>
      </c>
      <c r="O34" s="237">
        <f>ROUND(E34*N34,2)</f>
        <v>0.1</v>
      </c>
      <c r="P34" s="237">
        <v>0</v>
      </c>
      <c r="Q34" s="237">
        <f>ROUND(E34*P34,2)</f>
        <v>0</v>
      </c>
      <c r="R34" s="239" t="s">
        <v>577</v>
      </c>
      <c r="S34" s="239" t="s">
        <v>234</v>
      </c>
      <c r="T34" s="240" t="s">
        <v>275</v>
      </c>
      <c r="U34" s="222">
        <v>0.79</v>
      </c>
      <c r="V34" s="222">
        <f>ROUND(E34*U34,2)</f>
        <v>9.7200000000000006</v>
      </c>
      <c r="W34" s="222"/>
      <c r="X34" s="222" t="s">
        <v>276</v>
      </c>
      <c r="Y34" s="222" t="s">
        <v>237</v>
      </c>
      <c r="Z34" s="212"/>
      <c r="AA34" s="212"/>
      <c r="AB34" s="212"/>
      <c r="AC34" s="212"/>
      <c r="AD34" s="212"/>
      <c r="AE34" s="212"/>
      <c r="AF34" s="212"/>
      <c r="AG34" s="212" t="s">
        <v>277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5">
      <c r="A35" s="219"/>
      <c r="B35" s="220"/>
      <c r="C35" s="263" t="s">
        <v>2095</v>
      </c>
      <c r="D35" s="259"/>
      <c r="E35" s="260">
        <v>12.3</v>
      </c>
      <c r="F35" s="222"/>
      <c r="G35" s="222"/>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281</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34">
        <v>13</v>
      </c>
      <c r="B36" s="235" t="s">
        <v>2096</v>
      </c>
      <c r="C36" s="252" t="s">
        <v>2097</v>
      </c>
      <c r="D36" s="236" t="s">
        <v>273</v>
      </c>
      <c r="E36" s="237">
        <v>12.3</v>
      </c>
      <c r="F36" s="238"/>
      <c r="G36" s="239">
        <f>ROUND(E36*F36,2)</f>
        <v>0</v>
      </c>
      <c r="H36" s="238"/>
      <c r="I36" s="239">
        <f>ROUND(E36*H36,2)</f>
        <v>0</v>
      </c>
      <c r="J36" s="238"/>
      <c r="K36" s="239">
        <f>ROUND(E36*J36,2)</f>
        <v>0</v>
      </c>
      <c r="L36" s="239">
        <v>21</v>
      </c>
      <c r="M36" s="239">
        <f>G36*(1+L36/100)</f>
        <v>0</v>
      </c>
      <c r="N36" s="237">
        <v>0</v>
      </c>
      <c r="O36" s="237">
        <f>ROUND(E36*N36,2)</f>
        <v>0</v>
      </c>
      <c r="P36" s="237">
        <v>0</v>
      </c>
      <c r="Q36" s="237">
        <f>ROUND(E36*P36,2)</f>
        <v>0</v>
      </c>
      <c r="R36" s="239" t="s">
        <v>577</v>
      </c>
      <c r="S36" s="239" t="s">
        <v>234</v>
      </c>
      <c r="T36" s="240" t="s">
        <v>275</v>
      </c>
      <c r="U36" s="222">
        <v>0.24</v>
      </c>
      <c r="V36" s="222">
        <f>ROUND(E36*U36,2)</f>
        <v>2.95</v>
      </c>
      <c r="W36" s="222"/>
      <c r="X36" s="222" t="s">
        <v>276</v>
      </c>
      <c r="Y36" s="222" t="s">
        <v>237</v>
      </c>
      <c r="Z36" s="212"/>
      <c r="AA36" s="212"/>
      <c r="AB36" s="212"/>
      <c r="AC36" s="212"/>
      <c r="AD36" s="212"/>
      <c r="AE36" s="212"/>
      <c r="AF36" s="212"/>
      <c r="AG36" s="212" t="s">
        <v>277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5">
      <c r="A37" s="219"/>
      <c r="B37" s="220"/>
      <c r="C37" s="263" t="s">
        <v>2098</v>
      </c>
      <c r="D37" s="259"/>
      <c r="E37" s="260">
        <v>12.3</v>
      </c>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281</v>
      </c>
      <c r="AH37" s="212">
        <v>5</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34">
        <v>14</v>
      </c>
      <c r="B38" s="235" t="s">
        <v>2099</v>
      </c>
      <c r="C38" s="252" t="s">
        <v>2100</v>
      </c>
      <c r="D38" s="236" t="s">
        <v>348</v>
      </c>
      <c r="E38" s="237">
        <v>0.17626</v>
      </c>
      <c r="F38" s="238"/>
      <c r="G38" s="239">
        <f>ROUND(E38*F38,2)</f>
        <v>0</v>
      </c>
      <c r="H38" s="238"/>
      <c r="I38" s="239">
        <f>ROUND(E38*H38,2)</f>
        <v>0</v>
      </c>
      <c r="J38" s="238"/>
      <c r="K38" s="239">
        <f>ROUND(E38*J38,2)</f>
        <v>0</v>
      </c>
      <c r="L38" s="239">
        <v>21</v>
      </c>
      <c r="M38" s="239">
        <f>G38*(1+L38/100)</f>
        <v>0</v>
      </c>
      <c r="N38" s="237">
        <v>1.0166500000000001</v>
      </c>
      <c r="O38" s="237">
        <f>ROUND(E38*N38,2)</f>
        <v>0.18</v>
      </c>
      <c r="P38" s="237">
        <v>0</v>
      </c>
      <c r="Q38" s="237">
        <f>ROUND(E38*P38,2)</f>
        <v>0</v>
      </c>
      <c r="R38" s="239" t="s">
        <v>577</v>
      </c>
      <c r="S38" s="239" t="s">
        <v>234</v>
      </c>
      <c r="T38" s="240" t="s">
        <v>275</v>
      </c>
      <c r="U38" s="222">
        <v>27.672999999999998</v>
      </c>
      <c r="V38" s="222">
        <f>ROUND(E38*U38,2)</f>
        <v>4.88</v>
      </c>
      <c r="W38" s="222"/>
      <c r="X38" s="222" t="s">
        <v>276</v>
      </c>
      <c r="Y38" s="222" t="s">
        <v>237</v>
      </c>
      <c r="Z38" s="212"/>
      <c r="AA38" s="212"/>
      <c r="AB38" s="212"/>
      <c r="AC38" s="212"/>
      <c r="AD38" s="212"/>
      <c r="AE38" s="212"/>
      <c r="AF38" s="212"/>
      <c r="AG38" s="212" t="s">
        <v>277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5">
      <c r="A39" s="219"/>
      <c r="B39" s="220"/>
      <c r="C39" s="262" t="s">
        <v>2101</v>
      </c>
      <c r="D39" s="261"/>
      <c r="E39" s="261"/>
      <c r="F39" s="261"/>
      <c r="G39" s="261"/>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279</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5">
      <c r="A40" s="219"/>
      <c r="B40" s="220"/>
      <c r="C40" s="263" t="s">
        <v>2102</v>
      </c>
      <c r="D40" s="259"/>
      <c r="E40" s="260">
        <v>0.17626</v>
      </c>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281</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x14ac:dyDescent="0.25">
      <c r="A41" s="227" t="s">
        <v>229</v>
      </c>
      <c r="B41" s="228" t="s">
        <v>140</v>
      </c>
      <c r="C41" s="251" t="s">
        <v>141</v>
      </c>
      <c r="D41" s="229"/>
      <c r="E41" s="230"/>
      <c r="F41" s="231"/>
      <c r="G41" s="231">
        <f>SUMIF(AG42:AG44,"&lt;&gt;NOR",G42:G44)</f>
        <v>0</v>
      </c>
      <c r="H41" s="231"/>
      <c r="I41" s="231">
        <f>SUM(I42:I44)</f>
        <v>0</v>
      </c>
      <c r="J41" s="231"/>
      <c r="K41" s="231">
        <f>SUM(K42:K44)</f>
        <v>0</v>
      </c>
      <c r="L41" s="231"/>
      <c r="M41" s="231">
        <f>SUM(M42:M44)</f>
        <v>0</v>
      </c>
      <c r="N41" s="230"/>
      <c r="O41" s="230">
        <f>SUM(O42:O44)</f>
        <v>0.78</v>
      </c>
      <c r="P41" s="230"/>
      <c r="Q41" s="230">
        <f>SUM(Q42:Q44)</f>
        <v>0</v>
      </c>
      <c r="R41" s="231"/>
      <c r="S41" s="231"/>
      <c r="T41" s="232"/>
      <c r="U41" s="226"/>
      <c r="V41" s="226">
        <f>SUM(V42:V44)</f>
        <v>28.44</v>
      </c>
      <c r="W41" s="226"/>
      <c r="X41" s="226"/>
      <c r="Y41" s="226"/>
      <c r="AG41" t="s">
        <v>230</v>
      </c>
    </row>
    <row r="42" spans="1:60" outlineLevel="1" x14ac:dyDescent="0.25">
      <c r="A42" s="234">
        <v>15</v>
      </c>
      <c r="B42" s="235" t="s">
        <v>2103</v>
      </c>
      <c r="C42" s="252" t="s">
        <v>2104</v>
      </c>
      <c r="D42" s="236" t="s">
        <v>273</v>
      </c>
      <c r="E42" s="237">
        <v>45.283799999999999</v>
      </c>
      <c r="F42" s="238"/>
      <c r="G42" s="239">
        <f>ROUND(E42*F42,2)</f>
        <v>0</v>
      </c>
      <c r="H42" s="238"/>
      <c r="I42" s="239">
        <f>ROUND(E42*H42,2)</f>
        <v>0</v>
      </c>
      <c r="J42" s="238"/>
      <c r="K42" s="239">
        <f>ROUND(E42*J42,2)</f>
        <v>0</v>
      </c>
      <c r="L42" s="239">
        <v>21</v>
      </c>
      <c r="M42" s="239">
        <f>G42*(1+L42/100)</f>
        <v>0</v>
      </c>
      <c r="N42" s="237">
        <v>1.7219999999999999E-2</v>
      </c>
      <c r="O42" s="237">
        <f>ROUND(E42*N42,2)</f>
        <v>0.78</v>
      </c>
      <c r="P42" s="237">
        <v>0</v>
      </c>
      <c r="Q42" s="237">
        <f>ROUND(E42*P42,2)</f>
        <v>0</v>
      </c>
      <c r="R42" s="239" t="s">
        <v>577</v>
      </c>
      <c r="S42" s="239" t="s">
        <v>234</v>
      </c>
      <c r="T42" s="240" t="s">
        <v>275</v>
      </c>
      <c r="U42" s="222">
        <v>0.628</v>
      </c>
      <c r="V42" s="222">
        <f>ROUND(E42*U42,2)</f>
        <v>28.44</v>
      </c>
      <c r="W42" s="222"/>
      <c r="X42" s="222" t="s">
        <v>276</v>
      </c>
      <c r="Y42" s="222" t="s">
        <v>237</v>
      </c>
      <c r="Z42" s="212"/>
      <c r="AA42" s="212"/>
      <c r="AB42" s="212"/>
      <c r="AC42" s="212"/>
      <c r="AD42" s="212"/>
      <c r="AE42" s="212"/>
      <c r="AF42" s="212"/>
      <c r="AG42" s="212" t="s">
        <v>277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5">
      <c r="A43" s="219"/>
      <c r="B43" s="220"/>
      <c r="C43" s="263" t="s">
        <v>2105</v>
      </c>
      <c r="D43" s="259"/>
      <c r="E43" s="260">
        <v>22.692</v>
      </c>
      <c r="F43" s="222"/>
      <c r="G43" s="222"/>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281</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5">
      <c r="A44" s="219"/>
      <c r="B44" s="220"/>
      <c r="C44" s="263" t="s">
        <v>2106</v>
      </c>
      <c r="D44" s="259"/>
      <c r="E44" s="260">
        <v>22.591799999999999</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281</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x14ac:dyDescent="0.25">
      <c r="A45" s="227" t="s">
        <v>229</v>
      </c>
      <c r="B45" s="228" t="s">
        <v>152</v>
      </c>
      <c r="C45" s="251" t="s">
        <v>153</v>
      </c>
      <c r="D45" s="229"/>
      <c r="E45" s="230"/>
      <c r="F45" s="231"/>
      <c r="G45" s="231">
        <f>SUMIF(AG46:AG48,"&lt;&gt;NOR",G46:G48)</f>
        <v>0</v>
      </c>
      <c r="H45" s="231"/>
      <c r="I45" s="231">
        <f>SUM(I46:I48)</f>
        <v>0</v>
      </c>
      <c r="J45" s="231"/>
      <c r="K45" s="231">
        <f>SUM(K46:K48)</f>
        <v>0</v>
      </c>
      <c r="L45" s="231"/>
      <c r="M45" s="231">
        <f>SUM(M46:M48)</f>
        <v>0</v>
      </c>
      <c r="N45" s="230"/>
      <c r="O45" s="230">
        <f>SUM(O46:O48)</f>
        <v>0</v>
      </c>
      <c r="P45" s="230"/>
      <c r="Q45" s="230">
        <f>SUM(Q46:Q48)</f>
        <v>0</v>
      </c>
      <c r="R45" s="231"/>
      <c r="S45" s="231"/>
      <c r="T45" s="232"/>
      <c r="U45" s="226"/>
      <c r="V45" s="226">
        <f>SUM(V46:V48)</f>
        <v>0.06</v>
      </c>
      <c r="W45" s="226"/>
      <c r="X45" s="226"/>
      <c r="Y45" s="226"/>
      <c r="AG45" t="s">
        <v>230</v>
      </c>
    </row>
    <row r="46" spans="1:60" outlineLevel="1" x14ac:dyDescent="0.25">
      <c r="A46" s="234">
        <v>16</v>
      </c>
      <c r="B46" s="235" t="s">
        <v>2107</v>
      </c>
      <c r="C46" s="252" t="s">
        <v>2108</v>
      </c>
      <c r="D46" s="236" t="s">
        <v>273</v>
      </c>
      <c r="E46" s="237">
        <v>1.38</v>
      </c>
      <c r="F46" s="238"/>
      <c r="G46" s="239">
        <f>ROUND(E46*F46,2)</f>
        <v>0</v>
      </c>
      <c r="H46" s="238"/>
      <c r="I46" s="239">
        <f>ROUND(E46*H46,2)</f>
        <v>0</v>
      </c>
      <c r="J46" s="238"/>
      <c r="K46" s="239">
        <f>ROUND(E46*J46,2)</f>
        <v>0</v>
      </c>
      <c r="L46" s="239">
        <v>21</v>
      </c>
      <c r="M46" s="239">
        <f>G46*(1+L46/100)</f>
        <v>0</v>
      </c>
      <c r="N46" s="237">
        <v>2.0799999999999998E-3</v>
      </c>
      <c r="O46" s="237">
        <f>ROUND(E46*N46,2)</f>
        <v>0</v>
      </c>
      <c r="P46" s="237">
        <v>0</v>
      </c>
      <c r="Q46" s="237">
        <f>ROUND(E46*P46,2)</f>
        <v>0</v>
      </c>
      <c r="R46" s="239" t="s">
        <v>577</v>
      </c>
      <c r="S46" s="239" t="s">
        <v>234</v>
      </c>
      <c r="T46" s="240" t="s">
        <v>275</v>
      </c>
      <c r="U46" s="222">
        <v>4.2000000000000003E-2</v>
      </c>
      <c r="V46" s="222">
        <f>ROUND(E46*U46,2)</f>
        <v>0.06</v>
      </c>
      <c r="W46" s="222"/>
      <c r="X46" s="222" t="s">
        <v>276</v>
      </c>
      <c r="Y46" s="222" t="s">
        <v>237</v>
      </c>
      <c r="Z46" s="212"/>
      <c r="AA46" s="212"/>
      <c r="AB46" s="212"/>
      <c r="AC46" s="212"/>
      <c r="AD46" s="212"/>
      <c r="AE46" s="212"/>
      <c r="AF46" s="212"/>
      <c r="AG46" s="212" t="s">
        <v>277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5">
      <c r="A47" s="219"/>
      <c r="B47" s="220"/>
      <c r="C47" s="262" t="s">
        <v>2109</v>
      </c>
      <c r="D47" s="261"/>
      <c r="E47" s="261"/>
      <c r="F47" s="261"/>
      <c r="G47" s="261"/>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279</v>
      </c>
      <c r="AH47" s="212"/>
      <c r="AI47" s="212"/>
      <c r="AJ47" s="212"/>
      <c r="AK47" s="212"/>
      <c r="AL47" s="212"/>
      <c r="AM47" s="212"/>
      <c r="AN47" s="212"/>
      <c r="AO47" s="212"/>
      <c r="AP47" s="212"/>
      <c r="AQ47" s="212"/>
      <c r="AR47" s="212"/>
      <c r="AS47" s="212"/>
      <c r="AT47" s="212"/>
      <c r="AU47" s="212"/>
      <c r="AV47" s="212"/>
      <c r="AW47" s="212"/>
      <c r="AX47" s="212"/>
      <c r="AY47" s="212"/>
      <c r="AZ47" s="212"/>
      <c r="BA47" s="250" t="str">
        <f>C47</f>
        <v>včetně dodání a osazení, v jakémkoliv zdivu, včetně jednostranného zajištění polohy vložek proti sesmeknutí (např. přibitím, maltovými terči).</v>
      </c>
      <c r="BB47" s="212"/>
      <c r="BC47" s="212"/>
      <c r="BD47" s="212"/>
      <c r="BE47" s="212"/>
      <c r="BF47" s="212"/>
      <c r="BG47" s="212"/>
      <c r="BH47" s="212"/>
    </row>
    <row r="48" spans="1:60" outlineLevel="2" x14ac:dyDescent="0.25">
      <c r="A48" s="219"/>
      <c r="B48" s="220"/>
      <c r="C48" s="263" t="s">
        <v>2110</v>
      </c>
      <c r="D48" s="259"/>
      <c r="E48" s="260">
        <v>1.38</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281</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x14ac:dyDescent="0.25">
      <c r="A49" s="227" t="s">
        <v>229</v>
      </c>
      <c r="B49" s="228" t="s">
        <v>154</v>
      </c>
      <c r="C49" s="251" t="s">
        <v>155</v>
      </c>
      <c r="D49" s="229"/>
      <c r="E49" s="230"/>
      <c r="F49" s="231"/>
      <c r="G49" s="231">
        <f>SUMIF(AG50:AG53,"&lt;&gt;NOR",G50:G53)</f>
        <v>0</v>
      </c>
      <c r="H49" s="231"/>
      <c r="I49" s="231">
        <f>SUM(I50:I53)</f>
        <v>0</v>
      </c>
      <c r="J49" s="231"/>
      <c r="K49" s="231">
        <f>SUM(K50:K53)</f>
        <v>0</v>
      </c>
      <c r="L49" s="231"/>
      <c r="M49" s="231">
        <f>SUM(M50:M53)</f>
        <v>0</v>
      </c>
      <c r="N49" s="230"/>
      <c r="O49" s="230">
        <f>SUM(O50:O53)</f>
        <v>0</v>
      </c>
      <c r="P49" s="230"/>
      <c r="Q49" s="230">
        <f>SUM(Q50:Q53)</f>
        <v>0</v>
      </c>
      <c r="R49" s="231"/>
      <c r="S49" s="231"/>
      <c r="T49" s="232"/>
      <c r="U49" s="226"/>
      <c r="V49" s="226">
        <f>SUM(V50:V53)</f>
        <v>0</v>
      </c>
      <c r="W49" s="226"/>
      <c r="X49" s="226"/>
      <c r="Y49" s="226"/>
      <c r="AG49" t="s">
        <v>230</v>
      </c>
    </row>
    <row r="50" spans="1:60" ht="20.399999999999999" outlineLevel="1" x14ac:dyDescent="0.25">
      <c r="A50" s="234">
        <v>17</v>
      </c>
      <c r="B50" s="235" t="s">
        <v>2111</v>
      </c>
      <c r="C50" s="252" t="s">
        <v>2112</v>
      </c>
      <c r="D50" s="236" t="s">
        <v>298</v>
      </c>
      <c r="E50" s="237">
        <v>1</v>
      </c>
      <c r="F50" s="238"/>
      <c r="G50" s="239">
        <f>ROUND(E50*F50,2)</f>
        <v>0</v>
      </c>
      <c r="H50" s="238"/>
      <c r="I50" s="239">
        <f>ROUND(E50*H50,2)</f>
        <v>0</v>
      </c>
      <c r="J50" s="238"/>
      <c r="K50" s="239">
        <f>ROUND(E50*J50,2)</f>
        <v>0</v>
      </c>
      <c r="L50" s="239">
        <v>21</v>
      </c>
      <c r="M50" s="239">
        <f>G50*(1+L50/100)</f>
        <v>0</v>
      </c>
      <c r="N50" s="237">
        <v>0</v>
      </c>
      <c r="O50" s="237">
        <f>ROUND(E50*N50,2)</f>
        <v>0</v>
      </c>
      <c r="P50" s="237">
        <v>0</v>
      </c>
      <c r="Q50" s="237">
        <f>ROUND(E50*P50,2)</f>
        <v>0</v>
      </c>
      <c r="R50" s="239"/>
      <c r="S50" s="239" t="s">
        <v>254</v>
      </c>
      <c r="T50" s="240" t="s">
        <v>235</v>
      </c>
      <c r="U50" s="222">
        <v>0</v>
      </c>
      <c r="V50" s="222">
        <f>ROUND(E50*U50,2)</f>
        <v>0</v>
      </c>
      <c r="W50" s="222"/>
      <c r="X50" s="222" t="s">
        <v>276</v>
      </c>
      <c r="Y50" s="222" t="s">
        <v>237</v>
      </c>
      <c r="Z50" s="212"/>
      <c r="AA50" s="212"/>
      <c r="AB50" s="212"/>
      <c r="AC50" s="212"/>
      <c r="AD50" s="212"/>
      <c r="AE50" s="212"/>
      <c r="AF50" s="212"/>
      <c r="AG50" s="212" t="s">
        <v>277</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5">
      <c r="A51" s="219"/>
      <c r="B51" s="220"/>
      <c r="C51" s="253" t="s">
        <v>2113</v>
      </c>
      <c r="D51" s="241"/>
      <c r="E51" s="241"/>
      <c r="F51" s="241"/>
      <c r="G51" s="241"/>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240</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ht="20.399999999999999" outlineLevel="1" x14ac:dyDescent="0.25">
      <c r="A52" s="234">
        <v>18</v>
      </c>
      <c r="B52" s="235" t="s">
        <v>1529</v>
      </c>
      <c r="C52" s="252" t="s">
        <v>2114</v>
      </c>
      <c r="D52" s="236" t="s">
        <v>298</v>
      </c>
      <c r="E52" s="237">
        <v>1</v>
      </c>
      <c r="F52" s="238"/>
      <c r="G52" s="239">
        <f>ROUND(E52*F52,2)</f>
        <v>0</v>
      </c>
      <c r="H52" s="238"/>
      <c r="I52" s="239">
        <f>ROUND(E52*H52,2)</f>
        <v>0</v>
      </c>
      <c r="J52" s="238"/>
      <c r="K52" s="239">
        <f>ROUND(E52*J52,2)</f>
        <v>0</v>
      </c>
      <c r="L52" s="239">
        <v>21</v>
      </c>
      <c r="M52" s="239">
        <f>G52*(1+L52/100)</f>
        <v>0</v>
      </c>
      <c r="N52" s="237">
        <v>0</v>
      </c>
      <c r="O52" s="237">
        <f>ROUND(E52*N52,2)</f>
        <v>0</v>
      </c>
      <c r="P52" s="237">
        <v>0</v>
      </c>
      <c r="Q52" s="237">
        <f>ROUND(E52*P52,2)</f>
        <v>0</v>
      </c>
      <c r="R52" s="239"/>
      <c r="S52" s="239" t="s">
        <v>254</v>
      </c>
      <c r="T52" s="240" t="s">
        <v>235</v>
      </c>
      <c r="U52" s="222">
        <v>0</v>
      </c>
      <c r="V52" s="222">
        <f>ROUND(E52*U52,2)</f>
        <v>0</v>
      </c>
      <c r="W52" s="222"/>
      <c r="X52" s="222" t="s">
        <v>276</v>
      </c>
      <c r="Y52" s="222" t="s">
        <v>237</v>
      </c>
      <c r="Z52" s="212"/>
      <c r="AA52" s="212"/>
      <c r="AB52" s="212"/>
      <c r="AC52" s="212"/>
      <c r="AD52" s="212"/>
      <c r="AE52" s="212"/>
      <c r="AF52" s="212"/>
      <c r="AG52" s="212" t="s">
        <v>277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5">
      <c r="A53" s="219"/>
      <c r="B53" s="220"/>
      <c r="C53" s="253" t="s">
        <v>2113</v>
      </c>
      <c r="D53" s="241"/>
      <c r="E53" s="241"/>
      <c r="F53" s="241"/>
      <c r="G53" s="241"/>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240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x14ac:dyDescent="0.25">
      <c r="A54" s="227" t="s">
        <v>229</v>
      </c>
      <c r="B54" s="228" t="s">
        <v>158</v>
      </c>
      <c r="C54" s="251" t="s">
        <v>160</v>
      </c>
      <c r="D54" s="229"/>
      <c r="E54" s="230"/>
      <c r="F54" s="231"/>
      <c r="G54" s="231">
        <f>SUMIF(AG55:AG56,"&lt;&gt;NOR",G55:G56)</f>
        <v>0</v>
      </c>
      <c r="H54" s="231"/>
      <c r="I54" s="231">
        <f>SUM(I55:I56)</f>
        <v>0</v>
      </c>
      <c r="J54" s="231"/>
      <c r="K54" s="231">
        <f>SUM(K55:K56)</f>
        <v>0</v>
      </c>
      <c r="L54" s="231"/>
      <c r="M54" s="231">
        <f>SUM(M55:M56)</f>
        <v>0</v>
      </c>
      <c r="N54" s="230"/>
      <c r="O54" s="230">
        <f>SUM(O55:O56)</f>
        <v>0</v>
      </c>
      <c r="P54" s="230"/>
      <c r="Q54" s="230">
        <f>SUM(Q55:Q56)</f>
        <v>0</v>
      </c>
      <c r="R54" s="231"/>
      <c r="S54" s="231"/>
      <c r="T54" s="232"/>
      <c r="U54" s="226"/>
      <c r="V54" s="226">
        <f>SUM(V55:V56)</f>
        <v>23.31</v>
      </c>
      <c r="W54" s="226"/>
      <c r="X54" s="226"/>
      <c r="Y54" s="226"/>
      <c r="AG54" t="s">
        <v>230</v>
      </c>
    </row>
    <row r="55" spans="1:60" outlineLevel="1" x14ac:dyDescent="0.25">
      <c r="A55" s="234">
        <v>19</v>
      </c>
      <c r="B55" s="235" t="s">
        <v>2115</v>
      </c>
      <c r="C55" s="252" t="s">
        <v>2116</v>
      </c>
      <c r="D55" s="236" t="s">
        <v>348</v>
      </c>
      <c r="E55" s="237">
        <v>20.414180000000002</v>
      </c>
      <c r="F55" s="238"/>
      <c r="G55" s="239">
        <f>ROUND(E55*F55,2)</f>
        <v>0</v>
      </c>
      <c r="H55" s="238"/>
      <c r="I55" s="239">
        <f>ROUND(E55*H55,2)</f>
        <v>0</v>
      </c>
      <c r="J55" s="238"/>
      <c r="K55" s="239">
        <f>ROUND(E55*J55,2)</f>
        <v>0</v>
      </c>
      <c r="L55" s="239">
        <v>21</v>
      </c>
      <c r="M55" s="239">
        <f>G55*(1+L55/100)</f>
        <v>0</v>
      </c>
      <c r="N55" s="237">
        <v>0</v>
      </c>
      <c r="O55" s="237">
        <f>ROUND(E55*N55,2)</f>
        <v>0</v>
      </c>
      <c r="P55" s="237">
        <v>0</v>
      </c>
      <c r="Q55" s="237">
        <f>ROUND(E55*P55,2)</f>
        <v>0</v>
      </c>
      <c r="R55" s="239" t="s">
        <v>325</v>
      </c>
      <c r="S55" s="239" t="s">
        <v>234</v>
      </c>
      <c r="T55" s="240" t="s">
        <v>275</v>
      </c>
      <c r="U55" s="222">
        <v>1.1419999999999999</v>
      </c>
      <c r="V55" s="222">
        <f>ROUND(E55*U55,2)</f>
        <v>23.31</v>
      </c>
      <c r="W55" s="222"/>
      <c r="X55" s="222" t="s">
        <v>159</v>
      </c>
      <c r="Y55" s="222" t="s">
        <v>237</v>
      </c>
      <c r="Z55" s="212"/>
      <c r="AA55" s="212"/>
      <c r="AB55" s="212"/>
      <c r="AC55" s="212"/>
      <c r="AD55" s="212"/>
      <c r="AE55" s="212"/>
      <c r="AF55" s="212"/>
      <c r="AG55" s="212" t="s">
        <v>644</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ht="21" outlineLevel="2" x14ac:dyDescent="0.25">
      <c r="A56" s="219"/>
      <c r="B56" s="220"/>
      <c r="C56" s="262" t="s">
        <v>2117</v>
      </c>
      <c r="D56" s="261"/>
      <c r="E56" s="261"/>
      <c r="F56" s="261"/>
      <c r="G56" s="261"/>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279</v>
      </c>
      <c r="AH56" s="212"/>
      <c r="AI56" s="212"/>
      <c r="AJ56" s="212"/>
      <c r="AK56" s="212"/>
      <c r="AL56" s="212"/>
      <c r="AM56" s="212"/>
      <c r="AN56" s="212"/>
      <c r="AO56" s="212"/>
      <c r="AP56" s="212"/>
      <c r="AQ56" s="212"/>
      <c r="AR56" s="212"/>
      <c r="AS56" s="212"/>
      <c r="AT56" s="212"/>
      <c r="AU56" s="212"/>
      <c r="AV56" s="212"/>
      <c r="AW56" s="212"/>
      <c r="AX56" s="212"/>
      <c r="AY56" s="212"/>
      <c r="AZ56" s="212"/>
      <c r="BA56" s="250" t="str">
        <f>C56</f>
        <v>na novostavbách a změnách objektů pro oplocení (815 2 JKSo), objekty zvláštní pro chov živočichů (815 3 JKSO), objekty pozemní různé (815 9 JKSO)</v>
      </c>
      <c r="BB56" s="212"/>
      <c r="BC56" s="212"/>
      <c r="BD56" s="212"/>
      <c r="BE56" s="212"/>
      <c r="BF56" s="212"/>
      <c r="BG56" s="212"/>
      <c r="BH56" s="212"/>
    </row>
    <row r="57" spans="1:60" x14ac:dyDescent="0.25">
      <c r="A57" s="227" t="s">
        <v>229</v>
      </c>
      <c r="B57" s="228" t="s">
        <v>179</v>
      </c>
      <c r="C57" s="251" t="s">
        <v>180</v>
      </c>
      <c r="D57" s="229"/>
      <c r="E57" s="230"/>
      <c r="F57" s="231"/>
      <c r="G57" s="231">
        <f>SUMIF(AG58:AG59,"&lt;&gt;NOR",G58:G59)</f>
        <v>0</v>
      </c>
      <c r="H57" s="231"/>
      <c r="I57" s="231">
        <f>SUM(I58:I59)</f>
        <v>0</v>
      </c>
      <c r="J57" s="231"/>
      <c r="K57" s="231">
        <f>SUM(K58:K59)</f>
        <v>0</v>
      </c>
      <c r="L57" s="231"/>
      <c r="M57" s="231">
        <f>SUM(M58:M59)</f>
        <v>0</v>
      </c>
      <c r="N57" s="230"/>
      <c r="O57" s="230">
        <f>SUM(O58:O59)</f>
        <v>0.04</v>
      </c>
      <c r="P57" s="230"/>
      <c r="Q57" s="230">
        <f>SUM(Q58:Q59)</f>
        <v>0</v>
      </c>
      <c r="R57" s="231"/>
      <c r="S57" s="231"/>
      <c r="T57" s="232"/>
      <c r="U57" s="226"/>
      <c r="V57" s="226">
        <f>SUM(V58:V59)</f>
        <v>0</v>
      </c>
      <c r="W57" s="226"/>
      <c r="X57" s="226"/>
      <c r="Y57" s="226"/>
      <c r="AG57" t="s">
        <v>230</v>
      </c>
    </row>
    <row r="58" spans="1:60" ht="30.6" outlineLevel="1" x14ac:dyDescent="0.25">
      <c r="A58" s="234">
        <v>20</v>
      </c>
      <c r="B58" s="235" t="s">
        <v>2118</v>
      </c>
      <c r="C58" s="252" t="s">
        <v>2119</v>
      </c>
      <c r="D58" s="236" t="s">
        <v>273</v>
      </c>
      <c r="E58" s="237">
        <v>6.8364000000000003</v>
      </c>
      <c r="F58" s="238"/>
      <c r="G58" s="239">
        <f>ROUND(E58*F58,2)</f>
        <v>0</v>
      </c>
      <c r="H58" s="238"/>
      <c r="I58" s="239">
        <f>ROUND(E58*H58,2)</f>
        <v>0</v>
      </c>
      <c r="J58" s="238"/>
      <c r="K58" s="239">
        <f>ROUND(E58*J58,2)</f>
        <v>0</v>
      </c>
      <c r="L58" s="239">
        <v>21</v>
      </c>
      <c r="M58" s="239">
        <f>G58*(1+L58/100)</f>
        <v>0</v>
      </c>
      <c r="N58" s="237">
        <v>6.3800000000000003E-3</v>
      </c>
      <c r="O58" s="237">
        <f>ROUND(E58*N58,2)</f>
        <v>0.04</v>
      </c>
      <c r="P58" s="237">
        <v>0</v>
      </c>
      <c r="Q58" s="237">
        <f>ROUND(E58*P58,2)</f>
        <v>0</v>
      </c>
      <c r="R58" s="239" t="s">
        <v>653</v>
      </c>
      <c r="S58" s="239" t="s">
        <v>234</v>
      </c>
      <c r="T58" s="240" t="s">
        <v>275</v>
      </c>
      <c r="U58" s="222">
        <v>0</v>
      </c>
      <c r="V58" s="222">
        <f>ROUND(E58*U58,2)</f>
        <v>0</v>
      </c>
      <c r="W58" s="222"/>
      <c r="X58" s="222" t="s">
        <v>344</v>
      </c>
      <c r="Y58" s="222" t="s">
        <v>237</v>
      </c>
      <c r="Z58" s="212"/>
      <c r="AA58" s="212"/>
      <c r="AB58" s="212"/>
      <c r="AC58" s="212"/>
      <c r="AD58" s="212"/>
      <c r="AE58" s="212"/>
      <c r="AF58" s="212"/>
      <c r="AG58" s="212" t="s">
        <v>345</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5">
      <c r="A59" s="219"/>
      <c r="B59" s="220"/>
      <c r="C59" s="263" t="s">
        <v>2120</v>
      </c>
      <c r="D59" s="259"/>
      <c r="E59" s="260">
        <v>6.8364000000000003</v>
      </c>
      <c r="F59" s="222"/>
      <c r="G59" s="222"/>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281</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x14ac:dyDescent="0.25">
      <c r="A60" s="227" t="s">
        <v>229</v>
      </c>
      <c r="B60" s="228" t="s">
        <v>183</v>
      </c>
      <c r="C60" s="251" t="s">
        <v>184</v>
      </c>
      <c r="D60" s="229"/>
      <c r="E60" s="230"/>
      <c r="F60" s="231"/>
      <c r="G60" s="231">
        <f>SUMIF(AG61:AG64,"&lt;&gt;NOR",G61:G64)</f>
        <v>0</v>
      </c>
      <c r="H60" s="231"/>
      <c r="I60" s="231">
        <f>SUM(I61:I64)</f>
        <v>0</v>
      </c>
      <c r="J60" s="231"/>
      <c r="K60" s="231">
        <f>SUM(K61:K64)</f>
        <v>0</v>
      </c>
      <c r="L60" s="231"/>
      <c r="M60" s="231">
        <f>SUM(M61:M64)</f>
        <v>0</v>
      </c>
      <c r="N60" s="230"/>
      <c r="O60" s="230">
        <f>SUM(O61:O64)</f>
        <v>0</v>
      </c>
      <c r="P60" s="230"/>
      <c r="Q60" s="230">
        <f>SUM(Q61:Q64)</f>
        <v>0</v>
      </c>
      <c r="R60" s="231"/>
      <c r="S60" s="231"/>
      <c r="T60" s="232"/>
      <c r="U60" s="226"/>
      <c r="V60" s="226">
        <f>SUM(V61:V64)</f>
        <v>0</v>
      </c>
      <c r="W60" s="226"/>
      <c r="X60" s="226"/>
      <c r="Y60" s="226"/>
      <c r="AG60" t="s">
        <v>230</v>
      </c>
    </row>
    <row r="61" spans="1:60" ht="20.399999999999999" outlineLevel="1" x14ac:dyDescent="0.25">
      <c r="A61" s="243">
        <v>21</v>
      </c>
      <c r="B61" s="244" t="s">
        <v>1551</v>
      </c>
      <c r="C61" s="255" t="s">
        <v>2121</v>
      </c>
      <c r="D61" s="245" t="s">
        <v>305</v>
      </c>
      <c r="E61" s="246">
        <v>1</v>
      </c>
      <c r="F61" s="247"/>
      <c r="G61" s="248">
        <f>ROUND(E61*F61,2)</f>
        <v>0</v>
      </c>
      <c r="H61" s="247"/>
      <c r="I61" s="248">
        <f>ROUND(E61*H61,2)</f>
        <v>0</v>
      </c>
      <c r="J61" s="247"/>
      <c r="K61" s="248">
        <f>ROUND(E61*J61,2)</f>
        <v>0</v>
      </c>
      <c r="L61" s="248">
        <v>21</v>
      </c>
      <c r="M61" s="248">
        <f>G61*(1+L61/100)</f>
        <v>0</v>
      </c>
      <c r="N61" s="246">
        <v>0</v>
      </c>
      <c r="O61" s="246">
        <f>ROUND(E61*N61,2)</f>
        <v>0</v>
      </c>
      <c r="P61" s="246">
        <v>0</v>
      </c>
      <c r="Q61" s="246">
        <f>ROUND(E61*P61,2)</f>
        <v>0</v>
      </c>
      <c r="R61" s="248"/>
      <c r="S61" s="248" t="s">
        <v>254</v>
      </c>
      <c r="T61" s="249" t="s">
        <v>235</v>
      </c>
      <c r="U61" s="222">
        <v>0</v>
      </c>
      <c r="V61" s="222">
        <f>ROUND(E61*U61,2)</f>
        <v>0</v>
      </c>
      <c r="W61" s="222"/>
      <c r="X61" s="222" t="s">
        <v>276</v>
      </c>
      <c r="Y61" s="222" t="s">
        <v>237</v>
      </c>
      <c r="Z61" s="212"/>
      <c r="AA61" s="212"/>
      <c r="AB61" s="212"/>
      <c r="AC61" s="212"/>
      <c r="AD61" s="212"/>
      <c r="AE61" s="212"/>
      <c r="AF61" s="212"/>
      <c r="AG61" s="212" t="s">
        <v>277</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ht="20.399999999999999" outlineLevel="1" x14ac:dyDescent="0.25">
      <c r="A62" s="243">
        <v>22</v>
      </c>
      <c r="B62" s="244" t="s">
        <v>1558</v>
      </c>
      <c r="C62" s="255" t="s">
        <v>2122</v>
      </c>
      <c r="D62" s="245" t="s">
        <v>305</v>
      </c>
      <c r="E62" s="246">
        <v>1</v>
      </c>
      <c r="F62" s="247"/>
      <c r="G62" s="248">
        <f>ROUND(E62*F62,2)</f>
        <v>0</v>
      </c>
      <c r="H62" s="247"/>
      <c r="I62" s="248">
        <f>ROUND(E62*H62,2)</f>
        <v>0</v>
      </c>
      <c r="J62" s="247"/>
      <c r="K62" s="248">
        <f>ROUND(E62*J62,2)</f>
        <v>0</v>
      </c>
      <c r="L62" s="248">
        <v>21</v>
      </c>
      <c r="M62" s="248">
        <f>G62*(1+L62/100)</f>
        <v>0</v>
      </c>
      <c r="N62" s="246">
        <v>0</v>
      </c>
      <c r="O62" s="246">
        <f>ROUND(E62*N62,2)</f>
        <v>0</v>
      </c>
      <c r="P62" s="246">
        <v>0</v>
      </c>
      <c r="Q62" s="246">
        <f>ROUND(E62*P62,2)</f>
        <v>0</v>
      </c>
      <c r="R62" s="248"/>
      <c r="S62" s="248" t="s">
        <v>254</v>
      </c>
      <c r="T62" s="249" t="s">
        <v>235</v>
      </c>
      <c r="U62" s="222">
        <v>0</v>
      </c>
      <c r="V62" s="222">
        <f>ROUND(E62*U62,2)</f>
        <v>0</v>
      </c>
      <c r="W62" s="222"/>
      <c r="X62" s="222" t="s">
        <v>276</v>
      </c>
      <c r="Y62" s="222" t="s">
        <v>237</v>
      </c>
      <c r="Z62" s="212"/>
      <c r="AA62" s="212"/>
      <c r="AB62" s="212"/>
      <c r="AC62" s="212"/>
      <c r="AD62" s="212"/>
      <c r="AE62" s="212"/>
      <c r="AF62" s="212"/>
      <c r="AG62" s="212" t="s">
        <v>277</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ht="20.399999999999999" outlineLevel="1" x14ac:dyDescent="0.25">
      <c r="A63" s="243">
        <v>23</v>
      </c>
      <c r="B63" s="244" t="s">
        <v>646</v>
      </c>
      <c r="C63" s="255" t="s">
        <v>2123</v>
      </c>
      <c r="D63" s="245" t="s">
        <v>305</v>
      </c>
      <c r="E63" s="246">
        <v>1</v>
      </c>
      <c r="F63" s="247"/>
      <c r="G63" s="248">
        <f>ROUND(E63*F63,2)</f>
        <v>0</v>
      </c>
      <c r="H63" s="247"/>
      <c r="I63" s="248">
        <f>ROUND(E63*H63,2)</f>
        <v>0</v>
      </c>
      <c r="J63" s="247"/>
      <c r="K63" s="248">
        <f>ROUND(E63*J63,2)</f>
        <v>0</v>
      </c>
      <c r="L63" s="248">
        <v>21</v>
      </c>
      <c r="M63" s="248">
        <f>G63*(1+L63/100)</f>
        <v>0</v>
      </c>
      <c r="N63" s="246">
        <v>0</v>
      </c>
      <c r="O63" s="246">
        <f>ROUND(E63*N63,2)</f>
        <v>0</v>
      </c>
      <c r="P63" s="246">
        <v>0</v>
      </c>
      <c r="Q63" s="246">
        <f>ROUND(E63*P63,2)</f>
        <v>0</v>
      </c>
      <c r="R63" s="248"/>
      <c r="S63" s="248" t="s">
        <v>254</v>
      </c>
      <c r="T63" s="249" t="s">
        <v>235</v>
      </c>
      <c r="U63" s="222">
        <v>0</v>
      </c>
      <c r="V63" s="222">
        <f>ROUND(E63*U63,2)</f>
        <v>0</v>
      </c>
      <c r="W63" s="222"/>
      <c r="X63" s="222" t="s">
        <v>276</v>
      </c>
      <c r="Y63" s="222" t="s">
        <v>237</v>
      </c>
      <c r="Z63" s="212"/>
      <c r="AA63" s="212"/>
      <c r="AB63" s="212"/>
      <c r="AC63" s="212"/>
      <c r="AD63" s="212"/>
      <c r="AE63" s="212"/>
      <c r="AF63" s="212"/>
      <c r="AG63" s="212" t="s">
        <v>277</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20.399999999999999" outlineLevel="1" x14ac:dyDescent="0.25">
      <c r="A64" s="234">
        <v>24</v>
      </c>
      <c r="B64" s="235" t="s">
        <v>1566</v>
      </c>
      <c r="C64" s="252" t="s">
        <v>2124</v>
      </c>
      <c r="D64" s="236" t="s">
        <v>305</v>
      </c>
      <c r="E64" s="237">
        <v>1</v>
      </c>
      <c r="F64" s="238"/>
      <c r="G64" s="239">
        <f>ROUND(E64*F64,2)</f>
        <v>0</v>
      </c>
      <c r="H64" s="238"/>
      <c r="I64" s="239">
        <f>ROUND(E64*H64,2)</f>
        <v>0</v>
      </c>
      <c r="J64" s="238"/>
      <c r="K64" s="239">
        <f>ROUND(E64*J64,2)</f>
        <v>0</v>
      </c>
      <c r="L64" s="239">
        <v>21</v>
      </c>
      <c r="M64" s="239">
        <f>G64*(1+L64/100)</f>
        <v>0</v>
      </c>
      <c r="N64" s="237">
        <v>0</v>
      </c>
      <c r="O64" s="237">
        <f>ROUND(E64*N64,2)</f>
        <v>0</v>
      </c>
      <c r="P64" s="237">
        <v>0</v>
      </c>
      <c r="Q64" s="237">
        <f>ROUND(E64*P64,2)</f>
        <v>0</v>
      </c>
      <c r="R64" s="239"/>
      <c r="S64" s="239" t="s">
        <v>254</v>
      </c>
      <c r="T64" s="240" t="s">
        <v>235</v>
      </c>
      <c r="U64" s="222">
        <v>0</v>
      </c>
      <c r="V64" s="222">
        <f>ROUND(E64*U64,2)</f>
        <v>0</v>
      </c>
      <c r="W64" s="222"/>
      <c r="X64" s="222" t="s">
        <v>276</v>
      </c>
      <c r="Y64" s="222" t="s">
        <v>237</v>
      </c>
      <c r="Z64" s="212"/>
      <c r="AA64" s="212"/>
      <c r="AB64" s="212"/>
      <c r="AC64" s="212"/>
      <c r="AD64" s="212"/>
      <c r="AE64" s="212"/>
      <c r="AF64" s="212"/>
      <c r="AG64" s="212" t="s">
        <v>277</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33" x14ac:dyDescent="0.25">
      <c r="A65" s="3"/>
      <c r="B65" s="4"/>
      <c r="C65" s="256"/>
      <c r="D65" s="6"/>
      <c r="E65" s="3"/>
      <c r="F65" s="3"/>
      <c r="G65" s="3"/>
      <c r="H65" s="3"/>
      <c r="I65" s="3"/>
      <c r="J65" s="3"/>
      <c r="K65" s="3"/>
      <c r="L65" s="3"/>
      <c r="M65" s="3"/>
      <c r="N65" s="3"/>
      <c r="O65" s="3"/>
      <c r="P65" s="3"/>
      <c r="Q65" s="3"/>
      <c r="R65" s="3"/>
      <c r="S65" s="3"/>
      <c r="T65" s="3"/>
      <c r="U65" s="3"/>
      <c r="V65" s="3"/>
      <c r="W65" s="3"/>
      <c r="X65" s="3"/>
      <c r="Y65" s="3"/>
      <c r="AE65">
        <v>15</v>
      </c>
      <c r="AF65">
        <v>21</v>
      </c>
      <c r="AG65" t="s">
        <v>215</v>
      </c>
    </row>
    <row r="66" spans="1:33" x14ac:dyDescent="0.25">
      <c r="A66" s="215"/>
      <c r="B66" s="216" t="s">
        <v>29</v>
      </c>
      <c r="C66" s="257"/>
      <c r="D66" s="217"/>
      <c r="E66" s="218"/>
      <c r="F66" s="218"/>
      <c r="G66" s="233">
        <f>G8+G10+G31+G41+G45+G49+G54+G57+G60</f>
        <v>0</v>
      </c>
      <c r="H66" s="3"/>
      <c r="I66" s="3"/>
      <c r="J66" s="3"/>
      <c r="K66" s="3"/>
      <c r="L66" s="3"/>
      <c r="M66" s="3"/>
      <c r="N66" s="3"/>
      <c r="O66" s="3"/>
      <c r="P66" s="3"/>
      <c r="Q66" s="3"/>
      <c r="R66" s="3"/>
      <c r="S66" s="3"/>
      <c r="T66" s="3"/>
      <c r="U66" s="3"/>
      <c r="V66" s="3"/>
      <c r="W66" s="3"/>
      <c r="X66" s="3"/>
      <c r="Y66" s="3"/>
      <c r="AE66">
        <f>SUMIF(L7:L64,AE65,G7:G64)</f>
        <v>0</v>
      </c>
      <c r="AF66">
        <f>SUMIF(L7:L64,AF65,G7:G64)</f>
        <v>0</v>
      </c>
      <c r="AG66" t="s">
        <v>268</v>
      </c>
    </row>
    <row r="67" spans="1:33" x14ac:dyDescent="0.25">
      <c r="C67" s="258"/>
      <c r="D67" s="10"/>
      <c r="AG67" t="s">
        <v>269</v>
      </c>
    </row>
    <row r="68" spans="1:33" x14ac:dyDescent="0.25">
      <c r="D68" s="10"/>
    </row>
    <row r="69" spans="1:33" x14ac:dyDescent="0.25">
      <c r="D69" s="10"/>
    </row>
    <row r="70" spans="1:33" x14ac:dyDescent="0.25">
      <c r="D70" s="10"/>
    </row>
    <row r="71" spans="1:33" x14ac:dyDescent="0.25">
      <c r="D71" s="10"/>
    </row>
    <row r="72" spans="1:33" x14ac:dyDescent="0.25">
      <c r="D72" s="10"/>
    </row>
    <row r="73" spans="1:33" x14ac:dyDescent="0.25">
      <c r="D73" s="10"/>
    </row>
    <row r="74" spans="1:33" x14ac:dyDescent="0.25">
      <c r="D74" s="10"/>
    </row>
    <row r="75" spans="1:33" x14ac:dyDescent="0.25">
      <c r="D75" s="10"/>
    </row>
    <row r="76" spans="1:33" x14ac:dyDescent="0.25">
      <c r="D76" s="10"/>
    </row>
    <row r="77" spans="1:33" x14ac:dyDescent="0.25">
      <c r="D77" s="10"/>
    </row>
    <row r="78" spans="1:33" x14ac:dyDescent="0.25">
      <c r="D78" s="10"/>
    </row>
    <row r="79" spans="1:33" x14ac:dyDescent="0.25">
      <c r="D79" s="10"/>
    </row>
    <row r="80" spans="1:33"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LIRr5wNo6vLecj0EBtBmOP0/ROKEAo4U3ydA51KGsB+QCgmtlVb/SLJOlHk46f1MouOUwGYZv46+pm/QDIB/Vg==" saltValue="Pk1kNST0oMC1ITKBJp6CRg==" spinCount="100000" sheet="1" formatRows="0"/>
  <mergeCells count="13">
    <mergeCell ref="C56:G56"/>
    <mergeCell ref="C20:G20"/>
    <mergeCell ref="C27:G27"/>
    <mergeCell ref="C39:G39"/>
    <mergeCell ref="C47:G47"/>
    <mergeCell ref="C51:G51"/>
    <mergeCell ref="C53:G53"/>
    <mergeCell ref="A1:G1"/>
    <mergeCell ref="C2:G2"/>
    <mergeCell ref="C3:G3"/>
    <mergeCell ref="C4:G4"/>
    <mergeCell ref="C14:G14"/>
    <mergeCell ref="C17:G1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x14ac:dyDescent="0.25"/>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x14ac:dyDescent="0.25">
      <c r="A1" s="104" t="s">
        <v>6</v>
      </c>
      <c r="B1" s="104"/>
      <c r="C1" s="105"/>
      <c r="D1" s="104"/>
      <c r="E1" s="104"/>
      <c r="F1" s="104"/>
      <c r="G1" s="104"/>
    </row>
    <row r="2" spans="1:7" ht="24.9" customHeight="1" x14ac:dyDescent="0.25">
      <c r="A2" s="50" t="s">
        <v>7</v>
      </c>
      <c r="B2" s="49"/>
      <c r="C2" s="106"/>
      <c r="D2" s="106"/>
      <c r="E2" s="106"/>
      <c r="F2" s="106"/>
      <c r="G2" s="107"/>
    </row>
    <row r="3" spans="1:7" ht="24.9" customHeight="1" x14ac:dyDescent="0.25">
      <c r="A3" s="50" t="s">
        <v>8</v>
      </c>
      <c r="B3" s="49"/>
      <c r="C3" s="106"/>
      <c r="D3" s="106"/>
      <c r="E3" s="106"/>
      <c r="F3" s="106"/>
      <c r="G3" s="107"/>
    </row>
    <row r="4" spans="1:7" ht="24.9" customHeight="1" x14ac:dyDescent="0.25">
      <c r="A4" s="50" t="s">
        <v>9</v>
      </c>
      <c r="B4" s="49"/>
      <c r="C4" s="106"/>
      <c r="D4" s="106"/>
      <c r="E4" s="106"/>
      <c r="F4" s="106"/>
      <c r="G4" s="107"/>
    </row>
    <row r="5" spans="1:7" x14ac:dyDescent="0.25">
      <c r="B5" s="4"/>
      <c r="C5" s="5"/>
      <c r="D5" s="6"/>
    </row>
  </sheetData>
  <sheetProtection algorithmName="SHA-512" hashValue="79RMAyd7XQvnVHuY3C1vzSJK3KHLdNI8mQVTNm78s5MnWwzON0MBgHA5X0d2TZTC7H93aRuqaHJnjU436mxINg==" saltValue="D4gW+sUcAQfsvI99GN2nAA=="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1405-4E8C-44B0-9B16-9ABD0B32F4FB}">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200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203</v>
      </c>
      <c r="C3" s="201" t="s">
        <v>54</v>
      </c>
      <c r="D3" s="199"/>
      <c r="E3" s="199"/>
      <c r="F3" s="199"/>
      <c r="G3" s="200"/>
      <c r="AC3" s="176" t="s">
        <v>204</v>
      </c>
      <c r="AG3" t="s">
        <v>205</v>
      </c>
    </row>
    <row r="4" spans="1:60" ht="25.05" customHeight="1" x14ac:dyDescent="0.25">
      <c r="A4" s="202" t="s">
        <v>9</v>
      </c>
      <c r="B4" s="203" t="s">
        <v>53</v>
      </c>
      <c r="C4" s="204" t="s">
        <v>54</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198</v>
      </c>
      <c r="C8" s="251" t="s">
        <v>27</v>
      </c>
      <c r="D8" s="229"/>
      <c r="E8" s="230"/>
      <c r="F8" s="231"/>
      <c r="G8" s="231">
        <f>SUMIF(AG9:AG20,"&lt;&gt;NOR",G9:G20)</f>
        <v>0</v>
      </c>
      <c r="H8" s="231"/>
      <c r="I8" s="231">
        <f>SUM(I9:I20)</f>
        <v>0</v>
      </c>
      <c r="J8" s="231"/>
      <c r="K8" s="231">
        <f>SUM(K9:K20)</f>
        <v>0</v>
      </c>
      <c r="L8" s="231"/>
      <c r="M8" s="231">
        <f>SUM(M9:M20)</f>
        <v>0</v>
      </c>
      <c r="N8" s="230"/>
      <c r="O8" s="230">
        <f>SUM(O9:O20)</f>
        <v>0</v>
      </c>
      <c r="P8" s="230"/>
      <c r="Q8" s="230">
        <f>SUM(Q9:Q20)</f>
        <v>0</v>
      </c>
      <c r="R8" s="231"/>
      <c r="S8" s="231"/>
      <c r="T8" s="232"/>
      <c r="U8" s="226"/>
      <c r="V8" s="226">
        <f>SUM(V9:V20)</f>
        <v>0</v>
      </c>
      <c r="W8" s="226"/>
      <c r="X8" s="226"/>
      <c r="Y8" s="226"/>
      <c r="AG8" t="s">
        <v>230</v>
      </c>
    </row>
    <row r="9" spans="1:60" outlineLevel="1" x14ac:dyDescent="0.25">
      <c r="A9" s="234">
        <v>1</v>
      </c>
      <c r="B9" s="235" t="s">
        <v>231</v>
      </c>
      <c r="C9" s="252" t="s">
        <v>232</v>
      </c>
      <c r="D9" s="236" t="s">
        <v>233</v>
      </c>
      <c r="E9" s="237">
        <v>1</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234</v>
      </c>
      <c r="T9" s="240" t="s">
        <v>235</v>
      </c>
      <c r="U9" s="222">
        <v>0</v>
      </c>
      <c r="V9" s="222">
        <f>ROUND(E9*U9,2)</f>
        <v>0</v>
      </c>
      <c r="W9" s="222"/>
      <c r="X9" s="222" t="s">
        <v>236</v>
      </c>
      <c r="Y9" s="222" t="s">
        <v>237</v>
      </c>
      <c r="Z9" s="212"/>
      <c r="AA9" s="212"/>
      <c r="AB9" s="212"/>
      <c r="AC9" s="212"/>
      <c r="AD9" s="212"/>
      <c r="AE9" s="212"/>
      <c r="AF9" s="212"/>
      <c r="AG9" s="212" t="s">
        <v>238</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53" t="s">
        <v>239</v>
      </c>
      <c r="D10" s="241"/>
      <c r="E10" s="241"/>
      <c r="F10" s="241"/>
      <c r="G10" s="24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5">
      <c r="A11" s="219"/>
      <c r="B11" s="220"/>
      <c r="C11" s="254" t="s">
        <v>241</v>
      </c>
      <c r="D11" s="242"/>
      <c r="E11" s="242"/>
      <c r="F11" s="242"/>
      <c r="G11" s="24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240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3">
        <v>2</v>
      </c>
      <c r="B12" s="244" t="s">
        <v>242</v>
      </c>
      <c r="C12" s="255" t="s">
        <v>243</v>
      </c>
      <c r="D12" s="245" t="s">
        <v>233</v>
      </c>
      <c r="E12" s="246">
        <v>1</v>
      </c>
      <c r="F12" s="247"/>
      <c r="G12" s="248">
        <f>ROUND(E12*F12,2)</f>
        <v>0</v>
      </c>
      <c r="H12" s="247"/>
      <c r="I12" s="248">
        <f>ROUND(E12*H12,2)</f>
        <v>0</v>
      </c>
      <c r="J12" s="247"/>
      <c r="K12" s="248">
        <f>ROUND(E12*J12,2)</f>
        <v>0</v>
      </c>
      <c r="L12" s="248">
        <v>21</v>
      </c>
      <c r="M12" s="248">
        <f>G12*(1+L12/100)</f>
        <v>0</v>
      </c>
      <c r="N12" s="246">
        <v>0</v>
      </c>
      <c r="O12" s="246">
        <f>ROUND(E12*N12,2)</f>
        <v>0</v>
      </c>
      <c r="P12" s="246">
        <v>0</v>
      </c>
      <c r="Q12" s="246">
        <f>ROUND(E12*P12,2)</f>
        <v>0</v>
      </c>
      <c r="R12" s="248"/>
      <c r="S12" s="248" t="s">
        <v>234</v>
      </c>
      <c r="T12" s="249" t="s">
        <v>235</v>
      </c>
      <c r="U12" s="222">
        <v>0</v>
      </c>
      <c r="V12" s="222">
        <f>ROUND(E12*U12,2)</f>
        <v>0</v>
      </c>
      <c r="W12" s="222"/>
      <c r="X12" s="222" t="s">
        <v>236</v>
      </c>
      <c r="Y12" s="222" t="s">
        <v>237</v>
      </c>
      <c r="Z12" s="212"/>
      <c r="AA12" s="212"/>
      <c r="AB12" s="212"/>
      <c r="AC12" s="212"/>
      <c r="AD12" s="212"/>
      <c r="AE12" s="212"/>
      <c r="AF12" s="212"/>
      <c r="AG12" s="212" t="s">
        <v>238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4">
        <v>3</v>
      </c>
      <c r="B13" s="235" t="s">
        <v>244</v>
      </c>
      <c r="C13" s="252" t="s">
        <v>245</v>
      </c>
      <c r="D13" s="236" t="s">
        <v>233</v>
      </c>
      <c r="E13" s="237">
        <v>1</v>
      </c>
      <c r="F13" s="238"/>
      <c r="G13" s="239">
        <f>ROUND(E13*F13,2)</f>
        <v>0</v>
      </c>
      <c r="H13" s="238"/>
      <c r="I13" s="239">
        <f>ROUND(E13*H13,2)</f>
        <v>0</v>
      </c>
      <c r="J13" s="238"/>
      <c r="K13" s="239">
        <f>ROUND(E13*J13,2)</f>
        <v>0</v>
      </c>
      <c r="L13" s="239">
        <v>21</v>
      </c>
      <c r="M13" s="239">
        <f>G13*(1+L13/100)</f>
        <v>0</v>
      </c>
      <c r="N13" s="237">
        <v>0</v>
      </c>
      <c r="O13" s="237">
        <f>ROUND(E13*N13,2)</f>
        <v>0</v>
      </c>
      <c r="P13" s="237">
        <v>0</v>
      </c>
      <c r="Q13" s="237">
        <f>ROUND(E13*P13,2)</f>
        <v>0</v>
      </c>
      <c r="R13" s="239"/>
      <c r="S13" s="239" t="s">
        <v>234</v>
      </c>
      <c r="T13" s="240" t="s">
        <v>235</v>
      </c>
      <c r="U13" s="222">
        <v>0</v>
      </c>
      <c r="V13" s="222">
        <f>ROUND(E13*U13,2)</f>
        <v>0</v>
      </c>
      <c r="W13" s="222"/>
      <c r="X13" s="222" t="s">
        <v>236</v>
      </c>
      <c r="Y13" s="222" t="s">
        <v>237</v>
      </c>
      <c r="Z13" s="212"/>
      <c r="AA13" s="212"/>
      <c r="AB13" s="212"/>
      <c r="AC13" s="212"/>
      <c r="AD13" s="212"/>
      <c r="AE13" s="212"/>
      <c r="AF13" s="212"/>
      <c r="AG13" s="212" t="s">
        <v>238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5">
      <c r="A14" s="219"/>
      <c r="B14" s="220"/>
      <c r="C14" s="253" t="s">
        <v>239</v>
      </c>
      <c r="D14" s="241"/>
      <c r="E14" s="241"/>
      <c r="F14" s="241"/>
      <c r="G14" s="241"/>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240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5">
      <c r="A15" s="219"/>
      <c r="B15" s="220"/>
      <c r="C15" s="254" t="s">
        <v>246</v>
      </c>
      <c r="D15" s="242"/>
      <c r="E15" s="242"/>
      <c r="F15" s="242"/>
      <c r="G15" s="24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240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5">
      <c r="A16" s="219"/>
      <c r="B16" s="220"/>
      <c r="C16" s="254" t="s">
        <v>247</v>
      </c>
      <c r="D16" s="242"/>
      <c r="E16" s="242"/>
      <c r="F16" s="242"/>
      <c r="G16" s="24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5">
      <c r="A17" s="219"/>
      <c r="B17" s="220"/>
      <c r="C17" s="254" t="s">
        <v>248</v>
      </c>
      <c r="D17" s="242"/>
      <c r="E17" s="242"/>
      <c r="F17" s="242"/>
      <c r="G17" s="24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240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5">
      <c r="A18" s="219"/>
      <c r="B18" s="220"/>
      <c r="C18" s="254" t="s">
        <v>249</v>
      </c>
      <c r="D18" s="242"/>
      <c r="E18" s="242"/>
      <c r="F18" s="242"/>
      <c r="G18" s="24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240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3">
        <v>4</v>
      </c>
      <c r="B19" s="244" t="s">
        <v>250</v>
      </c>
      <c r="C19" s="255" t="s">
        <v>251</v>
      </c>
      <c r="D19" s="245" t="s">
        <v>233</v>
      </c>
      <c r="E19" s="246">
        <v>1</v>
      </c>
      <c r="F19" s="247"/>
      <c r="G19" s="248">
        <f>ROUND(E19*F19,2)</f>
        <v>0</v>
      </c>
      <c r="H19" s="247"/>
      <c r="I19" s="248">
        <f>ROUND(E19*H19,2)</f>
        <v>0</v>
      </c>
      <c r="J19" s="247"/>
      <c r="K19" s="248">
        <f>ROUND(E19*J19,2)</f>
        <v>0</v>
      </c>
      <c r="L19" s="248">
        <v>21</v>
      </c>
      <c r="M19" s="248">
        <f>G19*(1+L19/100)</f>
        <v>0</v>
      </c>
      <c r="N19" s="246">
        <v>0</v>
      </c>
      <c r="O19" s="246">
        <f>ROUND(E19*N19,2)</f>
        <v>0</v>
      </c>
      <c r="P19" s="246">
        <v>0</v>
      </c>
      <c r="Q19" s="246">
        <f>ROUND(E19*P19,2)</f>
        <v>0</v>
      </c>
      <c r="R19" s="248"/>
      <c r="S19" s="248" t="s">
        <v>234</v>
      </c>
      <c r="T19" s="249" t="s">
        <v>235</v>
      </c>
      <c r="U19" s="222">
        <v>0</v>
      </c>
      <c r="V19" s="222">
        <f>ROUND(E19*U19,2)</f>
        <v>0</v>
      </c>
      <c r="W19" s="222"/>
      <c r="X19" s="222" t="s">
        <v>236</v>
      </c>
      <c r="Y19" s="222" t="s">
        <v>237</v>
      </c>
      <c r="Z19" s="212"/>
      <c r="AA19" s="212"/>
      <c r="AB19" s="212"/>
      <c r="AC19" s="212"/>
      <c r="AD19" s="212"/>
      <c r="AE19" s="212"/>
      <c r="AF19" s="212"/>
      <c r="AG19" s="212" t="s">
        <v>238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3">
        <v>5</v>
      </c>
      <c r="B20" s="244" t="s">
        <v>252</v>
      </c>
      <c r="C20" s="255" t="s">
        <v>253</v>
      </c>
      <c r="D20" s="245" t="s">
        <v>233</v>
      </c>
      <c r="E20" s="246">
        <v>1</v>
      </c>
      <c r="F20" s="247"/>
      <c r="G20" s="248">
        <f>ROUND(E20*F20,2)</f>
        <v>0</v>
      </c>
      <c r="H20" s="247"/>
      <c r="I20" s="248">
        <f>ROUND(E20*H20,2)</f>
        <v>0</v>
      </c>
      <c r="J20" s="247"/>
      <c r="K20" s="248">
        <f>ROUND(E20*J20,2)</f>
        <v>0</v>
      </c>
      <c r="L20" s="248">
        <v>21</v>
      </c>
      <c r="M20" s="248">
        <f>G20*(1+L20/100)</f>
        <v>0</v>
      </c>
      <c r="N20" s="246">
        <v>0</v>
      </c>
      <c r="O20" s="246">
        <f>ROUND(E20*N20,2)</f>
        <v>0</v>
      </c>
      <c r="P20" s="246">
        <v>0</v>
      </c>
      <c r="Q20" s="246">
        <f>ROUND(E20*P20,2)</f>
        <v>0</v>
      </c>
      <c r="R20" s="248"/>
      <c r="S20" s="248" t="s">
        <v>254</v>
      </c>
      <c r="T20" s="249" t="s">
        <v>235</v>
      </c>
      <c r="U20" s="222">
        <v>0</v>
      </c>
      <c r="V20" s="222">
        <f>ROUND(E20*U20,2)</f>
        <v>0</v>
      </c>
      <c r="W20" s="222"/>
      <c r="X20" s="222" t="s">
        <v>236</v>
      </c>
      <c r="Y20" s="222" t="s">
        <v>237</v>
      </c>
      <c r="Z20" s="212"/>
      <c r="AA20" s="212"/>
      <c r="AB20" s="212"/>
      <c r="AC20" s="212"/>
      <c r="AD20" s="212"/>
      <c r="AE20" s="212"/>
      <c r="AF20" s="212"/>
      <c r="AG20" s="212" t="s">
        <v>238</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x14ac:dyDescent="0.25">
      <c r="A21" s="227" t="s">
        <v>229</v>
      </c>
      <c r="B21" s="228" t="s">
        <v>199</v>
      </c>
      <c r="C21" s="251" t="s">
        <v>28</v>
      </c>
      <c r="D21" s="229"/>
      <c r="E21" s="230"/>
      <c r="F21" s="231"/>
      <c r="G21" s="231">
        <f>SUMIF(AG22:AG30,"&lt;&gt;NOR",G22:G30)</f>
        <v>0</v>
      </c>
      <c r="H21" s="231"/>
      <c r="I21" s="231">
        <f>SUM(I22:I30)</f>
        <v>0</v>
      </c>
      <c r="J21" s="231"/>
      <c r="K21" s="231">
        <f>SUM(K22:K30)</f>
        <v>0</v>
      </c>
      <c r="L21" s="231"/>
      <c r="M21" s="231">
        <f>SUM(M22:M30)</f>
        <v>0</v>
      </c>
      <c r="N21" s="230"/>
      <c r="O21" s="230">
        <f>SUM(O22:O30)</f>
        <v>0</v>
      </c>
      <c r="P21" s="230"/>
      <c r="Q21" s="230">
        <f>SUM(Q22:Q30)</f>
        <v>0</v>
      </c>
      <c r="R21" s="231"/>
      <c r="S21" s="231"/>
      <c r="T21" s="232"/>
      <c r="U21" s="226"/>
      <c r="V21" s="226">
        <f>SUM(V22:V30)</f>
        <v>0</v>
      </c>
      <c r="W21" s="226"/>
      <c r="X21" s="226"/>
      <c r="Y21" s="226"/>
      <c r="AG21" t="s">
        <v>230</v>
      </c>
    </row>
    <row r="22" spans="1:60" outlineLevel="1" x14ac:dyDescent="0.25">
      <c r="A22" s="243">
        <v>6</v>
      </c>
      <c r="B22" s="244" t="s">
        <v>255</v>
      </c>
      <c r="C22" s="255" t="s">
        <v>256</v>
      </c>
      <c r="D22" s="245" t="s">
        <v>233</v>
      </c>
      <c r="E22" s="246">
        <v>1</v>
      </c>
      <c r="F22" s="247"/>
      <c r="G22" s="248">
        <f>ROUND(E22*F22,2)</f>
        <v>0</v>
      </c>
      <c r="H22" s="247"/>
      <c r="I22" s="248">
        <f>ROUND(E22*H22,2)</f>
        <v>0</v>
      </c>
      <c r="J22" s="247"/>
      <c r="K22" s="248">
        <f>ROUND(E22*J22,2)</f>
        <v>0</v>
      </c>
      <c r="L22" s="248">
        <v>21</v>
      </c>
      <c r="M22" s="248">
        <f>G22*(1+L22/100)</f>
        <v>0</v>
      </c>
      <c r="N22" s="246">
        <v>0</v>
      </c>
      <c r="O22" s="246">
        <f>ROUND(E22*N22,2)</f>
        <v>0</v>
      </c>
      <c r="P22" s="246">
        <v>0</v>
      </c>
      <c r="Q22" s="246">
        <f>ROUND(E22*P22,2)</f>
        <v>0</v>
      </c>
      <c r="R22" s="248"/>
      <c r="S22" s="248" t="s">
        <v>234</v>
      </c>
      <c r="T22" s="249" t="s">
        <v>235</v>
      </c>
      <c r="U22" s="222">
        <v>0</v>
      </c>
      <c r="V22" s="222">
        <f>ROUND(E22*U22,2)</f>
        <v>0</v>
      </c>
      <c r="W22" s="222"/>
      <c r="X22" s="222" t="s">
        <v>236</v>
      </c>
      <c r="Y22" s="222" t="s">
        <v>237</v>
      </c>
      <c r="Z22" s="212"/>
      <c r="AA22" s="212"/>
      <c r="AB22" s="212"/>
      <c r="AC22" s="212"/>
      <c r="AD22" s="212"/>
      <c r="AE22" s="212"/>
      <c r="AF22" s="212"/>
      <c r="AG22" s="212" t="s">
        <v>238</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3">
        <v>7</v>
      </c>
      <c r="B23" s="244" t="s">
        <v>257</v>
      </c>
      <c r="C23" s="255" t="s">
        <v>258</v>
      </c>
      <c r="D23" s="245" t="s">
        <v>233</v>
      </c>
      <c r="E23" s="246">
        <v>1</v>
      </c>
      <c r="F23" s="247"/>
      <c r="G23" s="248">
        <f>ROUND(E23*F23,2)</f>
        <v>0</v>
      </c>
      <c r="H23" s="247"/>
      <c r="I23" s="248">
        <f>ROUND(E23*H23,2)</f>
        <v>0</v>
      </c>
      <c r="J23" s="247"/>
      <c r="K23" s="248">
        <f>ROUND(E23*J23,2)</f>
        <v>0</v>
      </c>
      <c r="L23" s="248">
        <v>21</v>
      </c>
      <c r="M23" s="248">
        <f>G23*(1+L23/100)</f>
        <v>0</v>
      </c>
      <c r="N23" s="246">
        <v>0</v>
      </c>
      <c r="O23" s="246">
        <f>ROUND(E23*N23,2)</f>
        <v>0</v>
      </c>
      <c r="P23" s="246">
        <v>0</v>
      </c>
      <c r="Q23" s="246">
        <f>ROUND(E23*P23,2)</f>
        <v>0</v>
      </c>
      <c r="R23" s="248"/>
      <c r="S23" s="248" t="s">
        <v>234</v>
      </c>
      <c r="T23" s="249" t="s">
        <v>235</v>
      </c>
      <c r="U23" s="222">
        <v>0</v>
      </c>
      <c r="V23" s="222">
        <f>ROUND(E23*U23,2)</f>
        <v>0</v>
      </c>
      <c r="W23" s="222"/>
      <c r="X23" s="222" t="s">
        <v>236</v>
      </c>
      <c r="Y23" s="222" t="s">
        <v>237</v>
      </c>
      <c r="Z23" s="212"/>
      <c r="AA23" s="212"/>
      <c r="AB23" s="212"/>
      <c r="AC23" s="212"/>
      <c r="AD23" s="212"/>
      <c r="AE23" s="212"/>
      <c r="AF23" s="212"/>
      <c r="AG23" s="212" t="s">
        <v>238</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34">
        <v>8</v>
      </c>
      <c r="B24" s="235" t="s">
        <v>259</v>
      </c>
      <c r="C24" s="252" t="s">
        <v>260</v>
      </c>
      <c r="D24" s="236" t="s">
        <v>233</v>
      </c>
      <c r="E24" s="237">
        <v>1</v>
      </c>
      <c r="F24" s="238"/>
      <c r="G24" s="239">
        <f>ROUND(E24*F24,2)</f>
        <v>0</v>
      </c>
      <c r="H24" s="238"/>
      <c r="I24" s="239">
        <f>ROUND(E24*H24,2)</f>
        <v>0</v>
      </c>
      <c r="J24" s="238"/>
      <c r="K24" s="239">
        <f>ROUND(E24*J24,2)</f>
        <v>0</v>
      </c>
      <c r="L24" s="239">
        <v>21</v>
      </c>
      <c r="M24" s="239">
        <f>G24*(1+L24/100)</f>
        <v>0</v>
      </c>
      <c r="N24" s="237">
        <v>0</v>
      </c>
      <c r="O24" s="237">
        <f>ROUND(E24*N24,2)</f>
        <v>0</v>
      </c>
      <c r="P24" s="237">
        <v>0</v>
      </c>
      <c r="Q24" s="237">
        <f>ROUND(E24*P24,2)</f>
        <v>0</v>
      </c>
      <c r="R24" s="239"/>
      <c r="S24" s="239" t="s">
        <v>234</v>
      </c>
      <c r="T24" s="240" t="s">
        <v>235</v>
      </c>
      <c r="U24" s="222">
        <v>0</v>
      </c>
      <c r="V24" s="222">
        <f>ROUND(E24*U24,2)</f>
        <v>0</v>
      </c>
      <c r="W24" s="222"/>
      <c r="X24" s="222" t="s">
        <v>236</v>
      </c>
      <c r="Y24" s="222" t="s">
        <v>237</v>
      </c>
      <c r="Z24" s="212"/>
      <c r="AA24" s="212"/>
      <c r="AB24" s="212"/>
      <c r="AC24" s="212"/>
      <c r="AD24" s="212"/>
      <c r="AE24" s="212"/>
      <c r="AF24" s="212"/>
      <c r="AG24" s="212" t="s">
        <v>238</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5">
      <c r="A25" s="219"/>
      <c r="B25" s="220"/>
      <c r="C25" s="253" t="s">
        <v>239</v>
      </c>
      <c r="D25" s="241"/>
      <c r="E25" s="241"/>
      <c r="F25" s="241"/>
      <c r="G25" s="241"/>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240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5">
      <c r="A26" s="219"/>
      <c r="B26" s="220"/>
      <c r="C26" s="254" t="s">
        <v>261</v>
      </c>
      <c r="D26" s="242"/>
      <c r="E26" s="242"/>
      <c r="F26" s="242"/>
      <c r="G26" s="24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240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34">
        <v>9</v>
      </c>
      <c r="B27" s="235" t="s">
        <v>262</v>
      </c>
      <c r="C27" s="252" t="s">
        <v>263</v>
      </c>
      <c r="D27" s="236" t="s">
        <v>233</v>
      </c>
      <c r="E27" s="237">
        <v>1</v>
      </c>
      <c r="F27" s="238"/>
      <c r="G27" s="239">
        <f>ROUND(E27*F27,2)</f>
        <v>0</v>
      </c>
      <c r="H27" s="238"/>
      <c r="I27" s="239">
        <f>ROUND(E27*H27,2)</f>
        <v>0</v>
      </c>
      <c r="J27" s="238"/>
      <c r="K27" s="239">
        <f>ROUND(E27*J27,2)</f>
        <v>0</v>
      </c>
      <c r="L27" s="239">
        <v>21</v>
      </c>
      <c r="M27" s="239">
        <f>G27*(1+L27/100)</f>
        <v>0</v>
      </c>
      <c r="N27" s="237">
        <v>0</v>
      </c>
      <c r="O27" s="237">
        <f>ROUND(E27*N27,2)</f>
        <v>0</v>
      </c>
      <c r="P27" s="237">
        <v>0</v>
      </c>
      <c r="Q27" s="237">
        <f>ROUND(E27*P27,2)</f>
        <v>0</v>
      </c>
      <c r="R27" s="239"/>
      <c r="S27" s="239" t="s">
        <v>234</v>
      </c>
      <c r="T27" s="240" t="s">
        <v>235</v>
      </c>
      <c r="U27" s="222">
        <v>0</v>
      </c>
      <c r="V27" s="222">
        <f>ROUND(E27*U27,2)</f>
        <v>0</v>
      </c>
      <c r="W27" s="222"/>
      <c r="X27" s="222" t="s">
        <v>236</v>
      </c>
      <c r="Y27" s="222" t="s">
        <v>237</v>
      </c>
      <c r="Z27" s="212"/>
      <c r="AA27" s="212"/>
      <c r="AB27" s="212"/>
      <c r="AC27" s="212"/>
      <c r="AD27" s="212"/>
      <c r="AE27" s="212"/>
      <c r="AF27" s="212"/>
      <c r="AG27" s="212" t="s">
        <v>238</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5">
      <c r="A28" s="219"/>
      <c r="B28" s="220"/>
      <c r="C28" s="253" t="s">
        <v>264</v>
      </c>
      <c r="D28" s="241"/>
      <c r="E28" s="241"/>
      <c r="F28" s="241"/>
      <c r="G28" s="241"/>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240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34">
        <v>10</v>
      </c>
      <c r="B29" s="235" t="s">
        <v>265</v>
      </c>
      <c r="C29" s="252" t="s">
        <v>266</v>
      </c>
      <c r="D29" s="236" t="s">
        <v>233</v>
      </c>
      <c r="E29" s="237">
        <v>1</v>
      </c>
      <c r="F29" s="238"/>
      <c r="G29" s="239">
        <f>ROUND(E29*F29,2)</f>
        <v>0</v>
      </c>
      <c r="H29" s="238"/>
      <c r="I29" s="239">
        <f>ROUND(E29*H29,2)</f>
        <v>0</v>
      </c>
      <c r="J29" s="238"/>
      <c r="K29" s="239">
        <f>ROUND(E29*J29,2)</f>
        <v>0</v>
      </c>
      <c r="L29" s="239">
        <v>21</v>
      </c>
      <c r="M29" s="239">
        <f>G29*(1+L29/100)</f>
        <v>0</v>
      </c>
      <c r="N29" s="237">
        <v>0</v>
      </c>
      <c r="O29" s="237">
        <f>ROUND(E29*N29,2)</f>
        <v>0</v>
      </c>
      <c r="P29" s="237">
        <v>0</v>
      </c>
      <c r="Q29" s="237">
        <f>ROUND(E29*P29,2)</f>
        <v>0</v>
      </c>
      <c r="R29" s="239"/>
      <c r="S29" s="239" t="s">
        <v>254</v>
      </c>
      <c r="T29" s="240" t="s">
        <v>235</v>
      </c>
      <c r="U29" s="222">
        <v>0</v>
      </c>
      <c r="V29" s="222">
        <f>ROUND(E29*U29,2)</f>
        <v>0</v>
      </c>
      <c r="W29" s="222"/>
      <c r="X29" s="222" t="s">
        <v>236</v>
      </c>
      <c r="Y29" s="222" t="s">
        <v>237</v>
      </c>
      <c r="Z29" s="212"/>
      <c r="AA29" s="212"/>
      <c r="AB29" s="212"/>
      <c r="AC29" s="212"/>
      <c r="AD29" s="212"/>
      <c r="AE29" s="212"/>
      <c r="AF29" s="212"/>
      <c r="AG29" s="212" t="s">
        <v>238</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31.2" outlineLevel="2" x14ac:dyDescent="0.25">
      <c r="A30" s="219"/>
      <c r="B30" s="220"/>
      <c r="C30" s="253" t="s">
        <v>267</v>
      </c>
      <c r="D30" s="241"/>
      <c r="E30" s="241"/>
      <c r="F30" s="241"/>
      <c r="G30" s="241"/>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240</v>
      </c>
      <c r="AH30" s="212"/>
      <c r="AI30" s="212"/>
      <c r="AJ30" s="212"/>
      <c r="AK30" s="212"/>
      <c r="AL30" s="212"/>
      <c r="AM30" s="212"/>
      <c r="AN30" s="212"/>
      <c r="AO30" s="212"/>
      <c r="AP30" s="212"/>
      <c r="AQ30" s="212"/>
      <c r="AR30" s="212"/>
      <c r="AS30" s="212"/>
      <c r="AT30" s="212"/>
      <c r="AU30" s="212"/>
      <c r="AV30" s="212"/>
      <c r="AW30" s="212"/>
      <c r="AX30" s="212"/>
      <c r="AY30" s="212"/>
      <c r="AZ30" s="212"/>
      <c r="BA30" s="250" t="str">
        <f>C30</f>
        <v>Povinná publicita stavby, 1 ks - stálá pamětní deska v místě realizace – rozměr 0,3 x 0,4 m, dle vzoru odsouhlaseného objednatelem, z odolného a trvalého materiálu, 1 ks - velkoplošný informační billboard v místě realizace – rozměr 5,1 x 2,4 m, dle vzoru odsouhlaseného objednatelem, z materiálu odolného proti povětrnostním podmínkám, instalace po celou dobu realizace projektu na viditelném místě</v>
      </c>
      <c r="BB30" s="212"/>
      <c r="BC30" s="212"/>
      <c r="BD30" s="212"/>
      <c r="BE30" s="212"/>
      <c r="BF30" s="212"/>
      <c r="BG30" s="212"/>
      <c r="BH30" s="212"/>
    </row>
    <row r="31" spans="1:60" x14ac:dyDescent="0.25">
      <c r="A31" s="3"/>
      <c r="B31" s="4"/>
      <c r="C31" s="256"/>
      <c r="D31" s="6"/>
      <c r="E31" s="3"/>
      <c r="F31" s="3"/>
      <c r="G31" s="3"/>
      <c r="H31" s="3"/>
      <c r="I31" s="3"/>
      <c r="J31" s="3"/>
      <c r="K31" s="3"/>
      <c r="L31" s="3"/>
      <c r="M31" s="3"/>
      <c r="N31" s="3"/>
      <c r="O31" s="3"/>
      <c r="P31" s="3"/>
      <c r="Q31" s="3"/>
      <c r="R31" s="3"/>
      <c r="S31" s="3"/>
      <c r="T31" s="3"/>
      <c r="U31" s="3"/>
      <c r="V31" s="3"/>
      <c r="W31" s="3"/>
      <c r="X31" s="3"/>
      <c r="Y31" s="3"/>
      <c r="AE31">
        <v>15</v>
      </c>
      <c r="AF31">
        <v>21</v>
      </c>
      <c r="AG31" t="s">
        <v>215</v>
      </c>
    </row>
    <row r="32" spans="1:60" x14ac:dyDescent="0.25">
      <c r="A32" s="215"/>
      <c r="B32" s="216" t="s">
        <v>29</v>
      </c>
      <c r="C32" s="257"/>
      <c r="D32" s="217"/>
      <c r="E32" s="218"/>
      <c r="F32" s="218"/>
      <c r="G32" s="233">
        <f>G8+G21</f>
        <v>0</v>
      </c>
      <c r="H32" s="3"/>
      <c r="I32" s="3"/>
      <c r="J32" s="3"/>
      <c r="K32" s="3"/>
      <c r="L32" s="3"/>
      <c r="M32" s="3"/>
      <c r="N32" s="3"/>
      <c r="O32" s="3"/>
      <c r="P32" s="3"/>
      <c r="Q32" s="3"/>
      <c r="R32" s="3"/>
      <c r="S32" s="3"/>
      <c r="T32" s="3"/>
      <c r="U32" s="3"/>
      <c r="V32" s="3"/>
      <c r="W32" s="3"/>
      <c r="X32" s="3"/>
      <c r="Y32" s="3"/>
      <c r="AE32">
        <f>SUMIF(L7:L30,AE31,G7:G30)</f>
        <v>0</v>
      </c>
      <c r="AF32">
        <f>SUMIF(L7:L30,AF31,G7:G30)</f>
        <v>0</v>
      </c>
      <c r="AG32" t="s">
        <v>268</v>
      </c>
    </row>
    <row r="33" spans="3:33" x14ac:dyDescent="0.25">
      <c r="C33" s="258"/>
      <c r="D33" s="10"/>
      <c r="AG33" t="s">
        <v>269</v>
      </c>
    </row>
    <row r="34" spans="3:33" x14ac:dyDescent="0.25">
      <c r="D34" s="10"/>
    </row>
    <row r="35" spans="3:33" x14ac:dyDescent="0.25">
      <c r="D35" s="10"/>
    </row>
    <row r="36" spans="3:33" x14ac:dyDescent="0.25">
      <c r="D36" s="10"/>
    </row>
    <row r="37" spans="3:33" x14ac:dyDescent="0.25">
      <c r="D37" s="10"/>
    </row>
    <row r="38" spans="3:33" x14ac:dyDescent="0.25">
      <c r="D38" s="10"/>
    </row>
    <row r="39" spans="3:33" x14ac:dyDescent="0.25">
      <c r="D39" s="10"/>
    </row>
    <row r="40" spans="3:33" x14ac:dyDescent="0.25">
      <c r="D40" s="10"/>
    </row>
    <row r="41" spans="3:33" x14ac:dyDescent="0.25">
      <c r="D41" s="10"/>
    </row>
    <row r="42" spans="3:33" x14ac:dyDescent="0.25">
      <c r="D42" s="10"/>
    </row>
    <row r="43" spans="3:33" x14ac:dyDescent="0.25">
      <c r="D43" s="10"/>
    </row>
    <row r="44" spans="3:33" x14ac:dyDescent="0.25">
      <c r="D44" s="10"/>
    </row>
    <row r="45" spans="3:33" x14ac:dyDescent="0.25">
      <c r="D45" s="10"/>
    </row>
    <row r="46" spans="3:33" x14ac:dyDescent="0.25">
      <c r="D46" s="10"/>
    </row>
    <row r="47" spans="3:33" x14ac:dyDescent="0.25">
      <c r="D47" s="10"/>
    </row>
    <row r="48" spans="3:33"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mBc1S+hgZGIlLe6bT2PWTSrq0gTnPwMXfdHekJYa0Hi7B0YJgxjFUumrAcJZMb+I0Fx2mQyfWNrKPdqGL7Z4QA==" saltValue="+ITCJYrSuDI7QcgjuxnIyQ==" spinCount="100000" sheet="1" formatRows="0"/>
  <mergeCells count="15">
    <mergeCell ref="C26:G26"/>
    <mergeCell ref="C28:G28"/>
    <mergeCell ref="C30:G30"/>
    <mergeCell ref="C14:G14"/>
    <mergeCell ref="C15:G15"/>
    <mergeCell ref="C16:G16"/>
    <mergeCell ref="C17:G17"/>
    <mergeCell ref="C18:G18"/>
    <mergeCell ref="C25:G25"/>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87FB-355C-484C-81E3-D27D3A95D540}">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53</v>
      </c>
      <c r="C3" s="201" t="s">
        <v>56</v>
      </c>
      <c r="D3" s="199"/>
      <c r="E3" s="199"/>
      <c r="F3" s="199"/>
      <c r="G3" s="200"/>
      <c r="AC3" s="176" t="s">
        <v>202</v>
      </c>
      <c r="AG3" t="s">
        <v>205</v>
      </c>
    </row>
    <row r="4" spans="1:60" ht="25.05" customHeight="1" x14ac:dyDescent="0.25">
      <c r="A4" s="202" t="s">
        <v>9</v>
      </c>
      <c r="B4" s="203" t="s">
        <v>57</v>
      </c>
      <c r="C4" s="204" t="s">
        <v>58</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53</v>
      </c>
      <c r="C8" s="251" t="s">
        <v>127</v>
      </c>
      <c r="D8" s="229"/>
      <c r="E8" s="230"/>
      <c r="F8" s="231"/>
      <c r="G8" s="231">
        <f>SUMIF(AG9:AG21,"&lt;&gt;NOR",G9:G21)</f>
        <v>0</v>
      </c>
      <c r="H8" s="231"/>
      <c r="I8" s="231">
        <f>SUM(I9:I21)</f>
        <v>0</v>
      </c>
      <c r="J8" s="231"/>
      <c r="K8" s="231">
        <f>SUM(K9:K21)</f>
        <v>0</v>
      </c>
      <c r="L8" s="231"/>
      <c r="M8" s="231">
        <f>SUM(M9:M21)</f>
        <v>0</v>
      </c>
      <c r="N8" s="230"/>
      <c r="O8" s="230">
        <f>SUM(O9:O21)</f>
        <v>0</v>
      </c>
      <c r="P8" s="230"/>
      <c r="Q8" s="230">
        <f>SUM(Q9:Q21)</f>
        <v>853.69</v>
      </c>
      <c r="R8" s="231"/>
      <c r="S8" s="231"/>
      <c r="T8" s="232"/>
      <c r="U8" s="226"/>
      <c r="V8" s="226">
        <f>SUM(V9:V21)</f>
        <v>169.97</v>
      </c>
      <c r="W8" s="226"/>
      <c r="X8" s="226"/>
      <c r="Y8" s="226"/>
      <c r="AG8" t="s">
        <v>230</v>
      </c>
    </row>
    <row r="9" spans="1:60" ht="20.399999999999999" outlineLevel="1" x14ac:dyDescent="0.25">
      <c r="A9" s="234">
        <v>1</v>
      </c>
      <c r="B9" s="235" t="s">
        <v>271</v>
      </c>
      <c r="C9" s="252" t="s">
        <v>272</v>
      </c>
      <c r="D9" s="236" t="s">
        <v>273</v>
      </c>
      <c r="E9" s="237">
        <v>8.282</v>
      </c>
      <c r="F9" s="238"/>
      <c r="G9" s="239">
        <f>ROUND(E9*F9,2)</f>
        <v>0</v>
      </c>
      <c r="H9" s="238"/>
      <c r="I9" s="239">
        <f>ROUND(E9*H9,2)</f>
        <v>0</v>
      </c>
      <c r="J9" s="238"/>
      <c r="K9" s="239">
        <f>ROUND(E9*J9,2)</f>
        <v>0</v>
      </c>
      <c r="L9" s="239">
        <v>21</v>
      </c>
      <c r="M9" s="239">
        <f>G9*(1+L9/100)</f>
        <v>0</v>
      </c>
      <c r="N9" s="237">
        <v>0</v>
      </c>
      <c r="O9" s="237">
        <f>ROUND(E9*N9,2)</f>
        <v>0</v>
      </c>
      <c r="P9" s="237">
        <v>0.24</v>
      </c>
      <c r="Q9" s="237">
        <f>ROUND(E9*P9,2)</f>
        <v>1.99</v>
      </c>
      <c r="R9" s="239" t="s">
        <v>274</v>
      </c>
      <c r="S9" s="239" t="s">
        <v>234</v>
      </c>
      <c r="T9" s="240" t="s">
        <v>275</v>
      </c>
      <c r="U9" s="222">
        <v>0.16900000000000001</v>
      </c>
      <c r="V9" s="222">
        <f>ROUND(E9*U9,2)</f>
        <v>1.4</v>
      </c>
      <c r="W9" s="222"/>
      <c r="X9" s="222" t="s">
        <v>276</v>
      </c>
      <c r="Y9" s="222" t="s">
        <v>237</v>
      </c>
      <c r="Z9" s="212"/>
      <c r="AA9" s="212"/>
      <c r="AB9" s="212"/>
      <c r="AC9" s="212"/>
      <c r="AD9" s="212"/>
      <c r="AE9" s="212"/>
      <c r="AF9" s="212"/>
      <c r="AG9" s="212" t="s">
        <v>277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62" t="s">
        <v>278</v>
      </c>
      <c r="D10" s="261"/>
      <c r="E10" s="261"/>
      <c r="F10" s="261"/>
      <c r="G10" s="26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279</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5">
      <c r="A11" s="219"/>
      <c r="B11" s="220"/>
      <c r="C11" s="263" t="s">
        <v>280</v>
      </c>
      <c r="D11" s="259"/>
      <c r="E11" s="260">
        <v>8.282</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281</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0.399999999999999" outlineLevel="1" x14ac:dyDescent="0.25">
      <c r="A12" s="234">
        <v>2</v>
      </c>
      <c r="B12" s="235" t="s">
        <v>282</v>
      </c>
      <c r="C12" s="252" t="s">
        <v>283</v>
      </c>
      <c r="D12" s="236" t="s">
        <v>273</v>
      </c>
      <c r="E12" s="237">
        <v>730</v>
      </c>
      <c r="F12" s="238"/>
      <c r="G12" s="239">
        <f>ROUND(E12*F12,2)</f>
        <v>0</v>
      </c>
      <c r="H12" s="238"/>
      <c r="I12" s="239">
        <f>ROUND(E12*H12,2)</f>
        <v>0</v>
      </c>
      <c r="J12" s="238"/>
      <c r="K12" s="239">
        <f>ROUND(E12*J12,2)</f>
        <v>0</v>
      </c>
      <c r="L12" s="239">
        <v>21</v>
      </c>
      <c r="M12" s="239">
        <f>G12*(1+L12/100)</f>
        <v>0</v>
      </c>
      <c r="N12" s="237">
        <v>0</v>
      </c>
      <c r="O12" s="237">
        <f>ROUND(E12*N12,2)</f>
        <v>0</v>
      </c>
      <c r="P12" s="237">
        <v>0.33</v>
      </c>
      <c r="Q12" s="237">
        <f>ROUND(E12*P12,2)</f>
        <v>240.9</v>
      </c>
      <c r="R12" s="239" t="s">
        <v>274</v>
      </c>
      <c r="S12" s="239" t="s">
        <v>234</v>
      </c>
      <c r="T12" s="240" t="s">
        <v>275</v>
      </c>
      <c r="U12" s="222">
        <v>0.113</v>
      </c>
      <c r="V12" s="222">
        <f>ROUND(E12*U12,2)</f>
        <v>82.49</v>
      </c>
      <c r="W12" s="222"/>
      <c r="X12" s="222" t="s">
        <v>276</v>
      </c>
      <c r="Y12" s="222" t="s">
        <v>237</v>
      </c>
      <c r="Z12" s="212"/>
      <c r="AA12" s="212"/>
      <c r="AB12" s="212"/>
      <c r="AC12" s="212"/>
      <c r="AD12" s="212"/>
      <c r="AE12" s="212"/>
      <c r="AF12" s="212"/>
      <c r="AG12" s="212" t="s">
        <v>277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5">
      <c r="A13" s="219"/>
      <c r="B13" s="220"/>
      <c r="C13" s="263" t="s">
        <v>284</v>
      </c>
      <c r="D13" s="259"/>
      <c r="E13" s="260">
        <v>730</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281</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20.399999999999999" outlineLevel="1" x14ac:dyDescent="0.25">
      <c r="A14" s="234">
        <v>3</v>
      </c>
      <c r="B14" s="235" t="s">
        <v>285</v>
      </c>
      <c r="C14" s="252" t="s">
        <v>286</v>
      </c>
      <c r="D14" s="236" t="s">
        <v>273</v>
      </c>
      <c r="E14" s="237">
        <v>730</v>
      </c>
      <c r="F14" s="238"/>
      <c r="G14" s="239">
        <f>ROUND(E14*F14,2)</f>
        <v>0</v>
      </c>
      <c r="H14" s="238"/>
      <c r="I14" s="239">
        <f>ROUND(E14*H14,2)</f>
        <v>0</v>
      </c>
      <c r="J14" s="238"/>
      <c r="K14" s="239">
        <f>ROUND(E14*J14,2)</f>
        <v>0</v>
      </c>
      <c r="L14" s="239">
        <v>21</v>
      </c>
      <c r="M14" s="239">
        <f>G14*(1+L14/100)</f>
        <v>0</v>
      </c>
      <c r="N14" s="237">
        <v>0</v>
      </c>
      <c r="O14" s="237">
        <f>ROUND(E14*N14,2)</f>
        <v>0</v>
      </c>
      <c r="P14" s="237">
        <v>0.63856999999999997</v>
      </c>
      <c r="Q14" s="237">
        <f>ROUND(E14*P14,2)</f>
        <v>466.16</v>
      </c>
      <c r="R14" s="239" t="s">
        <v>274</v>
      </c>
      <c r="S14" s="239" t="s">
        <v>234</v>
      </c>
      <c r="T14" s="240" t="s">
        <v>275</v>
      </c>
      <c r="U14" s="222">
        <v>2.7E-2</v>
      </c>
      <c r="V14" s="222">
        <f>ROUND(E14*U14,2)</f>
        <v>19.71</v>
      </c>
      <c r="W14" s="222"/>
      <c r="X14" s="222" t="s">
        <v>276</v>
      </c>
      <c r="Y14" s="222" t="s">
        <v>237</v>
      </c>
      <c r="Z14" s="212"/>
      <c r="AA14" s="212"/>
      <c r="AB14" s="212"/>
      <c r="AC14" s="212"/>
      <c r="AD14" s="212"/>
      <c r="AE14" s="212"/>
      <c r="AF14" s="212"/>
      <c r="AG14" s="212" t="s">
        <v>277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5">
      <c r="A15" s="219"/>
      <c r="B15" s="220"/>
      <c r="C15" s="263" t="s">
        <v>287</v>
      </c>
      <c r="D15" s="259"/>
      <c r="E15" s="260">
        <v>730</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281</v>
      </c>
      <c r="AH15" s="212">
        <v>5</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34">
        <v>4</v>
      </c>
      <c r="B16" s="235" t="s">
        <v>288</v>
      </c>
      <c r="C16" s="252" t="s">
        <v>289</v>
      </c>
      <c r="D16" s="236" t="s">
        <v>290</v>
      </c>
      <c r="E16" s="237">
        <v>533.35</v>
      </c>
      <c r="F16" s="238"/>
      <c r="G16" s="239">
        <f>ROUND(E16*F16,2)</f>
        <v>0</v>
      </c>
      <c r="H16" s="238"/>
      <c r="I16" s="239">
        <f>ROUND(E16*H16,2)</f>
        <v>0</v>
      </c>
      <c r="J16" s="238"/>
      <c r="K16" s="239">
        <f>ROUND(E16*J16,2)</f>
        <v>0</v>
      </c>
      <c r="L16" s="239">
        <v>21</v>
      </c>
      <c r="M16" s="239">
        <f>G16*(1+L16/100)</f>
        <v>0</v>
      </c>
      <c r="N16" s="237">
        <v>0</v>
      </c>
      <c r="O16" s="237">
        <f>ROUND(E16*N16,2)</f>
        <v>0</v>
      </c>
      <c r="P16" s="237">
        <v>0.27</v>
      </c>
      <c r="Q16" s="237">
        <f>ROUND(E16*P16,2)</f>
        <v>144</v>
      </c>
      <c r="R16" s="239" t="s">
        <v>274</v>
      </c>
      <c r="S16" s="239" t="s">
        <v>234</v>
      </c>
      <c r="T16" s="240" t="s">
        <v>275</v>
      </c>
      <c r="U16" s="222">
        <v>0.123</v>
      </c>
      <c r="V16" s="222">
        <f>ROUND(E16*U16,2)</f>
        <v>65.599999999999994</v>
      </c>
      <c r="W16" s="222"/>
      <c r="X16" s="222" t="s">
        <v>276</v>
      </c>
      <c r="Y16" s="222" t="s">
        <v>237</v>
      </c>
      <c r="Z16" s="212"/>
      <c r="AA16" s="212"/>
      <c r="AB16" s="212"/>
      <c r="AC16" s="212"/>
      <c r="AD16" s="212"/>
      <c r="AE16" s="212"/>
      <c r="AF16" s="212"/>
      <c r="AG16" s="212" t="s">
        <v>277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5">
      <c r="A17" s="219"/>
      <c r="B17" s="220"/>
      <c r="C17" s="262" t="s">
        <v>291</v>
      </c>
      <c r="D17" s="261"/>
      <c r="E17" s="261"/>
      <c r="F17" s="261"/>
      <c r="G17" s="261"/>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279</v>
      </c>
      <c r="AH17" s="212"/>
      <c r="AI17" s="212"/>
      <c r="AJ17" s="212"/>
      <c r="AK17" s="212"/>
      <c r="AL17" s="212"/>
      <c r="AM17" s="212"/>
      <c r="AN17" s="212"/>
      <c r="AO17" s="212"/>
      <c r="AP17" s="212"/>
      <c r="AQ17" s="212"/>
      <c r="AR17" s="212"/>
      <c r="AS17" s="212"/>
      <c r="AT17" s="212"/>
      <c r="AU17" s="212"/>
      <c r="AV17" s="212"/>
      <c r="AW17" s="212"/>
      <c r="AX17" s="212"/>
      <c r="AY17" s="212"/>
      <c r="AZ17" s="212"/>
      <c r="BA17" s="250" t="str">
        <f>C17</f>
        <v>s vybouráním lože, s přemístěním hmot na skládku na vzdálenost do 3 m nebo naložením na dopravní prostředek</v>
      </c>
      <c r="BB17" s="212"/>
      <c r="BC17" s="212"/>
      <c r="BD17" s="212"/>
      <c r="BE17" s="212"/>
      <c r="BF17" s="212"/>
      <c r="BG17" s="212"/>
      <c r="BH17" s="212"/>
    </row>
    <row r="18" spans="1:60" ht="30.6" outlineLevel="2" x14ac:dyDescent="0.25">
      <c r="A18" s="219"/>
      <c r="B18" s="220"/>
      <c r="C18" s="263" t="s">
        <v>292</v>
      </c>
      <c r="D18" s="259"/>
      <c r="E18" s="260">
        <v>533.35</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281</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34">
        <v>5</v>
      </c>
      <c r="B19" s="235" t="s">
        <v>293</v>
      </c>
      <c r="C19" s="252" t="s">
        <v>294</v>
      </c>
      <c r="D19" s="236" t="s">
        <v>290</v>
      </c>
      <c r="E19" s="237">
        <v>5.6</v>
      </c>
      <c r="F19" s="238"/>
      <c r="G19" s="239">
        <f>ROUND(E19*F19,2)</f>
        <v>0</v>
      </c>
      <c r="H19" s="238"/>
      <c r="I19" s="239">
        <f>ROUND(E19*H19,2)</f>
        <v>0</v>
      </c>
      <c r="J19" s="238"/>
      <c r="K19" s="239">
        <f>ROUND(E19*J19,2)</f>
        <v>0</v>
      </c>
      <c r="L19" s="239">
        <v>21</v>
      </c>
      <c r="M19" s="239">
        <f>G19*(1+L19/100)</f>
        <v>0</v>
      </c>
      <c r="N19" s="237">
        <v>0</v>
      </c>
      <c r="O19" s="237">
        <f>ROUND(E19*N19,2)</f>
        <v>0</v>
      </c>
      <c r="P19" s="237">
        <v>0.115</v>
      </c>
      <c r="Q19" s="237">
        <f>ROUND(E19*P19,2)</f>
        <v>0.64</v>
      </c>
      <c r="R19" s="239" t="s">
        <v>274</v>
      </c>
      <c r="S19" s="239" t="s">
        <v>234</v>
      </c>
      <c r="T19" s="240" t="s">
        <v>275</v>
      </c>
      <c r="U19" s="222">
        <v>0.13700000000000001</v>
      </c>
      <c r="V19" s="222">
        <f>ROUND(E19*U19,2)</f>
        <v>0.77</v>
      </c>
      <c r="W19" s="222"/>
      <c r="X19" s="222" t="s">
        <v>276</v>
      </c>
      <c r="Y19" s="222" t="s">
        <v>237</v>
      </c>
      <c r="Z19" s="212"/>
      <c r="AA19" s="212"/>
      <c r="AB19" s="212"/>
      <c r="AC19" s="212"/>
      <c r="AD19" s="212"/>
      <c r="AE19" s="212"/>
      <c r="AF19" s="212"/>
      <c r="AG19" s="212" t="s">
        <v>277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5">
      <c r="A20" s="219"/>
      <c r="B20" s="220"/>
      <c r="C20" s="262" t="s">
        <v>291</v>
      </c>
      <c r="D20" s="261"/>
      <c r="E20" s="261"/>
      <c r="F20" s="261"/>
      <c r="G20" s="261"/>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279</v>
      </c>
      <c r="AH20" s="212"/>
      <c r="AI20" s="212"/>
      <c r="AJ20" s="212"/>
      <c r="AK20" s="212"/>
      <c r="AL20" s="212"/>
      <c r="AM20" s="212"/>
      <c r="AN20" s="212"/>
      <c r="AO20" s="212"/>
      <c r="AP20" s="212"/>
      <c r="AQ20" s="212"/>
      <c r="AR20" s="212"/>
      <c r="AS20" s="212"/>
      <c r="AT20" s="212"/>
      <c r="AU20" s="212"/>
      <c r="AV20" s="212"/>
      <c r="AW20" s="212"/>
      <c r="AX20" s="212"/>
      <c r="AY20" s="212"/>
      <c r="AZ20" s="212"/>
      <c r="BA20" s="250" t="str">
        <f>C20</f>
        <v>s vybouráním lože, s přemístěním hmot na skládku na vzdálenost do 3 m nebo naložením na dopravní prostředek</v>
      </c>
      <c r="BB20" s="212"/>
      <c r="BC20" s="212"/>
      <c r="BD20" s="212"/>
      <c r="BE20" s="212"/>
      <c r="BF20" s="212"/>
      <c r="BG20" s="212"/>
      <c r="BH20" s="212"/>
    </row>
    <row r="21" spans="1:60" outlineLevel="2" x14ac:dyDescent="0.25">
      <c r="A21" s="219"/>
      <c r="B21" s="220"/>
      <c r="C21" s="263" t="s">
        <v>295</v>
      </c>
      <c r="D21" s="259"/>
      <c r="E21" s="260">
        <v>5.6</v>
      </c>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281</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x14ac:dyDescent="0.25">
      <c r="A22" s="227" t="s">
        <v>229</v>
      </c>
      <c r="B22" s="228" t="s">
        <v>128</v>
      </c>
      <c r="C22" s="251" t="s">
        <v>129</v>
      </c>
      <c r="D22" s="229"/>
      <c r="E22" s="230"/>
      <c r="F22" s="231"/>
      <c r="G22" s="231">
        <f>SUMIF(AG23:AG25,"&lt;&gt;NOR",G23:G25)</f>
        <v>0</v>
      </c>
      <c r="H22" s="231"/>
      <c r="I22" s="231">
        <f>SUM(I23:I25)</f>
        <v>0</v>
      </c>
      <c r="J22" s="231"/>
      <c r="K22" s="231">
        <f>SUM(K23:K25)</f>
        <v>0</v>
      </c>
      <c r="L22" s="231"/>
      <c r="M22" s="231">
        <f>SUM(M23:M25)</f>
        <v>0</v>
      </c>
      <c r="N22" s="230"/>
      <c r="O22" s="230">
        <f>SUM(O23:O25)</f>
        <v>0</v>
      </c>
      <c r="P22" s="230"/>
      <c r="Q22" s="230">
        <f>SUM(Q23:Q25)</f>
        <v>0</v>
      </c>
      <c r="R22" s="231"/>
      <c r="S22" s="231"/>
      <c r="T22" s="232"/>
      <c r="U22" s="226"/>
      <c r="V22" s="226">
        <f>SUM(V23:V25)</f>
        <v>0</v>
      </c>
      <c r="W22" s="226"/>
      <c r="X22" s="226"/>
      <c r="Y22" s="226"/>
      <c r="AG22" t="s">
        <v>230</v>
      </c>
    </row>
    <row r="23" spans="1:60" ht="20.399999999999999" outlineLevel="1" x14ac:dyDescent="0.25">
      <c r="A23" s="243">
        <v>6</v>
      </c>
      <c r="B23" s="244" t="s">
        <v>296</v>
      </c>
      <c r="C23" s="255" t="s">
        <v>297</v>
      </c>
      <c r="D23" s="245" t="s">
        <v>298</v>
      </c>
      <c r="E23" s="246">
        <v>1</v>
      </c>
      <c r="F23" s="247"/>
      <c r="G23" s="248">
        <f>ROUND(E23*F23,2)</f>
        <v>0</v>
      </c>
      <c r="H23" s="247"/>
      <c r="I23" s="248">
        <f>ROUND(E23*H23,2)</f>
        <v>0</v>
      </c>
      <c r="J23" s="247"/>
      <c r="K23" s="248">
        <f>ROUND(E23*J23,2)</f>
        <v>0</v>
      </c>
      <c r="L23" s="248">
        <v>21</v>
      </c>
      <c r="M23" s="248">
        <f>G23*(1+L23/100)</f>
        <v>0</v>
      </c>
      <c r="N23" s="246">
        <v>0</v>
      </c>
      <c r="O23" s="246">
        <f>ROUND(E23*N23,2)</f>
        <v>0</v>
      </c>
      <c r="P23" s="246">
        <v>0</v>
      </c>
      <c r="Q23" s="246">
        <f>ROUND(E23*P23,2)</f>
        <v>0</v>
      </c>
      <c r="R23" s="248"/>
      <c r="S23" s="248" t="s">
        <v>254</v>
      </c>
      <c r="T23" s="249" t="s">
        <v>235</v>
      </c>
      <c r="U23" s="222">
        <v>0</v>
      </c>
      <c r="V23" s="222">
        <f>ROUND(E23*U23,2)</f>
        <v>0</v>
      </c>
      <c r="W23" s="222"/>
      <c r="X23" s="222" t="s">
        <v>276</v>
      </c>
      <c r="Y23" s="222" t="s">
        <v>237</v>
      </c>
      <c r="Z23" s="212"/>
      <c r="AA23" s="212"/>
      <c r="AB23" s="212"/>
      <c r="AC23" s="212"/>
      <c r="AD23" s="212"/>
      <c r="AE23" s="212"/>
      <c r="AF23" s="212"/>
      <c r="AG23" s="212" t="s">
        <v>277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3">
        <v>7</v>
      </c>
      <c r="B24" s="244" t="s">
        <v>299</v>
      </c>
      <c r="C24" s="255" t="s">
        <v>300</v>
      </c>
      <c r="D24" s="245" t="s">
        <v>298</v>
      </c>
      <c r="E24" s="246">
        <v>1</v>
      </c>
      <c r="F24" s="247"/>
      <c r="G24" s="248">
        <f>ROUND(E24*F24,2)</f>
        <v>0</v>
      </c>
      <c r="H24" s="247"/>
      <c r="I24" s="248">
        <f>ROUND(E24*H24,2)</f>
        <v>0</v>
      </c>
      <c r="J24" s="247"/>
      <c r="K24" s="248">
        <f>ROUND(E24*J24,2)</f>
        <v>0</v>
      </c>
      <c r="L24" s="248">
        <v>21</v>
      </c>
      <c r="M24" s="248">
        <f>G24*(1+L24/100)</f>
        <v>0</v>
      </c>
      <c r="N24" s="246">
        <v>0</v>
      </c>
      <c r="O24" s="246">
        <f>ROUND(E24*N24,2)</f>
        <v>0</v>
      </c>
      <c r="P24" s="246">
        <v>0</v>
      </c>
      <c r="Q24" s="246">
        <f>ROUND(E24*P24,2)</f>
        <v>0</v>
      </c>
      <c r="R24" s="248"/>
      <c r="S24" s="248" t="s">
        <v>254</v>
      </c>
      <c r="T24" s="249" t="s">
        <v>235</v>
      </c>
      <c r="U24" s="222">
        <v>0</v>
      </c>
      <c r="V24" s="222">
        <f>ROUND(E24*U24,2)</f>
        <v>0</v>
      </c>
      <c r="W24" s="222"/>
      <c r="X24" s="222" t="s">
        <v>276</v>
      </c>
      <c r="Y24" s="222" t="s">
        <v>237</v>
      </c>
      <c r="Z24" s="212"/>
      <c r="AA24" s="212"/>
      <c r="AB24" s="212"/>
      <c r="AC24" s="212"/>
      <c r="AD24" s="212"/>
      <c r="AE24" s="212"/>
      <c r="AF24" s="212"/>
      <c r="AG24" s="212" t="s">
        <v>277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3">
        <v>8</v>
      </c>
      <c r="B25" s="244" t="s">
        <v>301</v>
      </c>
      <c r="C25" s="255" t="s">
        <v>302</v>
      </c>
      <c r="D25" s="245" t="s">
        <v>298</v>
      </c>
      <c r="E25" s="246">
        <v>1</v>
      </c>
      <c r="F25" s="247"/>
      <c r="G25" s="248">
        <f>ROUND(E25*F25,2)</f>
        <v>0</v>
      </c>
      <c r="H25" s="247"/>
      <c r="I25" s="248">
        <f>ROUND(E25*H25,2)</f>
        <v>0</v>
      </c>
      <c r="J25" s="247"/>
      <c r="K25" s="248">
        <f>ROUND(E25*J25,2)</f>
        <v>0</v>
      </c>
      <c r="L25" s="248">
        <v>21</v>
      </c>
      <c r="M25" s="248">
        <f>G25*(1+L25/100)</f>
        <v>0</v>
      </c>
      <c r="N25" s="246">
        <v>0</v>
      </c>
      <c r="O25" s="246">
        <f>ROUND(E25*N25,2)</f>
        <v>0</v>
      </c>
      <c r="P25" s="246">
        <v>0</v>
      </c>
      <c r="Q25" s="246">
        <f>ROUND(E25*P25,2)</f>
        <v>0</v>
      </c>
      <c r="R25" s="248"/>
      <c r="S25" s="248" t="s">
        <v>254</v>
      </c>
      <c r="T25" s="249" t="s">
        <v>235</v>
      </c>
      <c r="U25" s="222">
        <v>0</v>
      </c>
      <c r="V25" s="222">
        <f>ROUND(E25*U25,2)</f>
        <v>0</v>
      </c>
      <c r="W25" s="222"/>
      <c r="X25" s="222" t="s">
        <v>276</v>
      </c>
      <c r="Y25" s="222" t="s">
        <v>237</v>
      </c>
      <c r="Z25" s="212"/>
      <c r="AA25" s="212"/>
      <c r="AB25" s="212"/>
      <c r="AC25" s="212"/>
      <c r="AD25" s="212"/>
      <c r="AE25" s="212"/>
      <c r="AF25" s="212"/>
      <c r="AG25" s="212" t="s">
        <v>277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x14ac:dyDescent="0.25">
      <c r="A26" s="227" t="s">
        <v>229</v>
      </c>
      <c r="B26" s="228" t="s">
        <v>148</v>
      </c>
      <c r="C26" s="251" t="s">
        <v>149</v>
      </c>
      <c r="D26" s="229"/>
      <c r="E26" s="230"/>
      <c r="F26" s="231"/>
      <c r="G26" s="231">
        <f>SUMIF(AG27:AG28,"&lt;&gt;NOR",G27:G28)</f>
        <v>0</v>
      </c>
      <c r="H26" s="231"/>
      <c r="I26" s="231">
        <f>SUM(I27:I28)</f>
        <v>0</v>
      </c>
      <c r="J26" s="231"/>
      <c r="K26" s="231">
        <f>SUM(K27:K28)</f>
        <v>0</v>
      </c>
      <c r="L26" s="231"/>
      <c r="M26" s="231">
        <f>SUM(M27:M28)</f>
        <v>0</v>
      </c>
      <c r="N26" s="230"/>
      <c r="O26" s="230">
        <f>SUM(O27:O28)</f>
        <v>0</v>
      </c>
      <c r="P26" s="230"/>
      <c r="Q26" s="230">
        <f>SUM(Q27:Q28)</f>
        <v>0</v>
      </c>
      <c r="R26" s="231"/>
      <c r="S26" s="231"/>
      <c r="T26" s="232"/>
      <c r="U26" s="226"/>
      <c r="V26" s="226">
        <f>SUM(V27:V28)</f>
        <v>0</v>
      </c>
      <c r="W26" s="226"/>
      <c r="X26" s="226"/>
      <c r="Y26" s="226"/>
      <c r="AG26" t="s">
        <v>230</v>
      </c>
    </row>
    <row r="27" spans="1:60" outlineLevel="1" x14ac:dyDescent="0.25">
      <c r="A27" s="234">
        <v>9</v>
      </c>
      <c r="B27" s="235" t="s">
        <v>303</v>
      </c>
      <c r="C27" s="252" t="s">
        <v>304</v>
      </c>
      <c r="D27" s="236" t="s">
        <v>305</v>
      </c>
      <c r="E27" s="237">
        <v>19</v>
      </c>
      <c r="F27" s="238"/>
      <c r="G27" s="239">
        <f>ROUND(E27*F27,2)</f>
        <v>0</v>
      </c>
      <c r="H27" s="238"/>
      <c r="I27" s="239">
        <f>ROUND(E27*H27,2)</f>
        <v>0</v>
      </c>
      <c r="J27" s="238"/>
      <c r="K27" s="239">
        <f>ROUND(E27*J27,2)</f>
        <v>0</v>
      </c>
      <c r="L27" s="239">
        <v>21</v>
      </c>
      <c r="M27" s="239">
        <f>G27*(1+L27/100)</f>
        <v>0</v>
      </c>
      <c r="N27" s="237">
        <v>0</v>
      </c>
      <c r="O27" s="237">
        <f>ROUND(E27*N27,2)</f>
        <v>0</v>
      </c>
      <c r="P27" s="237">
        <v>0</v>
      </c>
      <c r="Q27" s="237">
        <f>ROUND(E27*P27,2)</f>
        <v>0</v>
      </c>
      <c r="R27" s="239"/>
      <c r="S27" s="239" t="s">
        <v>254</v>
      </c>
      <c r="T27" s="240" t="s">
        <v>235</v>
      </c>
      <c r="U27" s="222">
        <v>0</v>
      </c>
      <c r="V27" s="222">
        <f>ROUND(E27*U27,2)</f>
        <v>0</v>
      </c>
      <c r="W27" s="222"/>
      <c r="X27" s="222" t="s">
        <v>276</v>
      </c>
      <c r="Y27" s="222" t="s">
        <v>237</v>
      </c>
      <c r="Z27" s="212"/>
      <c r="AA27" s="212"/>
      <c r="AB27" s="212"/>
      <c r="AC27" s="212"/>
      <c r="AD27" s="212"/>
      <c r="AE27" s="212"/>
      <c r="AF27" s="212"/>
      <c r="AG27" s="212" t="s">
        <v>277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5">
      <c r="A28" s="219"/>
      <c r="B28" s="220"/>
      <c r="C28" s="263" t="s">
        <v>306</v>
      </c>
      <c r="D28" s="259"/>
      <c r="E28" s="260">
        <v>19</v>
      </c>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281</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x14ac:dyDescent="0.25">
      <c r="A29" s="227" t="s">
        <v>229</v>
      </c>
      <c r="B29" s="228" t="s">
        <v>156</v>
      </c>
      <c r="C29" s="251" t="s">
        <v>157</v>
      </c>
      <c r="D29" s="229"/>
      <c r="E29" s="230"/>
      <c r="F29" s="231"/>
      <c r="G29" s="231">
        <f>SUMIF(AG30:AG51,"&lt;&gt;NOR",G30:G51)</f>
        <v>0</v>
      </c>
      <c r="H29" s="231"/>
      <c r="I29" s="231">
        <f>SUM(I30:I51)</f>
        <v>0</v>
      </c>
      <c r="J29" s="231"/>
      <c r="K29" s="231">
        <f>SUM(K30:K51)</f>
        <v>0</v>
      </c>
      <c r="L29" s="231"/>
      <c r="M29" s="231">
        <f>SUM(M30:M51)</f>
        <v>0</v>
      </c>
      <c r="N29" s="230"/>
      <c r="O29" s="230">
        <f>SUM(O30:O51)</f>
        <v>0.01</v>
      </c>
      <c r="P29" s="230"/>
      <c r="Q29" s="230">
        <f>SUM(Q30:Q51)</f>
        <v>21.939999999999998</v>
      </c>
      <c r="R29" s="231"/>
      <c r="S29" s="231"/>
      <c r="T29" s="232"/>
      <c r="U29" s="226"/>
      <c r="V29" s="226">
        <f>SUM(V30:V51)</f>
        <v>93.89</v>
      </c>
      <c r="W29" s="226"/>
      <c r="X29" s="226"/>
      <c r="Y29" s="226"/>
      <c r="AG29" t="s">
        <v>230</v>
      </c>
    </row>
    <row r="30" spans="1:60" outlineLevel="1" x14ac:dyDescent="0.25">
      <c r="A30" s="234">
        <v>10</v>
      </c>
      <c r="B30" s="235" t="s">
        <v>307</v>
      </c>
      <c r="C30" s="252" t="s">
        <v>308</v>
      </c>
      <c r="D30" s="236" t="s">
        <v>309</v>
      </c>
      <c r="E30" s="237">
        <v>0.84536</v>
      </c>
      <c r="F30" s="238"/>
      <c r="G30" s="239">
        <f>ROUND(E30*F30,2)</f>
        <v>0</v>
      </c>
      <c r="H30" s="238"/>
      <c r="I30" s="239">
        <f>ROUND(E30*H30,2)</f>
        <v>0</v>
      </c>
      <c r="J30" s="238"/>
      <c r="K30" s="239">
        <f>ROUND(E30*J30,2)</f>
        <v>0</v>
      </c>
      <c r="L30" s="239">
        <v>21</v>
      </c>
      <c r="M30" s="239">
        <f>G30*(1+L30/100)</f>
        <v>0</v>
      </c>
      <c r="N30" s="237">
        <v>0</v>
      </c>
      <c r="O30" s="237">
        <f>ROUND(E30*N30,2)</f>
        <v>0</v>
      </c>
      <c r="P30" s="237">
        <v>2</v>
      </c>
      <c r="Q30" s="237">
        <f>ROUND(E30*P30,2)</f>
        <v>1.69</v>
      </c>
      <c r="R30" s="239" t="s">
        <v>310</v>
      </c>
      <c r="S30" s="239" t="s">
        <v>234</v>
      </c>
      <c r="T30" s="240" t="s">
        <v>275</v>
      </c>
      <c r="U30" s="222">
        <v>6.4359999999999999</v>
      </c>
      <c r="V30" s="222">
        <f>ROUND(E30*U30,2)</f>
        <v>5.44</v>
      </c>
      <c r="W30" s="222"/>
      <c r="X30" s="222" t="s">
        <v>276</v>
      </c>
      <c r="Y30" s="222" t="s">
        <v>237</v>
      </c>
      <c r="Z30" s="212"/>
      <c r="AA30" s="212"/>
      <c r="AB30" s="212"/>
      <c r="AC30" s="212"/>
      <c r="AD30" s="212"/>
      <c r="AE30" s="212"/>
      <c r="AF30" s="212"/>
      <c r="AG30" s="212" t="s">
        <v>277</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5">
      <c r="A31" s="219"/>
      <c r="B31" s="220"/>
      <c r="C31" s="262" t="s">
        <v>311</v>
      </c>
      <c r="D31" s="261"/>
      <c r="E31" s="261"/>
      <c r="F31" s="261"/>
      <c r="G31" s="261"/>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279</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5">
      <c r="A32" s="219"/>
      <c r="B32" s="220"/>
      <c r="C32" s="263" t="s">
        <v>312</v>
      </c>
      <c r="D32" s="259"/>
      <c r="E32" s="260">
        <v>0.75716000000000006</v>
      </c>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281</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5">
      <c r="A33" s="219"/>
      <c r="B33" s="220"/>
      <c r="C33" s="263" t="s">
        <v>313</v>
      </c>
      <c r="D33" s="259"/>
      <c r="E33" s="260">
        <v>8.8200000000000001E-2</v>
      </c>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281</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34">
        <v>11</v>
      </c>
      <c r="B34" s="235" t="s">
        <v>314</v>
      </c>
      <c r="C34" s="252" t="s">
        <v>315</v>
      </c>
      <c r="D34" s="236" t="s">
        <v>309</v>
      </c>
      <c r="E34" s="237">
        <v>7.8204000000000002</v>
      </c>
      <c r="F34" s="238"/>
      <c r="G34" s="239">
        <f>ROUND(E34*F34,2)</f>
        <v>0</v>
      </c>
      <c r="H34" s="238"/>
      <c r="I34" s="239">
        <f>ROUND(E34*H34,2)</f>
        <v>0</v>
      </c>
      <c r="J34" s="238"/>
      <c r="K34" s="239">
        <f>ROUND(E34*J34,2)</f>
        <v>0</v>
      </c>
      <c r="L34" s="239">
        <v>21</v>
      </c>
      <c r="M34" s="239">
        <f>G34*(1+L34/100)</f>
        <v>0</v>
      </c>
      <c r="N34" s="237">
        <v>1.47E-3</v>
      </c>
      <c r="O34" s="237">
        <f>ROUND(E34*N34,2)</f>
        <v>0.01</v>
      </c>
      <c r="P34" s="237">
        <v>2.2000000000000002</v>
      </c>
      <c r="Q34" s="237">
        <f>ROUND(E34*P34,2)</f>
        <v>17.2</v>
      </c>
      <c r="R34" s="239" t="s">
        <v>310</v>
      </c>
      <c r="S34" s="239" t="s">
        <v>234</v>
      </c>
      <c r="T34" s="240" t="s">
        <v>275</v>
      </c>
      <c r="U34" s="222">
        <v>4.9960000000000004</v>
      </c>
      <c r="V34" s="222">
        <f>ROUND(E34*U34,2)</f>
        <v>39.07</v>
      </c>
      <c r="W34" s="222"/>
      <c r="X34" s="222" t="s">
        <v>276</v>
      </c>
      <c r="Y34" s="222" t="s">
        <v>237</v>
      </c>
      <c r="Z34" s="212"/>
      <c r="AA34" s="212"/>
      <c r="AB34" s="212"/>
      <c r="AC34" s="212"/>
      <c r="AD34" s="212"/>
      <c r="AE34" s="212"/>
      <c r="AF34" s="212"/>
      <c r="AG34" s="212" t="s">
        <v>277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21" outlineLevel="2" x14ac:dyDescent="0.25">
      <c r="A35" s="219"/>
      <c r="B35" s="220"/>
      <c r="C35" s="262" t="s">
        <v>316</v>
      </c>
      <c r="D35" s="261"/>
      <c r="E35" s="261"/>
      <c r="F35" s="261"/>
      <c r="G35" s="261"/>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279</v>
      </c>
      <c r="AH35" s="212"/>
      <c r="AI35" s="212"/>
      <c r="AJ35" s="212"/>
      <c r="AK35" s="212"/>
      <c r="AL35" s="212"/>
      <c r="AM35" s="212"/>
      <c r="AN35" s="212"/>
      <c r="AO35" s="212"/>
      <c r="AP35" s="212"/>
      <c r="AQ35" s="212"/>
      <c r="AR35" s="212"/>
      <c r="AS35" s="212"/>
      <c r="AT35" s="212"/>
      <c r="AU35" s="212"/>
      <c r="AV35" s="212"/>
      <c r="AW35" s="212"/>
      <c r="AX35" s="212"/>
      <c r="AY35" s="212"/>
      <c r="AZ35" s="212"/>
      <c r="BA35" s="250" t="str">
        <f>C35</f>
        <v>nebo vybourání otvorů průřezové plochy přes 4 m2 ve zdivu z betonu prostého, včetně pomocného lešení o výšce podlahy do 1900 mm a pro zatížení do 1,5 kPa  (150 kg/m2),</v>
      </c>
      <c r="BB35" s="212"/>
      <c r="BC35" s="212"/>
      <c r="BD35" s="212"/>
      <c r="BE35" s="212"/>
      <c r="BF35" s="212"/>
      <c r="BG35" s="212"/>
      <c r="BH35" s="212"/>
    </row>
    <row r="36" spans="1:60" outlineLevel="2" x14ac:dyDescent="0.25">
      <c r="A36" s="219"/>
      <c r="B36" s="220"/>
      <c r="C36" s="263" t="s">
        <v>317</v>
      </c>
      <c r="D36" s="259"/>
      <c r="E36" s="260">
        <v>7.8204000000000002</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281</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34">
        <v>12</v>
      </c>
      <c r="B37" s="235" t="s">
        <v>318</v>
      </c>
      <c r="C37" s="252" t="s">
        <v>319</v>
      </c>
      <c r="D37" s="236" t="s">
        <v>305</v>
      </c>
      <c r="E37" s="237">
        <v>1</v>
      </c>
      <c r="F37" s="238"/>
      <c r="G37" s="239">
        <f>ROUND(E37*F37,2)</f>
        <v>0</v>
      </c>
      <c r="H37" s="238"/>
      <c r="I37" s="239">
        <f>ROUND(E37*H37,2)</f>
        <v>0</v>
      </c>
      <c r="J37" s="238"/>
      <c r="K37" s="239">
        <f>ROUND(E37*J37,2)</f>
        <v>0</v>
      </c>
      <c r="L37" s="239">
        <v>21</v>
      </c>
      <c r="M37" s="239">
        <f>G37*(1+L37/100)</f>
        <v>0</v>
      </c>
      <c r="N37" s="237">
        <v>0</v>
      </c>
      <c r="O37" s="237">
        <f>ROUND(E37*N37,2)</f>
        <v>0</v>
      </c>
      <c r="P37" s="237">
        <v>4.0000000000000001E-3</v>
      </c>
      <c r="Q37" s="237">
        <f>ROUND(E37*P37,2)</f>
        <v>0</v>
      </c>
      <c r="R37" s="239" t="s">
        <v>274</v>
      </c>
      <c r="S37" s="239" t="s">
        <v>234</v>
      </c>
      <c r="T37" s="240" t="s">
        <v>275</v>
      </c>
      <c r="U37" s="222">
        <v>0.17399999999999999</v>
      </c>
      <c r="V37" s="222">
        <f>ROUND(E37*U37,2)</f>
        <v>0.17</v>
      </c>
      <c r="W37" s="222"/>
      <c r="X37" s="222" t="s">
        <v>276</v>
      </c>
      <c r="Y37" s="222" t="s">
        <v>237</v>
      </c>
      <c r="Z37" s="212"/>
      <c r="AA37" s="212"/>
      <c r="AB37" s="212"/>
      <c r="AC37" s="212"/>
      <c r="AD37" s="212"/>
      <c r="AE37" s="212"/>
      <c r="AF37" s="212"/>
      <c r="AG37" s="212" t="s">
        <v>277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5">
      <c r="A38" s="219"/>
      <c r="B38" s="220"/>
      <c r="C38" s="262" t="s">
        <v>320</v>
      </c>
      <c r="D38" s="261"/>
      <c r="E38" s="261"/>
      <c r="F38" s="261"/>
      <c r="G38" s="261"/>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279</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34">
        <v>13</v>
      </c>
      <c r="B39" s="235" t="s">
        <v>321</v>
      </c>
      <c r="C39" s="252" t="s">
        <v>322</v>
      </c>
      <c r="D39" s="236" t="s">
        <v>305</v>
      </c>
      <c r="E39" s="237">
        <v>1</v>
      </c>
      <c r="F39" s="238"/>
      <c r="G39" s="239">
        <f>ROUND(E39*F39,2)</f>
        <v>0</v>
      </c>
      <c r="H39" s="238"/>
      <c r="I39" s="239">
        <f>ROUND(E39*H39,2)</f>
        <v>0</v>
      </c>
      <c r="J39" s="238"/>
      <c r="K39" s="239">
        <f>ROUND(E39*J39,2)</f>
        <v>0</v>
      </c>
      <c r="L39" s="239">
        <v>21</v>
      </c>
      <c r="M39" s="239">
        <f>G39*(1+L39/100)</f>
        <v>0</v>
      </c>
      <c r="N39" s="237">
        <v>0</v>
      </c>
      <c r="O39" s="237">
        <f>ROUND(E39*N39,2)</f>
        <v>0</v>
      </c>
      <c r="P39" s="237">
        <v>0</v>
      </c>
      <c r="Q39" s="237">
        <f>ROUND(E39*P39,2)</f>
        <v>0</v>
      </c>
      <c r="R39" s="239" t="s">
        <v>274</v>
      </c>
      <c r="S39" s="239" t="s">
        <v>234</v>
      </c>
      <c r="T39" s="240" t="s">
        <v>275</v>
      </c>
      <c r="U39" s="222">
        <v>0.25</v>
      </c>
      <c r="V39" s="222">
        <f>ROUND(E39*U39,2)</f>
        <v>0.25</v>
      </c>
      <c r="W39" s="222"/>
      <c r="X39" s="222" t="s">
        <v>276</v>
      </c>
      <c r="Y39" s="222" t="s">
        <v>237</v>
      </c>
      <c r="Z39" s="212"/>
      <c r="AA39" s="212"/>
      <c r="AB39" s="212"/>
      <c r="AC39" s="212"/>
      <c r="AD39" s="212"/>
      <c r="AE39" s="212"/>
      <c r="AF39" s="212"/>
      <c r="AG39" s="212" t="s">
        <v>277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5">
      <c r="A40" s="219"/>
      <c r="B40" s="220"/>
      <c r="C40" s="262" t="s">
        <v>320</v>
      </c>
      <c r="D40" s="261"/>
      <c r="E40" s="261"/>
      <c r="F40" s="261"/>
      <c r="G40" s="261"/>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279</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34">
        <v>14</v>
      </c>
      <c r="B41" s="235" t="s">
        <v>323</v>
      </c>
      <c r="C41" s="252" t="s">
        <v>324</v>
      </c>
      <c r="D41" s="236" t="s">
        <v>290</v>
      </c>
      <c r="E41" s="237">
        <v>24</v>
      </c>
      <c r="F41" s="238"/>
      <c r="G41" s="239">
        <f>ROUND(E41*F41,2)</f>
        <v>0</v>
      </c>
      <c r="H41" s="238"/>
      <c r="I41" s="239">
        <f>ROUND(E41*H41,2)</f>
        <v>0</v>
      </c>
      <c r="J41" s="238"/>
      <c r="K41" s="239">
        <f>ROUND(E41*J41,2)</f>
        <v>0</v>
      </c>
      <c r="L41" s="239">
        <v>21</v>
      </c>
      <c r="M41" s="239">
        <f>G41*(1+L41/100)</f>
        <v>0</v>
      </c>
      <c r="N41" s="237">
        <v>0</v>
      </c>
      <c r="O41" s="237">
        <f>ROUND(E41*N41,2)</f>
        <v>0</v>
      </c>
      <c r="P41" s="237">
        <v>0.01</v>
      </c>
      <c r="Q41" s="237">
        <f>ROUND(E41*P41,2)</f>
        <v>0.24</v>
      </c>
      <c r="R41" s="239" t="s">
        <v>325</v>
      </c>
      <c r="S41" s="239" t="s">
        <v>234</v>
      </c>
      <c r="T41" s="240" t="s">
        <v>275</v>
      </c>
      <c r="U41" s="222">
        <v>0.4</v>
      </c>
      <c r="V41" s="222">
        <f>ROUND(E41*U41,2)</f>
        <v>9.6</v>
      </c>
      <c r="W41" s="222"/>
      <c r="X41" s="222" t="s">
        <v>276</v>
      </c>
      <c r="Y41" s="222" t="s">
        <v>237</v>
      </c>
      <c r="Z41" s="212"/>
      <c r="AA41" s="212"/>
      <c r="AB41" s="212"/>
      <c r="AC41" s="212"/>
      <c r="AD41" s="212"/>
      <c r="AE41" s="212"/>
      <c r="AF41" s="212"/>
      <c r="AG41" s="212" t="s">
        <v>277</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5">
      <c r="A42" s="219"/>
      <c r="B42" s="220"/>
      <c r="C42" s="263" t="s">
        <v>326</v>
      </c>
      <c r="D42" s="259"/>
      <c r="E42" s="260">
        <v>24</v>
      </c>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281</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34">
        <v>15</v>
      </c>
      <c r="B43" s="235" t="s">
        <v>327</v>
      </c>
      <c r="C43" s="252" t="s">
        <v>328</v>
      </c>
      <c r="D43" s="236" t="s">
        <v>290</v>
      </c>
      <c r="E43" s="237">
        <v>65</v>
      </c>
      <c r="F43" s="238"/>
      <c r="G43" s="239">
        <f>ROUND(E43*F43,2)</f>
        <v>0</v>
      </c>
      <c r="H43" s="238"/>
      <c r="I43" s="239">
        <f>ROUND(E43*H43,2)</f>
        <v>0</v>
      </c>
      <c r="J43" s="238"/>
      <c r="K43" s="239">
        <f>ROUND(E43*J43,2)</f>
        <v>0</v>
      </c>
      <c r="L43" s="239">
        <v>21</v>
      </c>
      <c r="M43" s="239">
        <f>G43*(1+L43/100)</f>
        <v>0</v>
      </c>
      <c r="N43" s="237">
        <v>0</v>
      </c>
      <c r="O43" s="237">
        <f>ROUND(E43*N43,2)</f>
        <v>0</v>
      </c>
      <c r="P43" s="237">
        <v>3.6999999999999998E-2</v>
      </c>
      <c r="Q43" s="237">
        <f>ROUND(E43*P43,2)</f>
        <v>2.41</v>
      </c>
      <c r="R43" s="239" t="s">
        <v>310</v>
      </c>
      <c r="S43" s="239" t="s">
        <v>234</v>
      </c>
      <c r="T43" s="240" t="s">
        <v>275</v>
      </c>
      <c r="U43" s="222">
        <v>0.55000000000000004</v>
      </c>
      <c r="V43" s="222">
        <f>ROUND(E43*U43,2)</f>
        <v>35.75</v>
      </c>
      <c r="W43" s="222"/>
      <c r="X43" s="222" t="s">
        <v>276</v>
      </c>
      <c r="Y43" s="222" t="s">
        <v>237</v>
      </c>
      <c r="Z43" s="212"/>
      <c r="AA43" s="212"/>
      <c r="AB43" s="212"/>
      <c r="AC43" s="212"/>
      <c r="AD43" s="212"/>
      <c r="AE43" s="212"/>
      <c r="AF43" s="212"/>
      <c r="AG43" s="212" t="s">
        <v>277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5">
      <c r="A44" s="219"/>
      <c r="B44" s="220"/>
      <c r="C44" s="263" t="s">
        <v>329</v>
      </c>
      <c r="D44" s="259"/>
      <c r="E44" s="260">
        <v>65</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281</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ht="20.399999999999999" outlineLevel="1" x14ac:dyDescent="0.25">
      <c r="A45" s="243">
        <v>16</v>
      </c>
      <c r="B45" s="244" t="s">
        <v>330</v>
      </c>
      <c r="C45" s="255" t="s">
        <v>331</v>
      </c>
      <c r="D45" s="245" t="s">
        <v>305</v>
      </c>
      <c r="E45" s="246">
        <v>1</v>
      </c>
      <c r="F45" s="247"/>
      <c r="G45" s="248">
        <f>ROUND(E45*F45,2)</f>
        <v>0</v>
      </c>
      <c r="H45" s="247"/>
      <c r="I45" s="248">
        <f>ROUND(E45*H45,2)</f>
        <v>0</v>
      </c>
      <c r="J45" s="247"/>
      <c r="K45" s="248">
        <f>ROUND(E45*J45,2)</f>
        <v>0</v>
      </c>
      <c r="L45" s="248">
        <v>21</v>
      </c>
      <c r="M45" s="248">
        <f>G45*(1+L45/100)</f>
        <v>0</v>
      </c>
      <c r="N45" s="246">
        <v>0</v>
      </c>
      <c r="O45" s="246">
        <f>ROUND(E45*N45,2)</f>
        <v>0</v>
      </c>
      <c r="P45" s="246">
        <v>0.4</v>
      </c>
      <c r="Q45" s="246">
        <f>ROUND(E45*P45,2)</f>
        <v>0.4</v>
      </c>
      <c r="R45" s="248"/>
      <c r="S45" s="248" t="s">
        <v>254</v>
      </c>
      <c r="T45" s="249" t="s">
        <v>235</v>
      </c>
      <c r="U45" s="222">
        <v>3.61</v>
      </c>
      <c r="V45" s="222">
        <f>ROUND(E45*U45,2)</f>
        <v>3.61</v>
      </c>
      <c r="W45" s="222"/>
      <c r="X45" s="222" t="s">
        <v>276</v>
      </c>
      <c r="Y45" s="222" t="s">
        <v>237</v>
      </c>
      <c r="Z45" s="212"/>
      <c r="AA45" s="212"/>
      <c r="AB45" s="212"/>
      <c r="AC45" s="212"/>
      <c r="AD45" s="212"/>
      <c r="AE45" s="212"/>
      <c r="AF45" s="212"/>
      <c r="AG45" s="212" t="s">
        <v>277</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43">
        <v>17</v>
      </c>
      <c r="B46" s="244" t="s">
        <v>332</v>
      </c>
      <c r="C46" s="255" t="s">
        <v>333</v>
      </c>
      <c r="D46" s="245" t="s">
        <v>305</v>
      </c>
      <c r="E46" s="246">
        <v>2</v>
      </c>
      <c r="F46" s="247"/>
      <c r="G46" s="248">
        <f>ROUND(E46*F46,2)</f>
        <v>0</v>
      </c>
      <c r="H46" s="247"/>
      <c r="I46" s="248">
        <f>ROUND(E46*H46,2)</f>
        <v>0</v>
      </c>
      <c r="J46" s="247"/>
      <c r="K46" s="248">
        <f>ROUND(E46*J46,2)</f>
        <v>0</v>
      </c>
      <c r="L46" s="248">
        <v>21</v>
      </c>
      <c r="M46" s="248">
        <f>G46*(1+L46/100)</f>
        <v>0</v>
      </c>
      <c r="N46" s="246">
        <v>0</v>
      </c>
      <c r="O46" s="246">
        <f>ROUND(E46*N46,2)</f>
        <v>0</v>
      </c>
      <c r="P46" s="246">
        <v>0</v>
      </c>
      <c r="Q46" s="246">
        <f>ROUND(E46*P46,2)</f>
        <v>0</v>
      </c>
      <c r="R46" s="248"/>
      <c r="S46" s="248" t="s">
        <v>254</v>
      </c>
      <c r="T46" s="249" t="s">
        <v>235</v>
      </c>
      <c r="U46" s="222">
        <v>0</v>
      </c>
      <c r="V46" s="222">
        <f>ROUND(E46*U46,2)</f>
        <v>0</v>
      </c>
      <c r="W46" s="222"/>
      <c r="X46" s="222" t="s">
        <v>276</v>
      </c>
      <c r="Y46" s="222" t="s">
        <v>237</v>
      </c>
      <c r="Z46" s="212"/>
      <c r="AA46" s="212"/>
      <c r="AB46" s="212"/>
      <c r="AC46" s="212"/>
      <c r="AD46" s="212"/>
      <c r="AE46" s="212"/>
      <c r="AF46" s="212"/>
      <c r="AG46" s="212" t="s">
        <v>277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34">
        <v>18</v>
      </c>
      <c r="B47" s="235" t="s">
        <v>334</v>
      </c>
      <c r="C47" s="252" t="s">
        <v>335</v>
      </c>
      <c r="D47" s="236" t="s">
        <v>305</v>
      </c>
      <c r="E47" s="237">
        <v>8</v>
      </c>
      <c r="F47" s="238"/>
      <c r="G47" s="239">
        <f>ROUND(E47*F47,2)</f>
        <v>0</v>
      </c>
      <c r="H47" s="238"/>
      <c r="I47" s="239">
        <f>ROUND(E47*H47,2)</f>
        <v>0</v>
      </c>
      <c r="J47" s="238"/>
      <c r="K47" s="239">
        <f>ROUND(E47*J47,2)</f>
        <v>0</v>
      </c>
      <c r="L47" s="239">
        <v>21</v>
      </c>
      <c r="M47" s="239">
        <f>G47*(1+L47/100)</f>
        <v>0</v>
      </c>
      <c r="N47" s="237">
        <v>0</v>
      </c>
      <c r="O47" s="237">
        <f>ROUND(E47*N47,2)</f>
        <v>0</v>
      </c>
      <c r="P47" s="237">
        <v>0</v>
      </c>
      <c r="Q47" s="237">
        <f>ROUND(E47*P47,2)</f>
        <v>0</v>
      </c>
      <c r="R47" s="239"/>
      <c r="S47" s="239" t="s">
        <v>254</v>
      </c>
      <c r="T47" s="240" t="s">
        <v>235</v>
      </c>
      <c r="U47" s="222">
        <v>0</v>
      </c>
      <c r="V47" s="222">
        <f>ROUND(E47*U47,2)</f>
        <v>0</v>
      </c>
      <c r="W47" s="222"/>
      <c r="X47" s="222" t="s">
        <v>276</v>
      </c>
      <c r="Y47" s="222" t="s">
        <v>237</v>
      </c>
      <c r="Z47" s="212"/>
      <c r="AA47" s="212"/>
      <c r="AB47" s="212"/>
      <c r="AC47" s="212"/>
      <c r="AD47" s="212"/>
      <c r="AE47" s="212"/>
      <c r="AF47" s="212"/>
      <c r="AG47" s="212" t="s">
        <v>277</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5">
      <c r="A48" s="219"/>
      <c r="B48" s="220"/>
      <c r="C48" s="263" t="s">
        <v>336</v>
      </c>
      <c r="D48" s="259"/>
      <c r="E48" s="260">
        <v>8</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281</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43">
        <v>19</v>
      </c>
      <c r="B49" s="244" t="s">
        <v>337</v>
      </c>
      <c r="C49" s="255" t="s">
        <v>338</v>
      </c>
      <c r="D49" s="245" t="s">
        <v>298</v>
      </c>
      <c r="E49" s="246">
        <v>1</v>
      </c>
      <c r="F49" s="247"/>
      <c r="G49" s="248">
        <f>ROUND(E49*F49,2)</f>
        <v>0</v>
      </c>
      <c r="H49" s="247"/>
      <c r="I49" s="248">
        <f>ROUND(E49*H49,2)</f>
        <v>0</v>
      </c>
      <c r="J49" s="247"/>
      <c r="K49" s="248">
        <f>ROUND(E49*J49,2)</f>
        <v>0</v>
      </c>
      <c r="L49" s="248">
        <v>21</v>
      </c>
      <c r="M49" s="248">
        <f>G49*(1+L49/100)</f>
        <v>0</v>
      </c>
      <c r="N49" s="246">
        <v>0</v>
      </c>
      <c r="O49" s="246">
        <f>ROUND(E49*N49,2)</f>
        <v>0</v>
      </c>
      <c r="P49" s="246">
        <v>0</v>
      </c>
      <c r="Q49" s="246">
        <f>ROUND(E49*P49,2)</f>
        <v>0</v>
      </c>
      <c r="R49" s="248"/>
      <c r="S49" s="248" t="s">
        <v>254</v>
      </c>
      <c r="T49" s="249" t="s">
        <v>235</v>
      </c>
      <c r="U49" s="222">
        <v>0</v>
      </c>
      <c r="V49" s="222">
        <f>ROUND(E49*U49,2)</f>
        <v>0</v>
      </c>
      <c r="W49" s="222"/>
      <c r="X49" s="222" t="s">
        <v>276</v>
      </c>
      <c r="Y49" s="222" t="s">
        <v>237</v>
      </c>
      <c r="Z49" s="212"/>
      <c r="AA49" s="212"/>
      <c r="AB49" s="212"/>
      <c r="AC49" s="212"/>
      <c r="AD49" s="212"/>
      <c r="AE49" s="212"/>
      <c r="AF49" s="212"/>
      <c r="AG49" s="212" t="s">
        <v>277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34">
        <v>20</v>
      </c>
      <c r="B50" s="235" t="s">
        <v>339</v>
      </c>
      <c r="C50" s="252" t="s">
        <v>340</v>
      </c>
      <c r="D50" s="236" t="s">
        <v>341</v>
      </c>
      <c r="E50" s="237">
        <v>5</v>
      </c>
      <c r="F50" s="238"/>
      <c r="G50" s="239">
        <f>ROUND(E50*F50,2)</f>
        <v>0</v>
      </c>
      <c r="H50" s="238"/>
      <c r="I50" s="239">
        <f>ROUND(E50*H50,2)</f>
        <v>0</v>
      </c>
      <c r="J50" s="238"/>
      <c r="K50" s="239">
        <f>ROUND(E50*J50,2)</f>
        <v>0</v>
      </c>
      <c r="L50" s="239">
        <v>21</v>
      </c>
      <c r="M50" s="239">
        <f>G50*(1+L50/100)</f>
        <v>0</v>
      </c>
      <c r="N50" s="237">
        <v>0</v>
      </c>
      <c r="O50" s="237">
        <f>ROUND(E50*N50,2)</f>
        <v>0</v>
      </c>
      <c r="P50" s="237">
        <v>0</v>
      </c>
      <c r="Q50" s="237">
        <f>ROUND(E50*P50,2)</f>
        <v>0</v>
      </c>
      <c r="R50" s="239"/>
      <c r="S50" s="239" t="s">
        <v>342</v>
      </c>
      <c r="T50" s="240" t="s">
        <v>343</v>
      </c>
      <c r="U50" s="222">
        <v>0</v>
      </c>
      <c r="V50" s="222">
        <f>ROUND(E50*U50,2)</f>
        <v>0</v>
      </c>
      <c r="W50" s="222"/>
      <c r="X50" s="222" t="s">
        <v>344</v>
      </c>
      <c r="Y50" s="222" t="s">
        <v>237</v>
      </c>
      <c r="Z50" s="212"/>
      <c r="AA50" s="212"/>
      <c r="AB50" s="212"/>
      <c r="AC50" s="212"/>
      <c r="AD50" s="212"/>
      <c r="AE50" s="212"/>
      <c r="AF50" s="212"/>
      <c r="AG50" s="212" t="s">
        <v>345</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5">
      <c r="A51" s="219"/>
      <c r="B51" s="220"/>
      <c r="C51" s="263" t="s">
        <v>136</v>
      </c>
      <c r="D51" s="259"/>
      <c r="E51" s="260">
        <v>5</v>
      </c>
      <c r="F51" s="222"/>
      <c r="G51" s="222"/>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281</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x14ac:dyDescent="0.25">
      <c r="A52" s="227" t="s">
        <v>229</v>
      </c>
      <c r="B52" s="228" t="s">
        <v>193</v>
      </c>
      <c r="C52" s="251" t="s">
        <v>194</v>
      </c>
      <c r="D52" s="229"/>
      <c r="E52" s="230"/>
      <c r="F52" s="231"/>
      <c r="G52" s="231">
        <f>SUMIF(AG53:AG57,"&lt;&gt;NOR",G53:G57)</f>
        <v>0</v>
      </c>
      <c r="H52" s="231"/>
      <c r="I52" s="231">
        <f>SUM(I53:I57)</f>
        <v>0</v>
      </c>
      <c r="J52" s="231"/>
      <c r="K52" s="231">
        <f>SUM(K53:K57)</f>
        <v>0</v>
      </c>
      <c r="L52" s="231"/>
      <c r="M52" s="231">
        <f>SUM(M53:M57)</f>
        <v>0</v>
      </c>
      <c r="N52" s="230"/>
      <c r="O52" s="230">
        <f>SUM(O53:O57)</f>
        <v>0</v>
      </c>
      <c r="P52" s="230"/>
      <c r="Q52" s="230">
        <f>SUM(Q53:Q57)</f>
        <v>0</v>
      </c>
      <c r="R52" s="231"/>
      <c r="S52" s="231"/>
      <c r="T52" s="232"/>
      <c r="U52" s="226"/>
      <c r="V52" s="226">
        <f>SUM(V53:V57)</f>
        <v>95.45</v>
      </c>
      <c r="W52" s="226"/>
      <c r="X52" s="226"/>
      <c r="Y52" s="226"/>
      <c r="AG52" t="s">
        <v>230</v>
      </c>
    </row>
    <row r="53" spans="1:60" ht="20.399999999999999" outlineLevel="1" x14ac:dyDescent="0.25">
      <c r="A53" s="243">
        <v>21</v>
      </c>
      <c r="B53" s="244" t="s">
        <v>346</v>
      </c>
      <c r="C53" s="255" t="s">
        <v>347</v>
      </c>
      <c r="D53" s="245" t="s">
        <v>348</v>
      </c>
      <c r="E53" s="246">
        <v>875.63688000000002</v>
      </c>
      <c r="F53" s="247"/>
      <c r="G53" s="248">
        <f>ROUND(E53*F53,2)</f>
        <v>0</v>
      </c>
      <c r="H53" s="247"/>
      <c r="I53" s="248">
        <f>ROUND(E53*H53,2)</f>
        <v>0</v>
      </c>
      <c r="J53" s="247"/>
      <c r="K53" s="248">
        <f>ROUND(E53*J53,2)</f>
        <v>0</v>
      </c>
      <c r="L53" s="248">
        <v>21</v>
      </c>
      <c r="M53" s="248">
        <f>G53*(1+L53/100)</f>
        <v>0</v>
      </c>
      <c r="N53" s="246">
        <v>0</v>
      </c>
      <c r="O53" s="246">
        <f>ROUND(E53*N53,2)</f>
        <v>0</v>
      </c>
      <c r="P53" s="246">
        <v>0</v>
      </c>
      <c r="Q53" s="246">
        <f>ROUND(E53*P53,2)</f>
        <v>0</v>
      </c>
      <c r="R53" s="248" t="s">
        <v>274</v>
      </c>
      <c r="S53" s="248" t="s">
        <v>234</v>
      </c>
      <c r="T53" s="249" t="s">
        <v>275</v>
      </c>
      <c r="U53" s="222">
        <v>0.01</v>
      </c>
      <c r="V53" s="222">
        <f>ROUND(E53*U53,2)</f>
        <v>8.76</v>
      </c>
      <c r="W53" s="222"/>
      <c r="X53" s="222" t="s">
        <v>349</v>
      </c>
      <c r="Y53" s="222" t="s">
        <v>237</v>
      </c>
      <c r="Z53" s="212"/>
      <c r="AA53" s="212"/>
      <c r="AB53" s="212"/>
      <c r="AC53" s="212"/>
      <c r="AD53" s="212"/>
      <c r="AE53" s="212"/>
      <c r="AF53" s="212"/>
      <c r="AG53" s="212" t="s">
        <v>350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43">
        <v>22</v>
      </c>
      <c r="B54" s="244" t="s">
        <v>351</v>
      </c>
      <c r="C54" s="255" t="s">
        <v>352</v>
      </c>
      <c r="D54" s="245" t="s">
        <v>348</v>
      </c>
      <c r="E54" s="246">
        <v>12258.91632</v>
      </c>
      <c r="F54" s="247"/>
      <c r="G54" s="248">
        <f>ROUND(E54*F54,2)</f>
        <v>0</v>
      </c>
      <c r="H54" s="247"/>
      <c r="I54" s="248">
        <f>ROUND(E54*H54,2)</f>
        <v>0</v>
      </c>
      <c r="J54" s="247"/>
      <c r="K54" s="248">
        <f>ROUND(E54*J54,2)</f>
        <v>0</v>
      </c>
      <c r="L54" s="248">
        <v>21</v>
      </c>
      <c r="M54" s="248">
        <f>G54*(1+L54/100)</f>
        <v>0</v>
      </c>
      <c r="N54" s="246">
        <v>0</v>
      </c>
      <c r="O54" s="246">
        <f>ROUND(E54*N54,2)</f>
        <v>0</v>
      </c>
      <c r="P54" s="246">
        <v>0</v>
      </c>
      <c r="Q54" s="246">
        <f>ROUND(E54*P54,2)</f>
        <v>0</v>
      </c>
      <c r="R54" s="248" t="s">
        <v>274</v>
      </c>
      <c r="S54" s="248" t="s">
        <v>234</v>
      </c>
      <c r="T54" s="249" t="s">
        <v>275</v>
      </c>
      <c r="U54" s="222">
        <v>0</v>
      </c>
      <c r="V54" s="222">
        <f>ROUND(E54*U54,2)</f>
        <v>0</v>
      </c>
      <c r="W54" s="222"/>
      <c r="X54" s="222" t="s">
        <v>349</v>
      </c>
      <c r="Y54" s="222" t="s">
        <v>237</v>
      </c>
      <c r="Z54" s="212"/>
      <c r="AA54" s="212"/>
      <c r="AB54" s="212"/>
      <c r="AC54" s="212"/>
      <c r="AD54" s="212"/>
      <c r="AE54" s="212"/>
      <c r="AF54" s="212"/>
      <c r="AG54" s="212" t="s">
        <v>350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34">
        <v>23</v>
      </c>
      <c r="B55" s="235" t="s">
        <v>353</v>
      </c>
      <c r="C55" s="252" t="s">
        <v>354</v>
      </c>
      <c r="D55" s="236" t="s">
        <v>348</v>
      </c>
      <c r="E55" s="237">
        <v>875.63688000000002</v>
      </c>
      <c r="F55" s="238"/>
      <c r="G55" s="239">
        <f>ROUND(E55*F55,2)</f>
        <v>0</v>
      </c>
      <c r="H55" s="238"/>
      <c r="I55" s="239">
        <f>ROUND(E55*H55,2)</f>
        <v>0</v>
      </c>
      <c r="J55" s="238"/>
      <c r="K55" s="239">
        <f>ROUND(E55*J55,2)</f>
        <v>0</v>
      </c>
      <c r="L55" s="239">
        <v>21</v>
      </c>
      <c r="M55" s="239">
        <f>G55*(1+L55/100)</f>
        <v>0</v>
      </c>
      <c r="N55" s="237">
        <v>0</v>
      </c>
      <c r="O55" s="237">
        <f>ROUND(E55*N55,2)</f>
        <v>0</v>
      </c>
      <c r="P55" s="237">
        <v>0</v>
      </c>
      <c r="Q55" s="237">
        <f>ROUND(E55*P55,2)</f>
        <v>0</v>
      </c>
      <c r="R55" s="239" t="s">
        <v>274</v>
      </c>
      <c r="S55" s="239" t="s">
        <v>234</v>
      </c>
      <c r="T55" s="240" t="s">
        <v>275</v>
      </c>
      <c r="U55" s="222">
        <v>9.9000000000000005E-2</v>
      </c>
      <c r="V55" s="222">
        <f>ROUND(E55*U55,2)</f>
        <v>86.69</v>
      </c>
      <c r="W55" s="222"/>
      <c r="X55" s="222" t="s">
        <v>349</v>
      </c>
      <c r="Y55" s="222" t="s">
        <v>237</v>
      </c>
      <c r="Z55" s="212"/>
      <c r="AA55" s="212"/>
      <c r="AB55" s="212"/>
      <c r="AC55" s="212"/>
      <c r="AD55" s="212"/>
      <c r="AE55" s="212"/>
      <c r="AF55" s="212"/>
      <c r="AG55" s="212" t="s">
        <v>350</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5">
      <c r="A56" s="219"/>
      <c r="B56" s="220"/>
      <c r="C56" s="262" t="s">
        <v>355</v>
      </c>
      <c r="D56" s="261"/>
      <c r="E56" s="261"/>
      <c r="F56" s="261"/>
      <c r="G56" s="261"/>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279</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0.399999999999999" outlineLevel="1" x14ac:dyDescent="0.25">
      <c r="A57" s="234">
        <v>24</v>
      </c>
      <c r="B57" s="235" t="s">
        <v>356</v>
      </c>
      <c r="C57" s="252" t="s">
        <v>357</v>
      </c>
      <c r="D57" s="236" t="s">
        <v>348</v>
      </c>
      <c r="E57" s="237">
        <v>875.63688000000002</v>
      </c>
      <c r="F57" s="238"/>
      <c r="G57" s="239">
        <f>ROUND(E57*F57,2)</f>
        <v>0</v>
      </c>
      <c r="H57" s="238"/>
      <c r="I57" s="239">
        <f>ROUND(E57*H57,2)</f>
        <v>0</v>
      </c>
      <c r="J57" s="238"/>
      <c r="K57" s="239">
        <f>ROUND(E57*J57,2)</f>
        <v>0</v>
      </c>
      <c r="L57" s="239">
        <v>21</v>
      </c>
      <c r="M57" s="239">
        <f>G57*(1+L57/100)</f>
        <v>0</v>
      </c>
      <c r="N57" s="237">
        <v>0</v>
      </c>
      <c r="O57" s="237">
        <f>ROUND(E57*N57,2)</f>
        <v>0</v>
      </c>
      <c r="P57" s="237">
        <v>0</v>
      </c>
      <c r="Q57" s="237">
        <f>ROUND(E57*P57,2)</f>
        <v>0</v>
      </c>
      <c r="R57" s="239" t="s">
        <v>310</v>
      </c>
      <c r="S57" s="239" t="s">
        <v>234</v>
      </c>
      <c r="T57" s="240" t="s">
        <v>275</v>
      </c>
      <c r="U57" s="222">
        <v>0</v>
      </c>
      <c r="V57" s="222">
        <f>ROUND(E57*U57,2)</f>
        <v>0</v>
      </c>
      <c r="W57" s="222"/>
      <c r="X57" s="222" t="s">
        <v>349</v>
      </c>
      <c r="Y57" s="222" t="s">
        <v>237</v>
      </c>
      <c r="Z57" s="212"/>
      <c r="AA57" s="212"/>
      <c r="AB57" s="212"/>
      <c r="AC57" s="212"/>
      <c r="AD57" s="212"/>
      <c r="AE57" s="212"/>
      <c r="AF57" s="212"/>
      <c r="AG57" s="212" t="s">
        <v>350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x14ac:dyDescent="0.25">
      <c r="A58" s="3"/>
      <c r="B58" s="4"/>
      <c r="C58" s="256"/>
      <c r="D58" s="6"/>
      <c r="E58" s="3"/>
      <c r="F58" s="3"/>
      <c r="G58" s="3"/>
      <c r="H58" s="3"/>
      <c r="I58" s="3"/>
      <c r="J58" s="3"/>
      <c r="K58" s="3"/>
      <c r="L58" s="3"/>
      <c r="M58" s="3"/>
      <c r="N58" s="3"/>
      <c r="O58" s="3"/>
      <c r="P58" s="3"/>
      <c r="Q58" s="3"/>
      <c r="R58" s="3"/>
      <c r="S58" s="3"/>
      <c r="T58" s="3"/>
      <c r="U58" s="3"/>
      <c r="V58" s="3"/>
      <c r="W58" s="3"/>
      <c r="X58" s="3"/>
      <c r="Y58" s="3"/>
      <c r="AE58">
        <v>15</v>
      </c>
      <c r="AF58">
        <v>21</v>
      </c>
      <c r="AG58" t="s">
        <v>215</v>
      </c>
    </row>
    <row r="59" spans="1:60" x14ac:dyDescent="0.25">
      <c r="A59" s="215"/>
      <c r="B59" s="216" t="s">
        <v>29</v>
      </c>
      <c r="C59" s="257"/>
      <c r="D59" s="217"/>
      <c r="E59" s="218"/>
      <c r="F59" s="218"/>
      <c r="G59" s="233">
        <f>G8+G22+G26+G29+G52</f>
        <v>0</v>
      </c>
      <c r="H59" s="3"/>
      <c r="I59" s="3"/>
      <c r="J59" s="3"/>
      <c r="K59" s="3"/>
      <c r="L59" s="3"/>
      <c r="M59" s="3"/>
      <c r="N59" s="3"/>
      <c r="O59" s="3"/>
      <c r="P59" s="3"/>
      <c r="Q59" s="3"/>
      <c r="R59" s="3"/>
      <c r="S59" s="3"/>
      <c r="T59" s="3"/>
      <c r="U59" s="3"/>
      <c r="V59" s="3"/>
      <c r="W59" s="3"/>
      <c r="X59" s="3"/>
      <c r="Y59" s="3"/>
      <c r="AE59">
        <f>SUMIF(L7:L57,AE58,G7:G57)</f>
        <v>0</v>
      </c>
      <c r="AF59">
        <f>SUMIF(L7:L57,AF58,G7:G57)</f>
        <v>0</v>
      </c>
      <c r="AG59" t="s">
        <v>268</v>
      </c>
    </row>
    <row r="60" spans="1:60" x14ac:dyDescent="0.25">
      <c r="C60" s="258"/>
      <c r="D60" s="10"/>
      <c r="AG60" t="s">
        <v>269</v>
      </c>
    </row>
    <row r="61" spans="1:60" x14ac:dyDescent="0.25">
      <c r="D61" s="10"/>
    </row>
    <row r="62" spans="1:60" x14ac:dyDescent="0.25">
      <c r="D62" s="10"/>
    </row>
    <row r="63" spans="1:60" x14ac:dyDescent="0.25">
      <c r="D63" s="10"/>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w4f+GJqap4f9F7O37P9Gtp1xCEJtPYYFoDLL1Bt7t4PPTxv3oS2k2jvkb6nidjh3mVSeN/1ukCXrTKgV61g62w==" saltValue="+uP+Fx13D1LJ6slgdS4wWw==" spinCount="100000" sheet="1" formatRows="0"/>
  <mergeCells count="12">
    <mergeCell ref="C20:G20"/>
    <mergeCell ref="C31:G31"/>
    <mergeCell ref="C35:G35"/>
    <mergeCell ref="C38:G38"/>
    <mergeCell ref="C40:G40"/>
    <mergeCell ref="C56:G56"/>
    <mergeCell ref="A1:G1"/>
    <mergeCell ref="C2:G2"/>
    <mergeCell ref="C3:G3"/>
    <mergeCell ref="C4:G4"/>
    <mergeCell ref="C10:G10"/>
    <mergeCell ref="C17:G1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80D8-BFD5-46F9-9580-1A3D6AA7DAE8}">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53</v>
      </c>
      <c r="C3" s="201" t="s">
        <v>56</v>
      </c>
      <c r="D3" s="199"/>
      <c r="E3" s="199"/>
      <c r="F3" s="199"/>
      <c r="G3" s="200"/>
      <c r="AC3" s="176" t="s">
        <v>202</v>
      </c>
      <c r="AG3" t="s">
        <v>205</v>
      </c>
    </row>
    <row r="4" spans="1:60" ht="25.05" customHeight="1" x14ac:dyDescent="0.25">
      <c r="A4" s="202" t="s">
        <v>9</v>
      </c>
      <c r="B4" s="203" t="s">
        <v>59</v>
      </c>
      <c r="C4" s="204" t="s">
        <v>60</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53</v>
      </c>
      <c r="C8" s="251" t="s">
        <v>127</v>
      </c>
      <c r="D8" s="229"/>
      <c r="E8" s="230"/>
      <c r="F8" s="231"/>
      <c r="G8" s="231">
        <f>SUMIF(AG9:AG153,"&lt;&gt;NOR",G9:G153)</f>
        <v>0</v>
      </c>
      <c r="H8" s="231"/>
      <c r="I8" s="231">
        <f>SUM(I9:I153)</f>
        <v>0</v>
      </c>
      <c r="J8" s="231"/>
      <c r="K8" s="231">
        <f>SUM(K9:K153)</f>
        <v>0</v>
      </c>
      <c r="L8" s="231"/>
      <c r="M8" s="231">
        <f>SUM(M9:M153)</f>
        <v>0</v>
      </c>
      <c r="N8" s="230"/>
      <c r="O8" s="230">
        <f>SUM(O9:O153)</f>
        <v>0.35000000000000003</v>
      </c>
      <c r="P8" s="230"/>
      <c r="Q8" s="230">
        <f>SUM(Q9:Q153)</f>
        <v>0</v>
      </c>
      <c r="R8" s="231"/>
      <c r="S8" s="231"/>
      <c r="T8" s="232"/>
      <c r="U8" s="226"/>
      <c r="V8" s="226">
        <f>SUM(V9:V153)</f>
        <v>0</v>
      </c>
      <c r="W8" s="226"/>
      <c r="X8" s="226"/>
      <c r="Y8" s="226"/>
      <c r="AG8" t="s">
        <v>230</v>
      </c>
    </row>
    <row r="9" spans="1:60" ht="20.399999999999999" outlineLevel="1" x14ac:dyDescent="0.25">
      <c r="A9" s="234">
        <v>1</v>
      </c>
      <c r="B9" s="235" t="s">
        <v>358</v>
      </c>
      <c r="C9" s="252" t="s">
        <v>359</v>
      </c>
      <c r="D9" s="236" t="s">
        <v>273</v>
      </c>
      <c r="E9" s="237">
        <v>509.6</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360</v>
      </c>
      <c r="T9" s="240" t="s">
        <v>361</v>
      </c>
      <c r="U9" s="222">
        <v>0</v>
      </c>
      <c r="V9" s="222">
        <f>ROUND(E9*U9,2)</f>
        <v>0</v>
      </c>
      <c r="W9" s="222"/>
      <c r="X9" s="222" t="s">
        <v>276</v>
      </c>
      <c r="Y9" s="222" t="s">
        <v>237</v>
      </c>
      <c r="Z9" s="212"/>
      <c r="AA9" s="212"/>
      <c r="AB9" s="212"/>
      <c r="AC9" s="212"/>
      <c r="AD9" s="212"/>
      <c r="AE9" s="212"/>
      <c r="AF9" s="212"/>
      <c r="AG9" s="212" t="s">
        <v>362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53" t="s">
        <v>363</v>
      </c>
      <c r="D10" s="241"/>
      <c r="E10" s="241"/>
      <c r="F10" s="241"/>
      <c r="G10" s="24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1" outlineLevel="3" x14ac:dyDescent="0.25">
      <c r="A11" s="219"/>
      <c r="B11" s="220"/>
      <c r="C11" s="254" t="s">
        <v>364</v>
      </c>
      <c r="D11" s="242"/>
      <c r="E11" s="242"/>
      <c r="F11" s="242"/>
      <c r="G11" s="24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240</v>
      </c>
      <c r="AH11" s="212"/>
      <c r="AI11" s="212"/>
      <c r="AJ11" s="212"/>
      <c r="AK11" s="212"/>
      <c r="AL11" s="212"/>
      <c r="AM11" s="212"/>
      <c r="AN11" s="212"/>
      <c r="AO11" s="212"/>
      <c r="AP11" s="212"/>
      <c r="AQ11" s="212"/>
      <c r="AR11" s="212"/>
      <c r="AS11" s="212"/>
      <c r="AT11" s="212"/>
      <c r="AU11" s="212"/>
      <c r="AV11" s="212"/>
      <c r="AW11" s="212"/>
      <c r="AX11" s="212"/>
      <c r="AY11" s="212"/>
      <c r="AZ11" s="212"/>
      <c r="BA11" s="250" t="str">
        <f>C11</f>
        <v>dle inventarizačního seznamu dř.č.: 36 (12,6 m2), K1 (55 m2), K2 (6 m2), K3 (10 m2), K4 (130 m2), K6 (117 m2), K7 (27 m2), K9 (90 m2), K13 (7 m2), K14 (19 m2), K15 (3 m2), K16 (2 m2), K17 (13 m2), K18 (18 m2)</v>
      </c>
      <c r="BB11" s="212"/>
      <c r="BC11" s="212"/>
      <c r="BD11" s="212"/>
      <c r="BE11" s="212"/>
      <c r="BF11" s="212"/>
      <c r="BG11" s="212"/>
      <c r="BH11" s="212"/>
    </row>
    <row r="12" spans="1:60" outlineLevel="2" x14ac:dyDescent="0.25">
      <c r="A12" s="219"/>
      <c r="B12" s="220"/>
      <c r="C12" s="263" t="s">
        <v>365</v>
      </c>
      <c r="D12" s="259"/>
      <c r="E12" s="260"/>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281</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5">
      <c r="A13" s="219"/>
      <c r="B13" s="220"/>
      <c r="C13" s="263" t="s">
        <v>366</v>
      </c>
      <c r="D13" s="259"/>
      <c r="E13" s="260">
        <v>509.6</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281</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20.399999999999999" outlineLevel="1" x14ac:dyDescent="0.25">
      <c r="A14" s="234">
        <v>2</v>
      </c>
      <c r="B14" s="235" t="s">
        <v>367</v>
      </c>
      <c r="C14" s="252" t="s">
        <v>368</v>
      </c>
      <c r="D14" s="236" t="s">
        <v>305</v>
      </c>
      <c r="E14" s="237">
        <v>4</v>
      </c>
      <c r="F14" s="238"/>
      <c r="G14" s="239">
        <f>ROUND(E14*F14,2)</f>
        <v>0</v>
      </c>
      <c r="H14" s="238"/>
      <c r="I14" s="239">
        <f>ROUND(E14*H14,2)</f>
        <v>0</v>
      </c>
      <c r="J14" s="238"/>
      <c r="K14" s="239">
        <f>ROUND(E14*J14,2)</f>
        <v>0</v>
      </c>
      <c r="L14" s="239">
        <v>21</v>
      </c>
      <c r="M14" s="239">
        <f>G14*(1+L14/100)</f>
        <v>0</v>
      </c>
      <c r="N14" s="237">
        <v>0</v>
      </c>
      <c r="O14" s="237">
        <f>ROUND(E14*N14,2)</f>
        <v>0</v>
      </c>
      <c r="P14" s="237">
        <v>0</v>
      </c>
      <c r="Q14" s="237">
        <f>ROUND(E14*P14,2)</f>
        <v>0</v>
      </c>
      <c r="R14" s="239"/>
      <c r="S14" s="239" t="s">
        <v>360</v>
      </c>
      <c r="T14" s="240" t="s">
        <v>361</v>
      </c>
      <c r="U14" s="222">
        <v>0</v>
      </c>
      <c r="V14" s="222">
        <f>ROUND(E14*U14,2)</f>
        <v>0</v>
      </c>
      <c r="W14" s="222"/>
      <c r="X14" s="222" t="s">
        <v>276</v>
      </c>
      <c r="Y14" s="222" t="s">
        <v>237</v>
      </c>
      <c r="Z14" s="212"/>
      <c r="AA14" s="212"/>
      <c r="AB14" s="212"/>
      <c r="AC14" s="212"/>
      <c r="AD14" s="212"/>
      <c r="AE14" s="212"/>
      <c r="AF14" s="212"/>
      <c r="AG14" s="212" t="s">
        <v>362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5">
      <c r="A15" s="219"/>
      <c r="B15" s="220"/>
      <c r="C15" s="253" t="s">
        <v>363</v>
      </c>
      <c r="D15" s="241"/>
      <c r="E15" s="241"/>
      <c r="F15" s="241"/>
      <c r="G15" s="241"/>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240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5">
      <c r="A16" s="219"/>
      <c r="B16" s="220"/>
      <c r="C16" s="254" t="s">
        <v>369</v>
      </c>
      <c r="D16" s="242"/>
      <c r="E16" s="242"/>
      <c r="F16" s="242"/>
      <c r="G16" s="24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20.399999999999999" outlineLevel="1" x14ac:dyDescent="0.25">
      <c r="A17" s="234">
        <v>3</v>
      </c>
      <c r="B17" s="235" t="s">
        <v>370</v>
      </c>
      <c r="C17" s="252" t="s">
        <v>371</v>
      </c>
      <c r="D17" s="236" t="s">
        <v>305</v>
      </c>
      <c r="E17" s="237">
        <v>1</v>
      </c>
      <c r="F17" s="238"/>
      <c r="G17" s="239">
        <f>ROUND(E17*F17,2)</f>
        <v>0</v>
      </c>
      <c r="H17" s="238"/>
      <c r="I17" s="239">
        <f>ROUND(E17*H17,2)</f>
        <v>0</v>
      </c>
      <c r="J17" s="238"/>
      <c r="K17" s="239">
        <f>ROUND(E17*J17,2)</f>
        <v>0</v>
      </c>
      <c r="L17" s="239">
        <v>21</v>
      </c>
      <c r="M17" s="239">
        <f>G17*(1+L17/100)</f>
        <v>0</v>
      </c>
      <c r="N17" s="237">
        <v>0</v>
      </c>
      <c r="O17" s="237">
        <f>ROUND(E17*N17,2)</f>
        <v>0</v>
      </c>
      <c r="P17" s="237">
        <v>0</v>
      </c>
      <c r="Q17" s="237">
        <f>ROUND(E17*P17,2)</f>
        <v>0</v>
      </c>
      <c r="R17" s="239"/>
      <c r="S17" s="239" t="s">
        <v>360</v>
      </c>
      <c r="T17" s="240" t="s">
        <v>361</v>
      </c>
      <c r="U17" s="222">
        <v>0</v>
      </c>
      <c r="V17" s="222">
        <f>ROUND(E17*U17,2)</f>
        <v>0</v>
      </c>
      <c r="W17" s="222"/>
      <c r="X17" s="222" t="s">
        <v>276</v>
      </c>
      <c r="Y17" s="222" t="s">
        <v>237</v>
      </c>
      <c r="Z17" s="212"/>
      <c r="AA17" s="212"/>
      <c r="AB17" s="212"/>
      <c r="AC17" s="212"/>
      <c r="AD17" s="212"/>
      <c r="AE17" s="212"/>
      <c r="AF17" s="212"/>
      <c r="AG17" s="212" t="s">
        <v>362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5">
      <c r="A18" s="219"/>
      <c r="B18" s="220"/>
      <c r="C18" s="253" t="s">
        <v>363</v>
      </c>
      <c r="D18" s="241"/>
      <c r="E18" s="241"/>
      <c r="F18" s="241"/>
      <c r="G18" s="241"/>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240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5">
      <c r="A19" s="219"/>
      <c r="B19" s="220"/>
      <c r="C19" s="254" t="s">
        <v>372</v>
      </c>
      <c r="D19" s="242"/>
      <c r="E19" s="242"/>
      <c r="F19" s="242"/>
      <c r="G19" s="24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240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0.399999999999999" outlineLevel="1" x14ac:dyDescent="0.25">
      <c r="A20" s="234">
        <v>4</v>
      </c>
      <c r="B20" s="235" t="s">
        <v>373</v>
      </c>
      <c r="C20" s="252" t="s">
        <v>374</v>
      </c>
      <c r="D20" s="236" t="s">
        <v>305</v>
      </c>
      <c r="E20" s="237">
        <v>6</v>
      </c>
      <c r="F20" s="238"/>
      <c r="G20" s="239">
        <f>ROUND(E20*F20,2)</f>
        <v>0</v>
      </c>
      <c r="H20" s="238"/>
      <c r="I20" s="239">
        <f>ROUND(E20*H20,2)</f>
        <v>0</v>
      </c>
      <c r="J20" s="238"/>
      <c r="K20" s="239">
        <f>ROUND(E20*J20,2)</f>
        <v>0</v>
      </c>
      <c r="L20" s="239">
        <v>21</v>
      </c>
      <c r="M20" s="239">
        <f>G20*(1+L20/100)</f>
        <v>0</v>
      </c>
      <c r="N20" s="237">
        <v>0</v>
      </c>
      <c r="O20" s="237">
        <f>ROUND(E20*N20,2)</f>
        <v>0</v>
      </c>
      <c r="P20" s="237">
        <v>0</v>
      </c>
      <c r="Q20" s="237">
        <f>ROUND(E20*P20,2)</f>
        <v>0</v>
      </c>
      <c r="R20" s="239"/>
      <c r="S20" s="239" t="s">
        <v>360</v>
      </c>
      <c r="T20" s="240" t="s">
        <v>361</v>
      </c>
      <c r="U20" s="222">
        <v>0</v>
      </c>
      <c r="V20" s="222">
        <f>ROUND(E20*U20,2)</f>
        <v>0</v>
      </c>
      <c r="W20" s="222"/>
      <c r="X20" s="222" t="s">
        <v>276</v>
      </c>
      <c r="Y20" s="222" t="s">
        <v>237</v>
      </c>
      <c r="Z20" s="212"/>
      <c r="AA20" s="212"/>
      <c r="AB20" s="212"/>
      <c r="AC20" s="212"/>
      <c r="AD20" s="212"/>
      <c r="AE20" s="212"/>
      <c r="AF20" s="212"/>
      <c r="AG20" s="212" t="s">
        <v>362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5">
      <c r="A21" s="219"/>
      <c r="B21" s="220"/>
      <c r="C21" s="253" t="s">
        <v>363</v>
      </c>
      <c r="D21" s="241"/>
      <c r="E21" s="241"/>
      <c r="F21" s="241"/>
      <c r="G21" s="241"/>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240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5">
      <c r="A22" s="219"/>
      <c r="B22" s="220"/>
      <c r="C22" s="254" t="s">
        <v>375</v>
      </c>
      <c r="D22" s="242"/>
      <c r="E22" s="242"/>
      <c r="F22" s="242"/>
      <c r="G22" s="24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240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20.399999999999999" outlineLevel="1" x14ac:dyDescent="0.25">
      <c r="A23" s="234">
        <v>5</v>
      </c>
      <c r="B23" s="235" t="s">
        <v>376</v>
      </c>
      <c r="C23" s="252" t="s">
        <v>377</v>
      </c>
      <c r="D23" s="236" t="s">
        <v>305</v>
      </c>
      <c r="E23" s="237">
        <v>4</v>
      </c>
      <c r="F23" s="238"/>
      <c r="G23" s="239">
        <f>ROUND(E23*F23,2)</f>
        <v>0</v>
      </c>
      <c r="H23" s="238"/>
      <c r="I23" s="239">
        <f>ROUND(E23*H23,2)</f>
        <v>0</v>
      </c>
      <c r="J23" s="238"/>
      <c r="K23" s="239">
        <f>ROUND(E23*J23,2)</f>
        <v>0</v>
      </c>
      <c r="L23" s="239">
        <v>21</v>
      </c>
      <c r="M23" s="239">
        <f>G23*(1+L23/100)</f>
        <v>0</v>
      </c>
      <c r="N23" s="237">
        <v>0</v>
      </c>
      <c r="O23" s="237">
        <f>ROUND(E23*N23,2)</f>
        <v>0</v>
      </c>
      <c r="P23" s="237">
        <v>0</v>
      </c>
      <c r="Q23" s="237">
        <f>ROUND(E23*P23,2)</f>
        <v>0</v>
      </c>
      <c r="R23" s="239"/>
      <c r="S23" s="239" t="s">
        <v>360</v>
      </c>
      <c r="T23" s="240" t="s">
        <v>361</v>
      </c>
      <c r="U23" s="222">
        <v>0</v>
      </c>
      <c r="V23" s="222">
        <f>ROUND(E23*U23,2)</f>
        <v>0</v>
      </c>
      <c r="W23" s="222"/>
      <c r="X23" s="222" t="s">
        <v>276</v>
      </c>
      <c r="Y23" s="222" t="s">
        <v>237</v>
      </c>
      <c r="Z23" s="212"/>
      <c r="AA23" s="212"/>
      <c r="AB23" s="212"/>
      <c r="AC23" s="212"/>
      <c r="AD23" s="212"/>
      <c r="AE23" s="212"/>
      <c r="AF23" s="212"/>
      <c r="AG23" s="212" t="s">
        <v>362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5">
      <c r="A24" s="219"/>
      <c r="B24" s="220"/>
      <c r="C24" s="253" t="s">
        <v>363</v>
      </c>
      <c r="D24" s="241"/>
      <c r="E24" s="241"/>
      <c r="F24" s="241"/>
      <c r="G24" s="241"/>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240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5">
      <c r="A25" s="219"/>
      <c r="B25" s="220"/>
      <c r="C25" s="254" t="s">
        <v>369</v>
      </c>
      <c r="D25" s="242"/>
      <c r="E25" s="242"/>
      <c r="F25" s="242"/>
      <c r="G25" s="24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240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20.399999999999999" outlineLevel="1" x14ac:dyDescent="0.25">
      <c r="A26" s="234">
        <v>6</v>
      </c>
      <c r="B26" s="235" t="s">
        <v>378</v>
      </c>
      <c r="C26" s="252" t="s">
        <v>379</v>
      </c>
      <c r="D26" s="236" t="s">
        <v>305</v>
      </c>
      <c r="E26" s="237">
        <v>1</v>
      </c>
      <c r="F26" s="238"/>
      <c r="G26" s="239">
        <f>ROUND(E26*F26,2)</f>
        <v>0</v>
      </c>
      <c r="H26" s="238"/>
      <c r="I26" s="239">
        <f>ROUND(E26*H26,2)</f>
        <v>0</v>
      </c>
      <c r="J26" s="238"/>
      <c r="K26" s="239">
        <f>ROUND(E26*J26,2)</f>
        <v>0</v>
      </c>
      <c r="L26" s="239">
        <v>21</v>
      </c>
      <c r="M26" s="239">
        <f>G26*(1+L26/100)</f>
        <v>0</v>
      </c>
      <c r="N26" s="237">
        <v>0</v>
      </c>
      <c r="O26" s="237">
        <f>ROUND(E26*N26,2)</f>
        <v>0</v>
      </c>
      <c r="P26" s="237">
        <v>0</v>
      </c>
      <c r="Q26" s="237">
        <f>ROUND(E26*P26,2)</f>
        <v>0</v>
      </c>
      <c r="R26" s="239"/>
      <c r="S26" s="239" t="s">
        <v>360</v>
      </c>
      <c r="T26" s="240" t="s">
        <v>361</v>
      </c>
      <c r="U26" s="222">
        <v>0</v>
      </c>
      <c r="V26" s="222">
        <f>ROUND(E26*U26,2)</f>
        <v>0</v>
      </c>
      <c r="W26" s="222"/>
      <c r="X26" s="222" t="s">
        <v>276</v>
      </c>
      <c r="Y26" s="222" t="s">
        <v>237</v>
      </c>
      <c r="Z26" s="212"/>
      <c r="AA26" s="212"/>
      <c r="AB26" s="212"/>
      <c r="AC26" s="212"/>
      <c r="AD26" s="212"/>
      <c r="AE26" s="212"/>
      <c r="AF26" s="212"/>
      <c r="AG26" s="212" t="s">
        <v>362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5">
      <c r="A27" s="219"/>
      <c r="B27" s="220"/>
      <c r="C27" s="253" t="s">
        <v>363</v>
      </c>
      <c r="D27" s="241"/>
      <c r="E27" s="241"/>
      <c r="F27" s="241"/>
      <c r="G27" s="241"/>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240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5">
      <c r="A28" s="219"/>
      <c r="B28" s="220"/>
      <c r="C28" s="254" t="s">
        <v>372</v>
      </c>
      <c r="D28" s="242"/>
      <c r="E28" s="242"/>
      <c r="F28" s="242"/>
      <c r="G28" s="24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240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20.399999999999999" outlineLevel="1" x14ac:dyDescent="0.25">
      <c r="A29" s="234">
        <v>7</v>
      </c>
      <c r="B29" s="235" t="s">
        <v>380</v>
      </c>
      <c r="C29" s="252" t="s">
        <v>381</v>
      </c>
      <c r="D29" s="236" t="s">
        <v>305</v>
      </c>
      <c r="E29" s="237">
        <v>6</v>
      </c>
      <c r="F29" s="238"/>
      <c r="G29" s="239">
        <f>ROUND(E29*F29,2)</f>
        <v>0</v>
      </c>
      <c r="H29" s="238"/>
      <c r="I29" s="239">
        <f>ROUND(E29*H29,2)</f>
        <v>0</v>
      </c>
      <c r="J29" s="238"/>
      <c r="K29" s="239">
        <f>ROUND(E29*J29,2)</f>
        <v>0</v>
      </c>
      <c r="L29" s="239">
        <v>21</v>
      </c>
      <c r="M29" s="239">
        <f>G29*(1+L29/100)</f>
        <v>0</v>
      </c>
      <c r="N29" s="237">
        <v>0</v>
      </c>
      <c r="O29" s="237">
        <f>ROUND(E29*N29,2)</f>
        <v>0</v>
      </c>
      <c r="P29" s="237">
        <v>0</v>
      </c>
      <c r="Q29" s="237">
        <f>ROUND(E29*P29,2)</f>
        <v>0</v>
      </c>
      <c r="R29" s="239"/>
      <c r="S29" s="239" t="s">
        <v>360</v>
      </c>
      <c r="T29" s="240" t="s">
        <v>361</v>
      </c>
      <c r="U29" s="222">
        <v>0</v>
      </c>
      <c r="V29" s="222">
        <f>ROUND(E29*U29,2)</f>
        <v>0</v>
      </c>
      <c r="W29" s="222"/>
      <c r="X29" s="222" t="s">
        <v>276</v>
      </c>
      <c r="Y29" s="222" t="s">
        <v>237</v>
      </c>
      <c r="Z29" s="212"/>
      <c r="AA29" s="212"/>
      <c r="AB29" s="212"/>
      <c r="AC29" s="212"/>
      <c r="AD29" s="212"/>
      <c r="AE29" s="212"/>
      <c r="AF29" s="212"/>
      <c r="AG29" s="212" t="s">
        <v>362</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5">
      <c r="A30" s="219"/>
      <c r="B30" s="220"/>
      <c r="C30" s="253" t="s">
        <v>363</v>
      </c>
      <c r="D30" s="241"/>
      <c r="E30" s="241"/>
      <c r="F30" s="241"/>
      <c r="G30" s="241"/>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240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5">
      <c r="A31" s="219"/>
      <c r="B31" s="220"/>
      <c r="C31" s="254" t="s">
        <v>375</v>
      </c>
      <c r="D31" s="242"/>
      <c r="E31" s="242"/>
      <c r="F31" s="242"/>
      <c r="G31" s="24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240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0.399999999999999" outlineLevel="1" x14ac:dyDescent="0.25">
      <c r="A32" s="234">
        <v>8</v>
      </c>
      <c r="B32" s="235" t="s">
        <v>382</v>
      </c>
      <c r="C32" s="252" t="s">
        <v>383</v>
      </c>
      <c r="D32" s="236" t="s">
        <v>305</v>
      </c>
      <c r="E32" s="237">
        <v>1</v>
      </c>
      <c r="F32" s="238"/>
      <c r="G32" s="239">
        <f>ROUND(E32*F32,2)</f>
        <v>0</v>
      </c>
      <c r="H32" s="238"/>
      <c r="I32" s="239">
        <f>ROUND(E32*H32,2)</f>
        <v>0</v>
      </c>
      <c r="J32" s="238"/>
      <c r="K32" s="239">
        <f>ROUND(E32*J32,2)</f>
        <v>0</v>
      </c>
      <c r="L32" s="239">
        <v>21</v>
      </c>
      <c r="M32" s="239">
        <f>G32*(1+L32/100)</f>
        <v>0</v>
      </c>
      <c r="N32" s="237">
        <v>0</v>
      </c>
      <c r="O32" s="237">
        <f>ROUND(E32*N32,2)</f>
        <v>0</v>
      </c>
      <c r="P32" s="237">
        <v>0</v>
      </c>
      <c r="Q32" s="237">
        <f>ROUND(E32*P32,2)</f>
        <v>0</v>
      </c>
      <c r="R32" s="239"/>
      <c r="S32" s="239" t="s">
        <v>360</v>
      </c>
      <c r="T32" s="240" t="s">
        <v>361</v>
      </c>
      <c r="U32" s="222">
        <v>0</v>
      </c>
      <c r="V32" s="222">
        <f>ROUND(E32*U32,2)</f>
        <v>0</v>
      </c>
      <c r="W32" s="222"/>
      <c r="X32" s="222" t="s">
        <v>276</v>
      </c>
      <c r="Y32" s="222" t="s">
        <v>237</v>
      </c>
      <c r="Z32" s="212"/>
      <c r="AA32" s="212"/>
      <c r="AB32" s="212"/>
      <c r="AC32" s="212"/>
      <c r="AD32" s="212"/>
      <c r="AE32" s="212"/>
      <c r="AF32" s="212"/>
      <c r="AG32" s="212" t="s">
        <v>362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5">
      <c r="A33" s="219"/>
      <c r="B33" s="220"/>
      <c r="C33" s="253" t="s">
        <v>363</v>
      </c>
      <c r="D33" s="241"/>
      <c r="E33" s="241"/>
      <c r="F33" s="241"/>
      <c r="G33" s="241"/>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240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5">
      <c r="A34" s="219"/>
      <c r="B34" s="220"/>
      <c r="C34" s="254" t="s">
        <v>384</v>
      </c>
      <c r="D34" s="242"/>
      <c r="E34" s="242"/>
      <c r="F34" s="242"/>
      <c r="G34" s="24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240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20.399999999999999" outlineLevel="1" x14ac:dyDescent="0.25">
      <c r="A35" s="234">
        <v>9</v>
      </c>
      <c r="B35" s="235" t="s">
        <v>385</v>
      </c>
      <c r="C35" s="252" t="s">
        <v>386</v>
      </c>
      <c r="D35" s="236" t="s">
        <v>273</v>
      </c>
      <c r="E35" s="237">
        <v>1019.2</v>
      </c>
      <c r="F35" s="238"/>
      <c r="G35" s="239">
        <f>ROUND(E35*F35,2)</f>
        <v>0</v>
      </c>
      <c r="H35" s="238"/>
      <c r="I35" s="239">
        <f>ROUND(E35*H35,2)</f>
        <v>0</v>
      </c>
      <c r="J35" s="238"/>
      <c r="K35" s="239">
        <f>ROUND(E35*J35,2)</f>
        <v>0</v>
      </c>
      <c r="L35" s="239">
        <v>21</v>
      </c>
      <c r="M35" s="239">
        <f>G35*(1+L35/100)</f>
        <v>0</v>
      </c>
      <c r="N35" s="237">
        <v>0</v>
      </c>
      <c r="O35" s="237">
        <f>ROUND(E35*N35,2)</f>
        <v>0</v>
      </c>
      <c r="P35" s="237">
        <v>0</v>
      </c>
      <c r="Q35" s="237">
        <f>ROUND(E35*P35,2)</f>
        <v>0</v>
      </c>
      <c r="R35" s="239"/>
      <c r="S35" s="239" t="s">
        <v>360</v>
      </c>
      <c r="T35" s="240" t="s">
        <v>361</v>
      </c>
      <c r="U35" s="222">
        <v>0</v>
      </c>
      <c r="V35" s="222">
        <f>ROUND(E35*U35,2)</f>
        <v>0</v>
      </c>
      <c r="W35" s="222"/>
      <c r="X35" s="222" t="s">
        <v>276</v>
      </c>
      <c r="Y35" s="222" t="s">
        <v>237</v>
      </c>
      <c r="Z35" s="212"/>
      <c r="AA35" s="212"/>
      <c r="AB35" s="212"/>
      <c r="AC35" s="212"/>
      <c r="AD35" s="212"/>
      <c r="AE35" s="212"/>
      <c r="AF35" s="212"/>
      <c r="AG35" s="212" t="s">
        <v>362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5">
      <c r="A36" s="219"/>
      <c r="B36" s="220"/>
      <c r="C36" s="253" t="s">
        <v>363</v>
      </c>
      <c r="D36" s="241"/>
      <c r="E36" s="241"/>
      <c r="F36" s="241"/>
      <c r="G36" s="241"/>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240</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5">
      <c r="A37" s="219"/>
      <c r="B37" s="220"/>
      <c r="C37" s="254" t="s">
        <v>387</v>
      </c>
      <c r="D37" s="242"/>
      <c r="E37" s="242"/>
      <c r="F37" s="242"/>
      <c r="G37" s="24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240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5">
      <c r="A38" s="219"/>
      <c r="B38" s="220"/>
      <c r="C38" s="263" t="s">
        <v>388</v>
      </c>
      <c r="D38" s="259"/>
      <c r="E38" s="260"/>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281</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5">
      <c r="A39" s="219"/>
      <c r="B39" s="220"/>
      <c r="C39" s="263" t="s">
        <v>389</v>
      </c>
      <c r="D39" s="259"/>
      <c r="E39" s="260">
        <v>1019.2</v>
      </c>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281</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0.399999999999999" outlineLevel="1" x14ac:dyDescent="0.25">
      <c r="A40" s="234">
        <v>10</v>
      </c>
      <c r="B40" s="235" t="s">
        <v>390</v>
      </c>
      <c r="C40" s="252" t="s">
        <v>391</v>
      </c>
      <c r="D40" s="236" t="s">
        <v>305</v>
      </c>
      <c r="E40" s="237">
        <v>4</v>
      </c>
      <c r="F40" s="238"/>
      <c r="G40" s="239">
        <f>ROUND(E40*F40,2)</f>
        <v>0</v>
      </c>
      <c r="H40" s="238"/>
      <c r="I40" s="239">
        <f>ROUND(E40*H40,2)</f>
        <v>0</v>
      </c>
      <c r="J40" s="238"/>
      <c r="K40" s="239">
        <f>ROUND(E40*J40,2)</f>
        <v>0</v>
      </c>
      <c r="L40" s="239">
        <v>21</v>
      </c>
      <c r="M40" s="239">
        <f>G40*(1+L40/100)</f>
        <v>0</v>
      </c>
      <c r="N40" s="237">
        <v>0</v>
      </c>
      <c r="O40" s="237">
        <f>ROUND(E40*N40,2)</f>
        <v>0</v>
      </c>
      <c r="P40" s="237">
        <v>0</v>
      </c>
      <c r="Q40" s="237">
        <f>ROUND(E40*P40,2)</f>
        <v>0</v>
      </c>
      <c r="R40" s="239"/>
      <c r="S40" s="239" t="s">
        <v>360</v>
      </c>
      <c r="T40" s="240" t="s">
        <v>361</v>
      </c>
      <c r="U40" s="222">
        <v>0</v>
      </c>
      <c r="V40" s="222">
        <f>ROUND(E40*U40,2)</f>
        <v>0</v>
      </c>
      <c r="W40" s="222"/>
      <c r="X40" s="222" t="s">
        <v>276</v>
      </c>
      <c r="Y40" s="222" t="s">
        <v>237</v>
      </c>
      <c r="Z40" s="212"/>
      <c r="AA40" s="212"/>
      <c r="AB40" s="212"/>
      <c r="AC40" s="212"/>
      <c r="AD40" s="212"/>
      <c r="AE40" s="212"/>
      <c r="AF40" s="212"/>
      <c r="AG40" s="212" t="s">
        <v>362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5">
      <c r="A41" s="219"/>
      <c r="B41" s="220"/>
      <c r="C41" s="253" t="s">
        <v>363</v>
      </c>
      <c r="D41" s="241"/>
      <c r="E41" s="241"/>
      <c r="F41" s="241"/>
      <c r="G41" s="241"/>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240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5">
      <c r="A42" s="219"/>
      <c r="B42" s="220"/>
      <c r="C42" s="254" t="s">
        <v>392</v>
      </c>
      <c r="D42" s="242"/>
      <c r="E42" s="242"/>
      <c r="F42" s="242"/>
      <c r="G42" s="24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240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ht="20.399999999999999" outlineLevel="1" x14ac:dyDescent="0.25">
      <c r="A43" s="234">
        <v>11</v>
      </c>
      <c r="B43" s="235" t="s">
        <v>393</v>
      </c>
      <c r="C43" s="252" t="s">
        <v>394</v>
      </c>
      <c r="D43" s="236" t="s">
        <v>305</v>
      </c>
      <c r="E43" s="237">
        <v>5</v>
      </c>
      <c r="F43" s="238"/>
      <c r="G43" s="239">
        <f>ROUND(E43*F43,2)</f>
        <v>0</v>
      </c>
      <c r="H43" s="238"/>
      <c r="I43" s="239">
        <f>ROUND(E43*H43,2)</f>
        <v>0</v>
      </c>
      <c r="J43" s="238"/>
      <c r="K43" s="239">
        <f>ROUND(E43*J43,2)</f>
        <v>0</v>
      </c>
      <c r="L43" s="239">
        <v>21</v>
      </c>
      <c r="M43" s="239">
        <f>G43*(1+L43/100)</f>
        <v>0</v>
      </c>
      <c r="N43" s="237">
        <v>0</v>
      </c>
      <c r="O43" s="237">
        <f>ROUND(E43*N43,2)</f>
        <v>0</v>
      </c>
      <c r="P43" s="237">
        <v>0</v>
      </c>
      <c r="Q43" s="237">
        <f>ROUND(E43*P43,2)</f>
        <v>0</v>
      </c>
      <c r="R43" s="239"/>
      <c r="S43" s="239" t="s">
        <v>360</v>
      </c>
      <c r="T43" s="240" t="s">
        <v>361</v>
      </c>
      <c r="U43" s="222">
        <v>0</v>
      </c>
      <c r="V43" s="222">
        <f>ROUND(E43*U43,2)</f>
        <v>0</v>
      </c>
      <c r="W43" s="222"/>
      <c r="X43" s="222" t="s">
        <v>276</v>
      </c>
      <c r="Y43" s="222" t="s">
        <v>237</v>
      </c>
      <c r="Z43" s="212"/>
      <c r="AA43" s="212"/>
      <c r="AB43" s="212"/>
      <c r="AC43" s="212"/>
      <c r="AD43" s="212"/>
      <c r="AE43" s="212"/>
      <c r="AF43" s="212"/>
      <c r="AG43" s="212" t="s">
        <v>362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5">
      <c r="A44" s="219"/>
      <c r="B44" s="220"/>
      <c r="C44" s="253" t="s">
        <v>363</v>
      </c>
      <c r="D44" s="241"/>
      <c r="E44" s="241"/>
      <c r="F44" s="241"/>
      <c r="G44" s="241"/>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240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5">
      <c r="A45" s="219"/>
      <c r="B45" s="220"/>
      <c r="C45" s="254" t="s">
        <v>395</v>
      </c>
      <c r="D45" s="242"/>
      <c r="E45" s="242"/>
      <c r="F45" s="242"/>
      <c r="G45" s="24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240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ht="20.399999999999999" outlineLevel="1" x14ac:dyDescent="0.25">
      <c r="A46" s="234">
        <v>12</v>
      </c>
      <c r="B46" s="235" t="s">
        <v>396</v>
      </c>
      <c r="C46" s="252" t="s">
        <v>397</v>
      </c>
      <c r="D46" s="236" t="s">
        <v>305</v>
      </c>
      <c r="E46" s="237">
        <v>1</v>
      </c>
      <c r="F46" s="238"/>
      <c r="G46" s="239">
        <f>ROUND(E46*F46,2)</f>
        <v>0</v>
      </c>
      <c r="H46" s="238"/>
      <c r="I46" s="239">
        <f>ROUND(E46*H46,2)</f>
        <v>0</v>
      </c>
      <c r="J46" s="238"/>
      <c r="K46" s="239">
        <f>ROUND(E46*J46,2)</f>
        <v>0</v>
      </c>
      <c r="L46" s="239">
        <v>21</v>
      </c>
      <c r="M46" s="239">
        <f>G46*(1+L46/100)</f>
        <v>0</v>
      </c>
      <c r="N46" s="237">
        <v>0</v>
      </c>
      <c r="O46" s="237">
        <f>ROUND(E46*N46,2)</f>
        <v>0</v>
      </c>
      <c r="P46" s="237">
        <v>0</v>
      </c>
      <c r="Q46" s="237">
        <f>ROUND(E46*P46,2)</f>
        <v>0</v>
      </c>
      <c r="R46" s="239"/>
      <c r="S46" s="239" t="s">
        <v>360</v>
      </c>
      <c r="T46" s="240" t="s">
        <v>361</v>
      </c>
      <c r="U46" s="222">
        <v>0</v>
      </c>
      <c r="V46" s="222">
        <f>ROUND(E46*U46,2)</f>
        <v>0</v>
      </c>
      <c r="W46" s="222"/>
      <c r="X46" s="222" t="s">
        <v>276</v>
      </c>
      <c r="Y46" s="222" t="s">
        <v>237</v>
      </c>
      <c r="Z46" s="212"/>
      <c r="AA46" s="212"/>
      <c r="AB46" s="212"/>
      <c r="AC46" s="212"/>
      <c r="AD46" s="212"/>
      <c r="AE46" s="212"/>
      <c r="AF46" s="212"/>
      <c r="AG46" s="212" t="s">
        <v>362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5">
      <c r="A47" s="219"/>
      <c r="B47" s="220"/>
      <c r="C47" s="253" t="s">
        <v>363</v>
      </c>
      <c r="D47" s="241"/>
      <c r="E47" s="241"/>
      <c r="F47" s="241"/>
      <c r="G47" s="241"/>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240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5">
      <c r="A48" s="219"/>
      <c r="B48" s="220"/>
      <c r="C48" s="254" t="s">
        <v>398</v>
      </c>
      <c r="D48" s="242"/>
      <c r="E48" s="242"/>
      <c r="F48" s="242"/>
      <c r="G48" s="24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240</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ht="20.399999999999999" outlineLevel="1" x14ac:dyDescent="0.25">
      <c r="A49" s="234">
        <v>13</v>
      </c>
      <c r="B49" s="235" t="s">
        <v>399</v>
      </c>
      <c r="C49" s="252" t="s">
        <v>400</v>
      </c>
      <c r="D49" s="236" t="s">
        <v>305</v>
      </c>
      <c r="E49" s="237">
        <v>1</v>
      </c>
      <c r="F49" s="238"/>
      <c r="G49" s="239">
        <f>ROUND(E49*F49,2)</f>
        <v>0</v>
      </c>
      <c r="H49" s="238"/>
      <c r="I49" s="239">
        <f>ROUND(E49*H49,2)</f>
        <v>0</v>
      </c>
      <c r="J49" s="238"/>
      <c r="K49" s="239">
        <f>ROUND(E49*J49,2)</f>
        <v>0</v>
      </c>
      <c r="L49" s="239">
        <v>21</v>
      </c>
      <c r="M49" s="239">
        <f>G49*(1+L49/100)</f>
        <v>0</v>
      </c>
      <c r="N49" s="237">
        <v>0</v>
      </c>
      <c r="O49" s="237">
        <f>ROUND(E49*N49,2)</f>
        <v>0</v>
      </c>
      <c r="P49" s="237">
        <v>0</v>
      </c>
      <c r="Q49" s="237">
        <f>ROUND(E49*P49,2)</f>
        <v>0</v>
      </c>
      <c r="R49" s="239"/>
      <c r="S49" s="239" t="s">
        <v>360</v>
      </c>
      <c r="T49" s="240" t="s">
        <v>361</v>
      </c>
      <c r="U49" s="222">
        <v>0</v>
      </c>
      <c r="V49" s="222">
        <f>ROUND(E49*U49,2)</f>
        <v>0</v>
      </c>
      <c r="W49" s="222"/>
      <c r="X49" s="222" t="s">
        <v>276</v>
      </c>
      <c r="Y49" s="222" t="s">
        <v>237</v>
      </c>
      <c r="Z49" s="212"/>
      <c r="AA49" s="212"/>
      <c r="AB49" s="212"/>
      <c r="AC49" s="212"/>
      <c r="AD49" s="212"/>
      <c r="AE49" s="212"/>
      <c r="AF49" s="212"/>
      <c r="AG49" s="212" t="s">
        <v>362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5">
      <c r="A50" s="219"/>
      <c r="B50" s="220"/>
      <c r="C50" s="253" t="s">
        <v>363</v>
      </c>
      <c r="D50" s="241"/>
      <c r="E50" s="241"/>
      <c r="F50" s="241"/>
      <c r="G50" s="241"/>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240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5">
      <c r="A51" s="219"/>
      <c r="B51" s="220"/>
      <c r="C51" s="254" t="s">
        <v>401</v>
      </c>
      <c r="D51" s="242"/>
      <c r="E51" s="242"/>
      <c r="F51" s="242"/>
      <c r="G51" s="242"/>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240</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ht="20.399999999999999" outlineLevel="1" x14ac:dyDescent="0.25">
      <c r="A52" s="234">
        <v>14</v>
      </c>
      <c r="B52" s="235" t="s">
        <v>402</v>
      </c>
      <c r="C52" s="252" t="s">
        <v>403</v>
      </c>
      <c r="D52" s="236" t="s">
        <v>305</v>
      </c>
      <c r="E52" s="237">
        <v>1</v>
      </c>
      <c r="F52" s="238"/>
      <c r="G52" s="239">
        <f>ROUND(E52*F52,2)</f>
        <v>0</v>
      </c>
      <c r="H52" s="238"/>
      <c r="I52" s="239">
        <f>ROUND(E52*H52,2)</f>
        <v>0</v>
      </c>
      <c r="J52" s="238"/>
      <c r="K52" s="239">
        <f>ROUND(E52*J52,2)</f>
        <v>0</v>
      </c>
      <c r="L52" s="239">
        <v>21</v>
      </c>
      <c r="M52" s="239">
        <f>G52*(1+L52/100)</f>
        <v>0</v>
      </c>
      <c r="N52" s="237">
        <v>0</v>
      </c>
      <c r="O52" s="237">
        <f>ROUND(E52*N52,2)</f>
        <v>0</v>
      </c>
      <c r="P52" s="237">
        <v>0</v>
      </c>
      <c r="Q52" s="237">
        <f>ROUND(E52*P52,2)</f>
        <v>0</v>
      </c>
      <c r="R52" s="239"/>
      <c r="S52" s="239" t="s">
        <v>360</v>
      </c>
      <c r="T52" s="240" t="s">
        <v>361</v>
      </c>
      <c r="U52" s="222">
        <v>0</v>
      </c>
      <c r="V52" s="222">
        <f>ROUND(E52*U52,2)</f>
        <v>0</v>
      </c>
      <c r="W52" s="222"/>
      <c r="X52" s="222" t="s">
        <v>276</v>
      </c>
      <c r="Y52" s="222" t="s">
        <v>237</v>
      </c>
      <c r="Z52" s="212"/>
      <c r="AA52" s="212"/>
      <c r="AB52" s="212"/>
      <c r="AC52" s="212"/>
      <c r="AD52" s="212"/>
      <c r="AE52" s="212"/>
      <c r="AF52" s="212"/>
      <c r="AG52" s="212" t="s">
        <v>362</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5">
      <c r="A53" s="219"/>
      <c r="B53" s="220"/>
      <c r="C53" s="253" t="s">
        <v>363</v>
      </c>
      <c r="D53" s="241"/>
      <c r="E53" s="241"/>
      <c r="F53" s="241"/>
      <c r="G53" s="241"/>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240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5">
      <c r="A54" s="219"/>
      <c r="B54" s="220"/>
      <c r="C54" s="254" t="s">
        <v>404</v>
      </c>
      <c r="D54" s="242"/>
      <c r="E54" s="242"/>
      <c r="F54" s="242"/>
      <c r="G54" s="24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240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0.399999999999999" outlineLevel="1" x14ac:dyDescent="0.25">
      <c r="A55" s="234">
        <v>15</v>
      </c>
      <c r="B55" s="235" t="s">
        <v>405</v>
      </c>
      <c r="C55" s="252" t="s">
        <v>406</v>
      </c>
      <c r="D55" s="236" t="s">
        <v>305</v>
      </c>
      <c r="E55" s="237">
        <v>4</v>
      </c>
      <c r="F55" s="238"/>
      <c r="G55" s="239">
        <f>ROUND(E55*F55,2)</f>
        <v>0</v>
      </c>
      <c r="H55" s="238"/>
      <c r="I55" s="239">
        <f>ROUND(E55*H55,2)</f>
        <v>0</v>
      </c>
      <c r="J55" s="238"/>
      <c r="K55" s="239">
        <f>ROUND(E55*J55,2)</f>
        <v>0</v>
      </c>
      <c r="L55" s="239">
        <v>21</v>
      </c>
      <c r="M55" s="239">
        <f>G55*(1+L55/100)</f>
        <v>0</v>
      </c>
      <c r="N55" s="237">
        <v>0</v>
      </c>
      <c r="O55" s="237">
        <f>ROUND(E55*N55,2)</f>
        <v>0</v>
      </c>
      <c r="P55" s="237">
        <v>0</v>
      </c>
      <c r="Q55" s="237">
        <f>ROUND(E55*P55,2)</f>
        <v>0</v>
      </c>
      <c r="R55" s="239"/>
      <c r="S55" s="239" t="s">
        <v>360</v>
      </c>
      <c r="T55" s="240" t="s">
        <v>361</v>
      </c>
      <c r="U55" s="222">
        <v>0</v>
      </c>
      <c r="V55" s="222">
        <f>ROUND(E55*U55,2)</f>
        <v>0</v>
      </c>
      <c r="W55" s="222"/>
      <c r="X55" s="222" t="s">
        <v>276</v>
      </c>
      <c r="Y55" s="222" t="s">
        <v>237</v>
      </c>
      <c r="Z55" s="212"/>
      <c r="AA55" s="212"/>
      <c r="AB55" s="212"/>
      <c r="AC55" s="212"/>
      <c r="AD55" s="212"/>
      <c r="AE55" s="212"/>
      <c r="AF55" s="212"/>
      <c r="AG55" s="212" t="s">
        <v>362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5">
      <c r="A56" s="219"/>
      <c r="B56" s="220"/>
      <c r="C56" s="253" t="s">
        <v>363</v>
      </c>
      <c r="D56" s="241"/>
      <c r="E56" s="241"/>
      <c r="F56" s="241"/>
      <c r="G56" s="241"/>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240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5">
      <c r="A57" s="219"/>
      <c r="B57" s="220"/>
      <c r="C57" s="254" t="s">
        <v>392</v>
      </c>
      <c r="D57" s="242"/>
      <c r="E57" s="242"/>
      <c r="F57" s="242"/>
      <c r="G57" s="242"/>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240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ht="20.399999999999999" outlineLevel="1" x14ac:dyDescent="0.25">
      <c r="A58" s="234">
        <v>16</v>
      </c>
      <c r="B58" s="235" t="s">
        <v>407</v>
      </c>
      <c r="C58" s="252" t="s">
        <v>408</v>
      </c>
      <c r="D58" s="236" t="s">
        <v>305</v>
      </c>
      <c r="E58" s="237">
        <v>5</v>
      </c>
      <c r="F58" s="238"/>
      <c r="G58" s="239">
        <f>ROUND(E58*F58,2)</f>
        <v>0</v>
      </c>
      <c r="H58" s="238"/>
      <c r="I58" s="239">
        <f>ROUND(E58*H58,2)</f>
        <v>0</v>
      </c>
      <c r="J58" s="238"/>
      <c r="K58" s="239">
        <f>ROUND(E58*J58,2)</f>
        <v>0</v>
      </c>
      <c r="L58" s="239">
        <v>21</v>
      </c>
      <c r="M58" s="239">
        <f>G58*(1+L58/100)</f>
        <v>0</v>
      </c>
      <c r="N58" s="237">
        <v>0</v>
      </c>
      <c r="O58" s="237">
        <f>ROUND(E58*N58,2)</f>
        <v>0</v>
      </c>
      <c r="P58" s="237">
        <v>0</v>
      </c>
      <c r="Q58" s="237">
        <f>ROUND(E58*P58,2)</f>
        <v>0</v>
      </c>
      <c r="R58" s="239"/>
      <c r="S58" s="239" t="s">
        <v>360</v>
      </c>
      <c r="T58" s="240" t="s">
        <v>361</v>
      </c>
      <c r="U58" s="222">
        <v>0</v>
      </c>
      <c r="V58" s="222">
        <f>ROUND(E58*U58,2)</f>
        <v>0</v>
      </c>
      <c r="W58" s="222"/>
      <c r="X58" s="222" t="s">
        <v>276</v>
      </c>
      <c r="Y58" s="222" t="s">
        <v>237</v>
      </c>
      <c r="Z58" s="212"/>
      <c r="AA58" s="212"/>
      <c r="AB58" s="212"/>
      <c r="AC58" s="212"/>
      <c r="AD58" s="212"/>
      <c r="AE58" s="212"/>
      <c r="AF58" s="212"/>
      <c r="AG58" s="212" t="s">
        <v>362</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5">
      <c r="A59" s="219"/>
      <c r="B59" s="220"/>
      <c r="C59" s="253" t="s">
        <v>363</v>
      </c>
      <c r="D59" s="241"/>
      <c r="E59" s="241"/>
      <c r="F59" s="241"/>
      <c r="G59" s="241"/>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240</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5">
      <c r="A60" s="219"/>
      <c r="B60" s="220"/>
      <c r="C60" s="254" t="s">
        <v>409</v>
      </c>
      <c r="D60" s="242"/>
      <c r="E60" s="242"/>
      <c r="F60" s="242"/>
      <c r="G60" s="242"/>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240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ht="20.399999999999999" outlineLevel="1" x14ac:dyDescent="0.25">
      <c r="A61" s="234">
        <v>17</v>
      </c>
      <c r="B61" s="235" t="s">
        <v>410</v>
      </c>
      <c r="C61" s="252" t="s">
        <v>411</v>
      </c>
      <c r="D61" s="236" t="s">
        <v>305</v>
      </c>
      <c r="E61" s="237">
        <v>1</v>
      </c>
      <c r="F61" s="238"/>
      <c r="G61" s="239">
        <f>ROUND(E61*F61,2)</f>
        <v>0</v>
      </c>
      <c r="H61" s="238"/>
      <c r="I61" s="239">
        <f>ROUND(E61*H61,2)</f>
        <v>0</v>
      </c>
      <c r="J61" s="238"/>
      <c r="K61" s="239">
        <f>ROUND(E61*J61,2)</f>
        <v>0</v>
      </c>
      <c r="L61" s="239">
        <v>21</v>
      </c>
      <c r="M61" s="239">
        <f>G61*(1+L61/100)</f>
        <v>0</v>
      </c>
      <c r="N61" s="237">
        <v>0</v>
      </c>
      <c r="O61" s="237">
        <f>ROUND(E61*N61,2)</f>
        <v>0</v>
      </c>
      <c r="P61" s="237">
        <v>0</v>
      </c>
      <c r="Q61" s="237">
        <f>ROUND(E61*P61,2)</f>
        <v>0</v>
      </c>
      <c r="R61" s="239"/>
      <c r="S61" s="239" t="s">
        <v>360</v>
      </c>
      <c r="T61" s="240" t="s">
        <v>361</v>
      </c>
      <c r="U61" s="222">
        <v>0</v>
      </c>
      <c r="V61" s="222">
        <f>ROUND(E61*U61,2)</f>
        <v>0</v>
      </c>
      <c r="W61" s="222"/>
      <c r="X61" s="222" t="s">
        <v>276</v>
      </c>
      <c r="Y61" s="222" t="s">
        <v>237</v>
      </c>
      <c r="Z61" s="212"/>
      <c r="AA61" s="212"/>
      <c r="AB61" s="212"/>
      <c r="AC61" s="212"/>
      <c r="AD61" s="212"/>
      <c r="AE61" s="212"/>
      <c r="AF61" s="212"/>
      <c r="AG61" s="212" t="s">
        <v>362</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5">
      <c r="A62" s="219"/>
      <c r="B62" s="220"/>
      <c r="C62" s="253" t="s">
        <v>363</v>
      </c>
      <c r="D62" s="241"/>
      <c r="E62" s="241"/>
      <c r="F62" s="241"/>
      <c r="G62" s="241"/>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240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5">
      <c r="A63" s="219"/>
      <c r="B63" s="220"/>
      <c r="C63" s="254" t="s">
        <v>401</v>
      </c>
      <c r="D63" s="242"/>
      <c r="E63" s="242"/>
      <c r="F63" s="242"/>
      <c r="G63" s="24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240</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20.399999999999999" outlineLevel="1" x14ac:dyDescent="0.25">
      <c r="A64" s="234">
        <v>18</v>
      </c>
      <c r="B64" s="235" t="s">
        <v>412</v>
      </c>
      <c r="C64" s="252" t="s">
        <v>413</v>
      </c>
      <c r="D64" s="236" t="s">
        <v>305</v>
      </c>
      <c r="E64" s="237">
        <v>1</v>
      </c>
      <c r="F64" s="238"/>
      <c r="G64" s="239">
        <f>ROUND(E64*F64,2)</f>
        <v>0</v>
      </c>
      <c r="H64" s="238"/>
      <c r="I64" s="239">
        <f>ROUND(E64*H64,2)</f>
        <v>0</v>
      </c>
      <c r="J64" s="238"/>
      <c r="K64" s="239">
        <f>ROUND(E64*J64,2)</f>
        <v>0</v>
      </c>
      <c r="L64" s="239">
        <v>21</v>
      </c>
      <c r="M64" s="239">
        <f>G64*(1+L64/100)</f>
        <v>0</v>
      </c>
      <c r="N64" s="237">
        <v>0</v>
      </c>
      <c r="O64" s="237">
        <f>ROUND(E64*N64,2)</f>
        <v>0</v>
      </c>
      <c r="P64" s="237">
        <v>0</v>
      </c>
      <c r="Q64" s="237">
        <f>ROUND(E64*P64,2)</f>
        <v>0</v>
      </c>
      <c r="R64" s="239"/>
      <c r="S64" s="239" t="s">
        <v>360</v>
      </c>
      <c r="T64" s="240" t="s">
        <v>361</v>
      </c>
      <c r="U64" s="222">
        <v>0</v>
      </c>
      <c r="V64" s="222">
        <f>ROUND(E64*U64,2)</f>
        <v>0</v>
      </c>
      <c r="W64" s="222"/>
      <c r="X64" s="222" t="s">
        <v>276</v>
      </c>
      <c r="Y64" s="222" t="s">
        <v>237</v>
      </c>
      <c r="Z64" s="212"/>
      <c r="AA64" s="212"/>
      <c r="AB64" s="212"/>
      <c r="AC64" s="212"/>
      <c r="AD64" s="212"/>
      <c r="AE64" s="212"/>
      <c r="AF64" s="212"/>
      <c r="AG64" s="212" t="s">
        <v>362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5">
      <c r="A65" s="219"/>
      <c r="B65" s="220"/>
      <c r="C65" s="253" t="s">
        <v>363</v>
      </c>
      <c r="D65" s="241"/>
      <c r="E65" s="241"/>
      <c r="F65" s="241"/>
      <c r="G65" s="241"/>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240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5">
      <c r="A66" s="219"/>
      <c r="B66" s="220"/>
      <c r="C66" s="254" t="s">
        <v>404</v>
      </c>
      <c r="D66" s="242"/>
      <c r="E66" s="242"/>
      <c r="F66" s="242"/>
      <c r="G66" s="24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240</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ht="20.399999999999999" outlineLevel="1" x14ac:dyDescent="0.25">
      <c r="A67" s="234">
        <v>19</v>
      </c>
      <c r="B67" s="235" t="s">
        <v>414</v>
      </c>
      <c r="C67" s="252" t="s">
        <v>415</v>
      </c>
      <c r="D67" s="236" t="s">
        <v>305</v>
      </c>
      <c r="E67" s="237">
        <v>5</v>
      </c>
      <c r="F67" s="238"/>
      <c r="G67" s="239">
        <f>ROUND(E67*F67,2)</f>
        <v>0</v>
      </c>
      <c r="H67" s="238"/>
      <c r="I67" s="239">
        <f>ROUND(E67*H67,2)</f>
        <v>0</v>
      </c>
      <c r="J67" s="238"/>
      <c r="K67" s="239">
        <f>ROUND(E67*J67,2)</f>
        <v>0</v>
      </c>
      <c r="L67" s="239">
        <v>21</v>
      </c>
      <c r="M67" s="239">
        <f>G67*(1+L67/100)</f>
        <v>0</v>
      </c>
      <c r="N67" s="237">
        <v>0</v>
      </c>
      <c r="O67" s="237">
        <f>ROUND(E67*N67,2)</f>
        <v>0</v>
      </c>
      <c r="P67" s="237">
        <v>0</v>
      </c>
      <c r="Q67" s="237">
        <f>ROUND(E67*P67,2)</f>
        <v>0</v>
      </c>
      <c r="R67" s="239"/>
      <c r="S67" s="239" t="s">
        <v>360</v>
      </c>
      <c r="T67" s="240" t="s">
        <v>361</v>
      </c>
      <c r="U67" s="222">
        <v>0</v>
      </c>
      <c r="V67" s="222">
        <f>ROUND(E67*U67,2)</f>
        <v>0</v>
      </c>
      <c r="W67" s="222"/>
      <c r="X67" s="222" t="s">
        <v>276</v>
      </c>
      <c r="Y67" s="222" t="s">
        <v>237</v>
      </c>
      <c r="Z67" s="212"/>
      <c r="AA67" s="212"/>
      <c r="AB67" s="212"/>
      <c r="AC67" s="212"/>
      <c r="AD67" s="212"/>
      <c r="AE67" s="212"/>
      <c r="AF67" s="212"/>
      <c r="AG67" s="212" t="s">
        <v>362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5">
      <c r="A68" s="219"/>
      <c r="B68" s="220"/>
      <c r="C68" s="253" t="s">
        <v>363</v>
      </c>
      <c r="D68" s="241"/>
      <c r="E68" s="241"/>
      <c r="F68" s="241"/>
      <c r="G68" s="241"/>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240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5">
      <c r="A69" s="219"/>
      <c r="B69" s="220"/>
      <c r="C69" s="254" t="s">
        <v>416</v>
      </c>
      <c r="D69" s="242"/>
      <c r="E69" s="242"/>
      <c r="F69" s="242"/>
      <c r="G69" s="242"/>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240</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ht="20.399999999999999" outlineLevel="1" x14ac:dyDescent="0.25">
      <c r="A70" s="234">
        <v>20</v>
      </c>
      <c r="B70" s="235" t="s">
        <v>417</v>
      </c>
      <c r="C70" s="252" t="s">
        <v>418</v>
      </c>
      <c r="D70" s="236" t="s">
        <v>305</v>
      </c>
      <c r="E70" s="237">
        <v>6</v>
      </c>
      <c r="F70" s="238"/>
      <c r="G70" s="239">
        <f>ROUND(E70*F70,2)</f>
        <v>0</v>
      </c>
      <c r="H70" s="238"/>
      <c r="I70" s="239">
        <f>ROUND(E70*H70,2)</f>
        <v>0</v>
      </c>
      <c r="J70" s="238"/>
      <c r="K70" s="239">
        <f>ROUND(E70*J70,2)</f>
        <v>0</v>
      </c>
      <c r="L70" s="239">
        <v>21</v>
      </c>
      <c r="M70" s="239">
        <f>G70*(1+L70/100)</f>
        <v>0</v>
      </c>
      <c r="N70" s="237">
        <v>0</v>
      </c>
      <c r="O70" s="237">
        <f>ROUND(E70*N70,2)</f>
        <v>0</v>
      </c>
      <c r="P70" s="237">
        <v>0</v>
      </c>
      <c r="Q70" s="237">
        <f>ROUND(E70*P70,2)</f>
        <v>0</v>
      </c>
      <c r="R70" s="239"/>
      <c r="S70" s="239" t="s">
        <v>360</v>
      </c>
      <c r="T70" s="240" t="s">
        <v>361</v>
      </c>
      <c r="U70" s="222">
        <v>0</v>
      </c>
      <c r="V70" s="222">
        <f>ROUND(E70*U70,2)</f>
        <v>0</v>
      </c>
      <c r="W70" s="222"/>
      <c r="X70" s="222" t="s">
        <v>276</v>
      </c>
      <c r="Y70" s="222" t="s">
        <v>237</v>
      </c>
      <c r="Z70" s="212"/>
      <c r="AA70" s="212"/>
      <c r="AB70" s="212"/>
      <c r="AC70" s="212"/>
      <c r="AD70" s="212"/>
      <c r="AE70" s="212"/>
      <c r="AF70" s="212"/>
      <c r="AG70" s="212" t="s">
        <v>362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5">
      <c r="A71" s="219"/>
      <c r="B71" s="220"/>
      <c r="C71" s="253" t="s">
        <v>363</v>
      </c>
      <c r="D71" s="241"/>
      <c r="E71" s="241"/>
      <c r="F71" s="241"/>
      <c r="G71" s="241"/>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240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5">
      <c r="A72" s="219"/>
      <c r="B72" s="220"/>
      <c r="C72" s="254" t="s">
        <v>419</v>
      </c>
      <c r="D72" s="242"/>
      <c r="E72" s="242"/>
      <c r="F72" s="242"/>
      <c r="G72" s="24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240</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ht="20.399999999999999" outlineLevel="1" x14ac:dyDescent="0.25">
      <c r="A73" s="234">
        <v>21</v>
      </c>
      <c r="B73" s="235" t="s">
        <v>420</v>
      </c>
      <c r="C73" s="252" t="s">
        <v>421</v>
      </c>
      <c r="D73" s="236" t="s">
        <v>305</v>
      </c>
      <c r="E73" s="237">
        <v>1</v>
      </c>
      <c r="F73" s="238"/>
      <c r="G73" s="239">
        <f>ROUND(E73*F73,2)</f>
        <v>0</v>
      </c>
      <c r="H73" s="238"/>
      <c r="I73" s="239">
        <f>ROUND(E73*H73,2)</f>
        <v>0</v>
      </c>
      <c r="J73" s="238"/>
      <c r="K73" s="239">
        <f>ROUND(E73*J73,2)</f>
        <v>0</v>
      </c>
      <c r="L73" s="239">
        <v>21</v>
      </c>
      <c r="M73" s="239">
        <f>G73*(1+L73/100)</f>
        <v>0</v>
      </c>
      <c r="N73" s="237">
        <v>0</v>
      </c>
      <c r="O73" s="237">
        <f>ROUND(E73*N73,2)</f>
        <v>0</v>
      </c>
      <c r="P73" s="237">
        <v>0</v>
      </c>
      <c r="Q73" s="237">
        <f>ROUND(E73*P73,2)</f>
        <v>0</v>
      </c>
      <c r="R73" s="239"/>
      <c r="S73" s="239" t="s">
        <v>360</v>
      </c>
      <c r="T73" s="240" t="s">
        <v>361</v>
      </c>
      <c r="U73" s="222">
        <v>0</v>
      </c>
      <c r="V73" s="222">
        <f>ROUND(E73*U73,2)</f>
        <v>0</v>
      </c>
      <c r="W73" s="222"/>
      <c r="X73" s="222" t="s">
        <v>276</v>
      </c>
      <c r="Y73" s="222" t="s">
        <v>237</v>
      </c>
      <c r="Z73" s="212"/>
      <c r="AA73" s="212"/>
      <c r="AB73" s="212"/>
      <c r="AC73" s="212"/>
      <c r="AD73" s="212"/>
      <c r="AE73" s="212"/>
      <c r="AF73" s="212"/>
      <c r="AG73" s="212" t="s">
        <v>362</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5">
      <c r="A74" s="219"/>
      <c r="B74" s="220"/>
      <c r="C74" s="253" t="s">
        <v>363</v>
      </c>
      <c r="D74" s="241"/>
      <c r="E74" s="241"/>
      <c r="F74" s="241"/>
      <c r="G74" s="241"/>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240</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5">
      <c r="A75" s="219"/>
      <c r="B75" s="220"/>
      <c r="C75" s="254" t="s">
        <v>398</v>
      </c>
      <c r="D75" s="242"/>
      <c r="E75" s="242"/>
      <c r="F75" s="242"/>
      <c r="G75" s="24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240</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ht="30.6" outlineLevel="1" x14ac:dyDescent="0.25">
      <c r="A76" s="234">
        <v>22</v>
      </c>
      <c r="B76" s="235" t="s">
        <v>422</v>
      </c>
      <c r="C76" s="252" t="s">
        <v>423</v>
      </c>
      <c r="D76" s="236" t="s">
        <v>305</v>
      </c>
      <c r="E76" s="237">
        <v>36</v>
      </c>
      <c r="F76" s="238"/>
      <c r="G76" s="239">
        <f>ROUND(E76*F76,2)</f>
        <v>0</v>
      </c>
      <c r="H76" s="238"/>
      <c r="I76" s="239">
        <f>ROUND(E76*H76,2)</f>
        <v>0</v>
      </c>
      <c r="J76" s="238"/>
      <c r="K76" s="239">
        <f>ROUND(E76*J76,2)</f>
        <v>0</v>
      </c>
      <c r="L76" s="239">
        <v>21</v>
      </c>
      <c r="M76" s="239">
        <f>G76*(1+L76/100)</f>
        <v>0</v>
      </c>
      <c r="N76" s="237">
        <v>0</v>
      </c>
      <c r="O76" s="237">
        <f>ROUND(E76*N76,2)</f>
        <v>0</v>
      </c>
      <c r="P76" s="237">
        <v>0</v>
      </c>
      <c r="Q76" s="237">
        <f>ROUND(E76*P76,2)</f>
        <v>0</v>
      </c>
      <c r="R76" s="239"/>
      <c r="S76" s="239" t="s">
        <v>360</v>
      </c>
      <c r="T76" s="240" t="s">
        <v>361</v>
      </c>
      <c r="U76" s="222">
        <v>0</v>
      </c>
      <c r="V76" s="222">
        <f>ROUND(E76*U76,2)</f>
        <v>0</v>
      </c>
      <c r="W76" s="222"/>
      <c r="X76" s="222" t="s">
        <v>276</v>
      </c>
      <c r="Y76" s="222" t="s">
        <v>237</v>
      </c>
      <c r="Z76" s="212"/>
      <c r="AA76" s="212"/>
      <c r="AB76" s="212"/>
      <c r="AC76" s="212"/>
      <c r="AD76" s="212"/>
      <c r="AE76" s="212"/>
      <c r="AF76" s="212"/>
      <c r="AG76" s="212" t="s">
        <v>362</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5">
      <c r="A77" s="219"/>
      <c r="B77" s="220"/>
      <c r="C77" s="253" t="s">
        <v>424</v>
      </c>
      <c r="D77" s="241"/>
      <c r="E77" s="241"/>
      <c r="F77" s="241"/>
      <c r="G77" s="241"/>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240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3" x14ac:dyDescent="0.25">
      <c r="A78" s="219"/>
      <c r="B78" s="220"/>
      <c r="C78" s="254" t="s">
        <v>363</v>
      </c>
      <c r="D78" s="242"/>
      <c r="E78" s="242"/>
      <c r="F78" s="242"/>
      <c r="G78" s="242"/>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240</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5">
      <c r="A79" s="219"/>
      <c r="B79" s="220"/>
      <c r="C79" s="254" t="s">
        <v>387</v>
      </c>
      <c r="D79" s="242"/>
      <c r="E79" s="242"/>
      <c r="F79" s="242"/>
      <c r="G79" s="24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240</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5">
      <c r="A80" s="219"/>
      <c r="B80" s="220"/>
      <c r="C80" s="263" t="s">
        <v>425</v>
      </c>
      <c r="D80" s="259"/>
      <c r="E80" s="260"/>
      <c r="F80" s="222"/>
      <c r="G80" s="222"/>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281</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5">
      <c r="A81" s="219"/>
      <c r="B81" s="220"/>
      <c r="C81" s="263" t="s">
        <v>426</v>
      </c>
      <c r="D81" s="259"/>
      <c r="E81" s="260">
        <v>36</v>
      </c>
      <c r="F81" s="222"/>
      <c r="G81" s="222"/>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281</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ht="30.6" outlineLevel="1" x14ac:dyDescent="0.25">
      <c r="A82" s="234">
        <v>23</v>
      </c>
      <c r="B82" s="235" t="s">
        <v>427</v>
      </c>
      <c r="C82" s="252" t="s">
        <v>428</v>
      </c>
      <c r="D82" s="236" t="s">
        <v>305</v>
      </c>
      <c r="E82" s="237">
        <v>45</v>
      </c>
      <c r="F82" s="238"/>
      <c r="G82" s="239">
        <f>ROUND(E82*F82,2)</f>
        <v>0</v>
      </c>
      <c r="H82" s="238"/>
      <c r="I82" s="239">
        <f>ROUND(E82*H82,2)</f>
        <v>0</v>
      </c>
      <c r="J82" s="238"/>
      <c r="K82" s="239">
        <f>ROUND(E82*J82,2)</f>
        <v>0</v>
      </c>
      <c r="L82" s="239">
        <v>21</v>
      </c>
      <c r="M82" s="239">
        <f>G82*(1+L82/100)</f>
        <v>0</v>
      </c>
      <c r="N82" s="237">
        <v>0</v>
      </c>
      <c r="O82" s="237">
        <f>ROUND(E82*N82,2)</f>
        <v>0</v>
      </c>
      <c r="P82" s="237">
        <v>0</v>
      </c>
      <c r="Q82" s="237">
        <f>ROUND(E82*P82,2)</f>
        <v>0</v>
      </c>
      <c r="R82" s="239"/>
      <c r="S82" s="239" t="s">
        <v>360</v>
      </c>
      <c r="T82" s="240" t="s">
        <v>361</v>
      </c>
      <c r="U82" s="222">
        <v>0</v>
      </c>
      <c r="V82" s="222">
        <f>ROUND(E82*U82,2)</f>
        <v>0</v>
      </c>
      <c r="W82" s="222"/>
      <c r="X82" s="222" t="s">
        <v>276</v>
      </c>
      <c r="Y82" s="222" t="s">
        <v>237</v>
      </c>
      <c r="Z82" s="212"/>
      <c r="AA82" s="212"/>
      <c r="AB82" s="212"/>
      <c r="AC82" s="212"/>
      <c r="AD82" s="212"/>
      <c r="AE82" s="212"/>
      <c r="AF82" s="212"/>
      <c r="AG82" s="212" t="s">
        <v>362</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5">
      <c r="A83" s="219"/>
      <c r="B83" s="220"/>
      <c r="C83" s="253" t="s">
        <v>429</v>
      </c>
      <c r="D83" s="241"/>
      <c r="E83" s="241"/>
      <c r="F83" s="241"/>
      <c r="G83" s="241"/>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240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5">
      <c r="A84" s="219"/>
      <c r="B84" s="220"/>
      <c r="C84" s="254" t="s">
        <v>363</v>
      </c>
      <c r="D84" s="242"/>
      <c r="E84" s="242"/>
      <c r="F84" s="242"/>
      <c r="G84" s="24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240</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5">
      <c r="A85" s="219"/>
      <c r="B85" s="220"/>
      <c r="C85" s="254" t="s">
        <v>387</v>
      </c>
      <c r="D85" s="242"/>
      <c r="E85" s="242"/>
      <c r="F85" s="242"/>
      <c r="G85" s="24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240</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2" x14ac:dyDescent="0.25">
      <c r="A86" s="219"/>
      <c r="B86" s="220"/>
      <c r="C86" s="263" t="s">
        <v>430</v>
      </c>
      <c r="D86" s="259"/>
      <c r="E86" s="260"/>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281</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5">
      <c r="A87" s="219"/>
      <c r="B87" s="220"/>
      <c r="C87" s="263" t="s">
        <v>134</v>
      </c>
      <c r="D87" s="259"/>
      <c r="E87" s="260">
        <v>45</v>
      </c>
      <c r="F87" s="222"/>
      <c r="G87" s="22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281</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30.6" outlineLevel="1" x14ac:dyDescent="0.25">
      <c r="A88" s="234">
        <v>24</v>
      </c>
      <c r="B88" s="235" t="s">
        <v>431</v>
      </c>
      <c r="C88" s="252" t="s">
        <v>432</v>
      </c>
      <c r="D88" s="236" t="s">
        <v>305</v>
      </c>
      <c r="E88" s="237">
        <v>9</v>
      </c>
      <c r="F88" s="238"/>
      <c r="G88" s="239">
        <f>ROUND(E88*F88,2)</f>
        <v>0</v>
      </c>
      <c r="H88" s="238"/>
      <c r="I88" s="239">
        <f>ROUND(E88*H88,2)</f>
        <v>0</v>
      </c>
      <c r="J88" s="238"/>
      <c r="K88" s="239">
        <f>ROUND(E88*J88,2)</f>
        <v>0</v>
      </c>
      <c r="L88" s="239">
        <v>21</v>
      </c>
      <c r="M88" s="239">
        <f>G88*(1+L88/100)</f>
        <v>0</v>
      </c>
      <c r="N88" s="237">
        <v>0</v>
      </c>
      <c r="O88" s="237">
        <f>ROUND(E88*N88,2)</f>
        <v>0</v>
      </c>
      <c r="P88" s="237">
        <v>0</v>
      </c>
      <c r="Q88" s="237">
        <f>ROUND(E88*P88,2)</f>
        <v>0</v>
      </c>
      <c r="R88" s="239"/>
      <c r="S88" s="239" t="s">
        <v>360</v>
      </c>
      <c r="T88" s="240" t="s">
        <v>361</v>
      </c>
      <c r="U88" s="222">
        <v>0</v>
      </c>
      <c r="V88" s="222">
        <f>ROUND(E88*U88,2)</f>
        <v>0</v>
      </c>
      <c r="W88" s="222"/>
      <c r="X88" s="222" t="s">
        <v>276</v>
      </c>
      <c r="Y88" s="222" t="s">
        <v>237</v>
      </c>
      <c r="Z88" s="212"/>
      <c r="AA88" s="212"/>
      <c r="AB88" s="212"/>
      <c r="AC88" s="212"/>
      <c r="AD88" s="212"/>
      <c r="AE88" s="212"/>
      <c r="AF88" s="212"/>
      <c r="AG88" s="212" t="s">
        <v>362</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5">
      <c r="A89" s="219"/>
      <c r="B89" s="220"/>
      <c r="C89" s="253" t="s">
        <v>433</v>
      </c>
      <c r="D89" s="241"/>
      <c r="E89" s="241"/>
      <c r="F89" s="241"/>
      <c r="G89" s="241"/>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240</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5">
      <c r="A90" s="219"/>
      <c r="B90" s="220"/>
      <c r="C90" s="254" t="s">
        <v>363</v>
      </c>
      <c r="D90" s="242"/>
      <c r="E90" s="242"/>
      <c r="F90" s="242"/>
      <c r="G90" s="24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240</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5">
      <c r="A91" s="219"/>
      <c r="B91" s="220"/>
      <c r="C91" s="254" t="s">
        <v>387</v>
      </c>
      <c r="D91" s="242"/>
      <c r="E91" s="242"/>
      <c r="F91" s="242"/>
      <c r="G91" s="24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240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5">
      <c r="A92" s="219"/>
      <c r="B92" s="220"/>
      <c r="C92" s="263" t="s">
        <v>434</v>
      </c>
      <c r="D92" s="259"/>
      <c r="E92" s="260"/>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281</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5">
      <c r="A93" s="219"/>
      <c r="B93" s="220"/>
      <c r="C93" s="263" t="s">
        <v>148</v>
      </c>
      <c r="D93" s="259"/>
      <c r="E93" s="260">
        <v>9</v>
      </c>
      <c r="F93" s="222"/>
      <c r="G93" s="222"/>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281</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ht="30.6" outlineLevel="1" x14ac:dyDescent="0.25">
      <c r="A94" s="234">
        <v>25</v>
      </c>
      <c r="B94" s="235" t="s">
        <v>435</v>
      </c>
      <c r="C94" s="252" t="s">
        <v>436</v>
      </c>
      <c r="D94" s="236" t="s">
        <v>305</v>
      </c>
      <c r="E94" s="237">
        <v>9</v>
      </c>
      <c r="F94" s="238"/>
      <c r="G94" s="239">
        <f>ROUND(E94*F94,2)</f>
        <v>0</v>
      </c>
      <c r="H94" s="238"/>
      <c r="I94" s="239">
        <f>ROUND(E94*H94,2)</f>
        <v>0</v>
      </c>
      <c r="J94" s="238"/>
      <c r="K94" s="239">
        <f>ROUND(E94*J94,2)</f>
        <v>0</v>
      </c>
      <c r="L94" s="239">
        <v>21</v>
      </c>
      <c r="M94" s="239">
        <f>G94*(1+L94/100)</f>
        <v>0</v>
      </c>
      <c r="N94" s="237">
        <v>0</v>
      </c>
      <c r="O94" s="237">
        <f>ROUND(E94*N94,2)</f>
        <v>0</v>
      </c>
      <c r="P94" s="237">
        <v>0</v>
      </c>
      <c r="Q94" s="237">
        <f>ROUND(E94*P94,2)</f>
        <v>0</v>
      </c>
      <c r="R94" s="239"/>
      <c r="S94" s="239" t="s">
        <v>360</v>
      </c>
      <c r="T94" s="240" t="s">
        <v>361</v>
      </c>
      <c r="U94" s="222">
        <v>0</v>
      </c>
      <c r="V94" s="222">
        <f>ROUND(E94*U94,2)</f>
        <v>0</v>
      </c>
      <c r="W94" s="222"/>
      <c r="X94" s="222" t="s">
        <v>276</v>
      </c>
      <c r="Y94" s="222" t="s">
        <v>237</v>
      </c>
      <c r="Z94" s="212"/>
      <c r="AA94" s="212"/>
      <c r="AB94" s="212"/>
      <c r="AC94" s="212"/>
      <c r="AD94" s="212"/>
      <c r="AE94" s="212"/>
      <c r="AF94" s="212"/>
      <c r="AG94" s="212" t="s">
        <v>362</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5">
      <c r="A95" s="219"/>
      <c r="B95" s="220"/>
      <c r="C95" s="253" t="s">
        <v>437</v>
      </c>
      <c r="D95" s="241"/>
      <c r="E95" s="241"/>
      <c r="F95" s="241"/>
      <c r="G95" s="241"/>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240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5">
      <c r="A96" s="219"/>
      <c r="B96" s="220"/>
      <c r="C96" s="254" t="s">
        <v>363</v>
      </c>
      <c r="D96" s="242"/>
      <c r="E96" s="242"/>
      <c r="F96" s="242"/>
      <c r="G96" s="242"/>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240</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5">
      <c r="A97" s="219"/>
      <c r="B97" s="220"/>
      <c r="C97" s="254" t="s">
        <v>387</v>
      </c>
      <c r="D97" s="242"/>
      <c r="E97" s="242"/>
      <c r="F97" s="242"/>
      <c r="G97" s="242"/>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240</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5">
      <c r="A98" s="219"/>
      <c r="B98" s="220"/>
      <c r="C98" s="263" t="s">
        <v>434</v>
      </c>
      <c r="D98" s="259"/>
      <c r="E98" s="260"/>
      <c r="F98" s="222"/>
      <c r="G98" s="222"/>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281</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5">
      <c r="A99" s="219"/>
      <c r="B99" s="220"/>
      <c r="C99" s="263" t="s">
        <v>148</v>
      </c>
      <c r="D99" s="259"/>
      <c r="E99" s="260">
        <v>9</v>
      </c>
      <c r="F99" s="222"/>
      <c r="G99" s="222"/>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281</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ht="30.6" outlineLevel="1" x14ac:dyDescent="0.25">
      <c r="A100" s="234">
        <v>26</v>
      </c>
      <c r="B100" s="235" t="s">
        <v>438</v>
      </c>
      <c r="C100" s="252" t="s">
        <v>439</v>
      </c>
      <c r="D100" s="236" t="s">
        <v>305</v>
      </c>
      <c r="E100" s="237">
        <v>9</v>
      </c>
      <c r="F100" s="238"/>
      <c r="G100" s="239">
        <f>ROUND(E100*F100,2)</f>
        <v>0</v>
      </c>
      <c r="H100" s="238"/>
      <c r="I100" s="239">
        <f>ROUND(E100*H100,2)</f>
        <v>0</v>
      </c>
      <c r="J100" s="238"/>
      <c r="K100" s="239">
        <f>ROUND(E100*J100,2)</f>
        <v>0</v>
      </c>
      <c r="L100" s="239">
        <v>21</v>
      </c>
      <c r="M100" s="239">
        <f>G100*(1+L100/100)</f>
        <v>0</v>
      </c>
      <c r="N100" s="237">
        <v>0</v>
      </c>
      <c r="O100" s="237">
        <f>ROUND(E100*N100,2)</f>
        <v>0</v>
      </c>
      <c r="P100" s="237">
        <v>0</v>
      </c>
      <c r="Q100" s="237">
        <f>ROUND(E100*P100,2)</f>
        <v>0</v>
      </c>
      <c r="R100" s="239"/>
      <c r="S100" s="239" t="s">
        <v>360</v>
      </c>
      <c r="T100" s="240" t="s">
        <v>361</v>
      </c>
      <c r="U100" s="222">
        <v>0</v>
      </c>
      <c r="V100" s="222">
        <f>ROUND(E100*U100,2)</f>
        <v>0</v>
      </c>
      <c r="W100" s="222"/>
      <c r="X100" s="222" t="s">
        <v>276</v>
      </c>
      <c r="Y100" s="222" t="s">
        <v>237</v>
      </c>
      <c r="Z100" s="212"/>
      <c r="AA100" s="212"/>
      <c r="AB100" s="212"/>
      <c r="AC100" s="212"/>
      <c r="AD100" s="212"/>
      <c r="AE100" s="212"/>
      <c r="AF100" s="212"/>
      <c r="AG100" s="212" t="s">
        <v>362</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5">
      <c r="A101" s="219"/>
      <c r="B101" s="220"/>
      <c r="C101" s="253" t="s">
        <v>440</v>
      </c>
      <c r="D101" s="241"/>
      <c r="E101" s="241"/>
      <c r="F101" s="241"/>
      <c r="G101" s="241"/>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240</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5">
      <c r="A102" s="219"/>
      <c r="B102" s="220"/>
      <c r="C102" s="254" t="s">
        <v>363</v>
      </c>
      <c r="D102" s="242"/>
      <c r="E102" s="242"/>
      <c r="F102" s="242"/>
      <c r="G102" s="242"/>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240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5">
      <c r="A103" s="219"/>
      <c r="B103" s="220"/>
      <c r="C103" s="254" t="s">
        <v>387</v>
      </c>
      <c r="D103" s="242"/>
      <c r="E103" s="242"/>
      <c r="F103" s="242"/>
      <c r="G103" s="242"/>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240</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2" x14ac:dyDescent="0.25">
      <c r="A104" s="219"/>
      <c r="B104" s="220"/>
      <c r="C104" s="263" t="s">
        <v>434</v>
      </c>
      <c r="D104" s="259"/>
      <c r="E104" s="260"/>
      <c r="F104" s="222"/>
      <c r="G104" s="222"/>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281</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5">
      <c r="A105" s="219"/>
      <c r="B105" s="220"/>
      <c r="C105" s="263" t="s">
        <v>148</v>
      </c>
      <c r="D105" s="259"/>
      <c r="E105" s="260">
        <v>9</v>
      </c>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281</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ht="30.6" outlineLevel="1" x14ac:dyDescent="0.25">
      <c r="A106" s="234">
        <v>27</v>
      </c>
      <c r="B106" s="235" t="s">
        <v>441</v>
      </c>
      <c r="C106" s="252" t="s">
        <v>442</v>
      </c>
      <c r="D106" s="236" t="s">
        <v>305</v>
      </c>
      <c r="E106" s="237">
        <v>36</v>
      </c>
      <c r="F106" s="238"/>
      <c r="G106" s="239">
        <f>ROUND(E106*F106,2)</f>
        <v>0</v>
      </c>
      <c r="H106" s="238"/>
      <c r="I106" s="239">
        <f>ROUND(E106*H106,2)</f>
        <v>0</v>
      </c>
      <c r="J106" s="238"/>
      <c r="K106" s="239">
        <f>ROUND(E106*J106,2)</f>
        <v>0</v>
      </c>
      <c r="L106" s="239">
        <v>21</v>
      </c>
      <c r="M106" s="239">
        <f>G106*(1+L106/100)</f>
        <v>0</v>
      </c>
      <c r="N106" s="237">
        <v>0</v>
      </c>
      <c r="O106" s="237">
        <f>ROUND(E106*N106,2)</f>
        <v>0</v>
      </c>
      <c r="P106" s="237">
        <v>0</v>
      </c>
      <c r="Q106" s="237">
        <f>ROUND(E106*P106,2)</f>
        <v>0</v>
      </c>
      <c r="R106" s="239"/>
      <c r="S106" s="239" t="s">
        <v>360</v>
      </c>
      <c r="T106" s="240" t="s">
        <v>361</v>
      </c>
      <c r="U106" s="222">
        <v>0</v>
      </c>
      <c r="V106" s="222">
        <f>ROUND(E106*U106,2)</f>
        <v>0</v>
      </c>
      <c r="W106" s="222"/>
      <c r="X106" s="222" t="s">
        <v>276</v>
      </c>
      <c r="Y106" s="222" t="s">
        <v>237</v>
      </c>
      <c r="Z106" s="212"/>
      <c r="AA106" s="212"/>
      <c r="AB106" s="212"/>
      <c r="AC106" s="212"/>
      <c r="AD106" s="212"/>
      <c r="AE106" s="212"/>
      <c r="AF106" s="212"/>
      <c r="AG106" s="212" t="s">
        <v>362</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5">
      <c r="A107" s="219"/>
      <c r="B107" s="220"/>
      <c r="C107" s="253" t="s">
        <v>443</v>
      </c>
      <c r="D107" s="241"/>
      <c r="E107" s="241"/>
      <c r="F107" s="241"/>
      <c r="G107" s="241"/>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240</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5">
      <c r="A108" s="219"/>
      <c r="B108" s="220"/>
      <c r="C108" s="254" t="s">
        <v>363</v>
      </c>
      <c r="D108" s="242"/>
      <c r="E108" s="242"/>
      <c r="F108" s="242"/>
      <c r="G108" s="24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240</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5">
      <c r="A109" s="219"/>
      <c r="B109" s="220"/>
      <c r="C109" s="254" t="s">
        <v>387</v>
      </c>
      <c r="D109" s="242"/>
      <c r="E109" s="242"/>
      <c r="F109" s="242"/>
      <c r="G109" s="242"/>
      <c r="H109" s="222"/>
      <c r="I109" s="222"/>
      <c r="J109" s="222"/>
      <c r="K109" s="222"/>
      <c r="L109" s="222"/>
      <c r="M109" s="222"/>
      <c r="N109" s="221"/>
      <c r="O109" s="221"/>
      <c r="P109" s="221"/>
      <c r="Q109" s="221"/>
      <c r="R109" s="222"/>
      <c r="S109" s="222"/>
      <c r="T109" s="222"/>
      <c r="U109" s="222"/>
      <c r="V109" s="222"/>
      <c r="W109" s="222"/>
      <c r="X109" s="222"/>
      <c r="Y109" s="222"/>
      <c r="Z109" s="212"/>
      <c r="AA109" s="212"/>
      <c r="AB109" s="212"/>
      <c r="AC109" s="212"/>
      <c r="AD109" s="212"/>
      <c r="AE109" s="212"/>
      <c r="AF109" s="212"/>
      <c r="AG109" s="212" t="s">
        <v>240</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5">
      <c r="A110" s="219"/>
      <c r="B110" s="220"/>
      <c r="C110" s="263" t="s">
        <v>425</v>
      </c>
      <c r="D110" s="259"/>
      <c r="E110" s="260"/>
      <c r="F110" s="222"/>
      <c r="G110" s="222"/>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281</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5">
      <c r="A111" s="219"/>
      <c r="B111" s="220"/>
      <c r="C111" s="263" t="s">
        <v>426</v>
      </c>
      <c r="D111" s="259"/>
      <c r="E111" s="260">
        <v>36</v>
      </c>
      <c r="F111" s="222"/>
      <c r="G111" s="222"/>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281</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ht="30.6" outlineLevel="1" x14ac:dyDescent="0.25">
      <c r="A112" s="234">
        <v>28</v>
      </c>
      <c r="B112" s="235" t="s">
        <v>444</v>
      </c>
      <c r="C112" s="252" t="s">
        <v>445</v>
      </c>
      <c r="D112" s="236" t="s">
        <v>305</v>
      </c>
      <c r="E112" s="237">
        <v>45</v>
      </c>
      <c r="F112" s="238"/>
      <c r="G112" s="239">
        <f>ROUND(E112*F112,2)</f>
        <v>0</v>
      </c>
      <c r="H112" s="238"/>
      <c r="I112" s="239">
        <f>ROUND(E112*H112,2)</f>
        <v>0</v>
      </c>
      <c r="J112" s="238"/>
      <c r="K112" s="239">
        <f>ROUND(E112*J112,2)</f>
        <v>0</v>
      </c>
      <c r="L112" s="239">
        <v>21</v>
      </c>
      <c r="M112" s="239">
        <f>G112*(1+L112/100)</f>
        <v>0</v>
      </c>
      <c r="N112" s="237">
        <v>0</v>
      </c>
      <c r="O112" s="237">
        <f>ROUND(E112*N112,2)</f>
        <v>0</v>
      </c>
      <c r="P112" s="237">
        <v>0</v>
      </c>
      <c r="Q112" s="237">
        <f>ROUND(E112*P112,2)</f>
        <v>0</v>
      </c>
      <c r="R112" s="239"/>
      <c r="S112" s="239" t="s">
        <v>360</v>
      </c>
      <c r="T112" s="240" t="s">
        <v>361</v>
      </c>
      <c r="U112" s="222">
        <v>0</v>
      </c>
      <c r="V112" s="222">
        <f>ROUND(E112*U112,2)</f>
        <v>0</v>
      </c>
      <c r="W112" s="222"/>
      <c r="X112" s="222" t="s">
        <v>276</v>
      </c>
      <c r="Y112" s="222" t="s">
        <v>237</v>
      </c>
      <c r="Z112" s="212"/>
      <c r="AA112" s="212"/>
      <c r="AB112" s="212"/>
      <c r="AC112" s="212"/>
      <c r="AD112" s="212"/>
      <c r="AE112" s="212"/>
      <c r="AF112" s="212"/>
      <c r="AG112" s="212" t="s">
        <v>362</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2" x14ac:dyDescent="0.25">
      <c r="A113" s="219"/>
      <c r="B113" s="220"/>
      <c r="C113" s="253" t="s">
        <v>443</v>
      </c>
      <c r="D113" s="241"/>
      <c r="E113" s="241"/>
      <c r="F113" s="241"/>
      <c r="G113" s="241"/>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240</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5">
      <c r="A114" s="219"/>
      <c r="B114" s="220"/>
      <c r="C114" s="254" t="s">
        <v>363</v>
      </c>
      <c r="D114" s="242"/>
      <c r="E114" s="242"/>
      <c r="F114" s="242"/>
      <c r="G114" s="242"/>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240</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3" x14ac:dyDescent="0.25">
      <c r="A115" s="219"/>
      <c r="B115" s="220"/>
      <c r="C115" s="254" t="s">
        <v>387</v>
      </c>
      <c r="D115" s="242"/>
      <c r="E115" s="242"/>
      <c r="F115" s="242"/>
      <c r="G115" s="242"/>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240</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5">
      <c r="A116" s="219"/>
      <c r="B116" s="220"/>
      <c r="C116" s="263" t="s">
        <v>430</v>
      </c>
      <c r="D116" s="259"/>
      <c r="E116" s="260"/>
      <c r="F116" s="222"/>
      <c r="G116" s="222"/>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281</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5">
      <c r="A117" s="219"/>
      <c r="B117" s="220"/>
      <c r="C117" s="263" t="s">
        <v>134</v>
      </c>
      <c r="D117" s="259"/>
      <c r="E117" s="260">
        <v>45</v>
      </c>
      <c r="F117" s="222"/>
      <c r="G117" s="222"/>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281</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ht="30.6" outlineLevel="1" x14ac:dyDescent="0.25">
      <c r="A118" s="234">
        <v>29</v>
      </c>
      <c r="B118" s="235" t="s">
        <v>446</v>
      </c>
      <c r="C118" s="252" t="s">
        <v>447</v>
      </c>
      <c r="D118" s="236" t="s">
        <v>305</v>
      </c>
      <c r="E118" s="237">
        <v>9</v>
      </c>
      <c r="F118" s="238"/>
      <c r="G118" s="239">
        <f>ROUND(E118*F118,2)</f>
        <v>0</v>
      </c>
      <c r="H118" s="238"/>
      <c r="I118" s="239">
        <f>ROUND(E118*H118,2)</f>
        <v>0</v>
      </c>
      <c r="J118" s="238"/>
      <c r="K118" s="239">
        <f>ROUND(E118*J118,2)</f>
        <v>0</v>
      </c>
      <c r="L118" s="239">
        <v>21</v>
      </c>
      <c r="M118" s="239">
        <f>G118*(1+L118/100)</f>
        <v>0</v>
      </c>
      <c r="N118" s="237">
        <v>0</v>
      </c>
      <c r="O118" s="237">
        <f>ROUND(E118*N118,2)</f>
        <v>0</v>
      </c>
      <c r="P118" s="237">
        <v>0</v>
      </c>
      <c r="Q118" s="237">
        <f>ROUND(E118*P118,2)</f>
        <v>0</v>
      </c>
      <c r="R118" s="239"/>
      <c r="S118" s="239" t="s">
        <v>360</v>
      </c>
      <c r="T118" s="240" t="s">
        <v>361</v>
      </c>
      <c r="U118" s="222">
        <v>0</v>
      </c>
      <c r="V118" s="222">
        <f>ROUND(E118*U118,2)</f>
        <v>0</v>
      </c>
      <c r="W118" s="222"/>
      <c r="X118" s="222" t="s">
        <v>276</v>
      </c>
      <c r="Y118" s="222" t="s">
        <v>237</v>
      </c>
      <c r="Z118" s="212"/>
      <c r="AA118" s="212"/>
      <c r="AB118" s="212"/>
      <c r="AC118" s="212"/>
      <c r="AD118" s="212"/>
      <c r="AE118" s="212"/>
      <c r="AF118" s="212"/>
      <c r="AG118" s="212" t="s">
        <v>362</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5">
      <c r="A119" s="219"/>
      <c r="B119" s="220"/>
      <c r="C119" s="253" t="s">
        <v>443</v>
      </c>
      <c r="D119" s="241"/>
      <c r="E119" s="241"/>
      <c r="F119" s="241"/>
      <c r="G119" s="241"/>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240</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5">
      <c r="A120" s="219"/>
      <c r="B120" s="220"/>
      <c r="C120" s="254" t="s">
        <v>363</v>
      </c>
      <c r="D120" s="242"/>
      <c r="E120" s="242"/>
      <c r="F120" s="242"/>
      <c r="G120" s="242"/>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240</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3" x14ac:dyDescent="0.25">
      <c r="A121" s="219"/>
      <c r="B121" s="220"/>
      <c r="C121" s="254" t="s">
        <v>387</v>
      </c>
      <c r="D121" s="242"/>
      <c r="E121" s="242"/>
      <c r="F121" s="242"/>
      <c r="G121" s="242"/>
      <c r="H121" s="222"/>
      <c r="I121" s="222"/>
      <c r="J121" s="222"/>
      <c r="K121" s="222"/>
      <c r="L121" s="222"/>
      <c r="M121" s="222"/>
      <c r="N121" s="221"/>
      <c r="O121" s="221"/>
      <c r="P121" s="221"/>
      <c r="Q121" s="221"/>
      <c r="R121" s="222"/>
      <c r="S121" s="222"/>
      <c r="T121" s="222"/>
      <c r="U121" s="222"/>
      <c r="V121" s="222"/>
      <c r="W121" s="222"/>
      <c r="X121" s="222"/>
      <c r="Y121" s="222"/>
      <c r="Z121" s="212"/>
      <c r="AA121" s="212"/>
      <c r="AB121" s="212"/>
      <c r="AC121" s="212"/>
      <c r="AD121" s="212"/>
      <c r="AE121" s="212"/>
      <c r="AF121" s="212"/>
      <c r="AG121" s="212" t="s">
        <v>240</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5">
      <c r="A122" s="219"/>
      <c r="B122" s="220"/>
      <c r="C122" s="263" t="s">
        <v>434</v>
      </c>
      <c r="D122" s="259"/>
      <c r="E122" s="260"/>
      <c r="F122" s="222"/>
      <c r="G122" s="222"/>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281</v>
      </c>
      <c r="AH122" s="212">
        <v>0</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3" x14ac:dyDescent="0.25">
      <c r="A123" s="219"/>
      <c r="B123" s="220"/>
      <c r="C123" s="263" t="s">
        <v>148</v>
      </c>
      <c r="D123" s="259"/>
      <c r="E123" s="260">
        <v>9</v>
      </c>
      <c r="F123" s="222"/>
      <c r="G123" s="222"/>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281</v>
      </c>
      <c r="AH123" s="212">
        <v>0</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ht="30.6" outlineLevel="1" x14ac:dyDescent="0.25">
      <c r="A124" s="234">
        <v>30</v>
      </c>
      <c r="B124" s="235" t="s">
        <v>448</v>
      </c>
      <c r="C124" s="252" t="s">
        <v>449</v>
      </c>
      <c r="D124" s="236" t="s">
        <v>305</v>
      </c>
      <c r="E124" s="237">
        <v>9</v>
      </c>
      <c r="F124" s="238"/>
      <c r="G124" s="239">
        <f>ROUND(E124*F124,2)</f>
        <v>0</v>
      </c>
      <c r="H124" s="238"/>
      <c r="I124" s="239">
        <f>ROUND(E124*H124,2)</f>
        <v>0</v>
      </c>
      <c r="J124" s="238"/>
      <c r="K124" s="239">
        <f>ROUND(E124*J124,2)</f>
        <v>0</v>
      </c>
      <c r="L124" s="239">
        <v>21</v>
      </c>
      <c r="M124" s="239">
        <f>G124*(1+L124/100)</f>
        <v>0</v>
      </c>
      <c r="N124" s="237">
        <v>0</v>
      </c>
      <c r="O124" s="237">
        <f>ROUND(E124*N124,2)</f>
        <v>0</v>
      </c>
      <c r="P124" s="237">
        <v>0</v>
      </c>
      <c r="Q124" s="237">
        <f>ROUND(E124*P124,2)</f>
        <v>0</v>
      </c>
      <c r="R124" s="239"/>
      <c r="S124" s="239" t="s">
        <v>360</v>
      </c>
      <c r="T124" s="240" t="s">
        <v>361</v>
      </c>
      <c r="U124" s="222">
        <v>0</v>
      </c>
      <c r="V124" s="222">
        <f>ROUND(E124*U124,2)</f>
        <v>0</v>
      </c>
      <c r="W124" s="222"/>
      <c r="X124" s="222" t="s">
        <v>276</v>
      </c>
      <c r="Y124" s="222" t="s">
        <v>237</v>
      </c>
      <c r="Z124" s="212"/>
      <c r="AA124" s="212"/>
      <c r="AB124" s="212"/>
      <c r="AC124" s="212"/>
      <c r="AD124" s="212"/>
      <c r="AE124" s="212"/>
      <c r="AF124" s="212"/>
      <c r="AG124" s="212" t="s">
        <v>362</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2" x14ac:dyDescent="0.25">
      <c r="A125" s="219"/>
      <c r="B125" s="220"/>
      <c r="C125" s="253" t="s">
        <v>443</v>
      </c>
      <c r="D125" s="241"/>
      <c r="E125" s="241"/>
      <c r="F125" s="241"/>
      <c r="G125" s="241"/>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240</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5">
      <c r="A126" s="219"/>
      <c r="B126" s="220"/>
      <c r="C126" s="254" t="s">
        <v>363</v>
      </c>
      <c r="D126" s="242"/>
      <c r="E126" s="242"/>
      <c r="F126" s="242"/>
      <c r="G126" s="24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240</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5">
      <c r="A127" s="219"/>
      <c r="B127" s="220"/>
      <c r="C127" s="254" t="s">
        <v>387</v>
      </c>
      <c r="D127" s="242"/>
      <c r="E127" s="242"/>
      <c r="F127" s="242"/>
      <c r="G127" s="242"/>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240</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2" x14ac:dyDescent="0.25">
      <c r="A128" s="219"/>
      <c r="B128" s="220"/>
      <c r="C128" s="263" t="s">
        <v>434</v>
      </c>
      <c r="D128" s="259"/>
      <c r="E128" s="260"/>
      <c r="F128" s="222"/>
      <c r="G128" s="222"/>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281</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5">
      <c r="A129" s="219"/>
      <c r="B129" s="220"/>
      <c r="C129" s="263" t="s">
        <v>148</v>
      </c>
      <c r="D129" s="259"/>
      <c r="E129" s="260">
        <v>9</v>
      </c>
      <c r="F129" s="222"/>
      <c r="G129" s="222"/>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281</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ht="30.6" outlineLevel="1" x14ac:dyDescent="0.25">
      <c r="A130" s="234">
        <v>31</v>
      </c>
      <c r="B130" s="235" t="s">
        <v>450</v>
      </c>
      <c r="C130" s="252" t="s">
        <v>451</v>
      </c>
      <c r="D130" s="236" t="s">
        <v>305</v>
      </c>
      <c r="E130" s="237">
        <v>45</v>
      </c>
      <c r="F130" s="238"/>
      <c r="G130" s="239">
        <f>ROUND(E130*F130,2)</f>
        <v>0</v>
      </c>
      <c r="H130" s="238"/>
      <c r="I130" s="239">
        <f>ROUND(E130*H130,2)</f>
        <v>0</v>
      </c>
      <c r="J130" s="238"/>
      <c r="K130" s="239">
        <f>ROUND(E130*J130,2)</f>
        <v>0</v>
      </c>
      <c r="L130" s="239">
        <v>21</v>
      </c>
      <c r="M130" s="239">
        <f>G130*(1+L130/100)</f>
        <v>0</v>
      </c>
      <c r="N130" s="237">
        <v>0</v>
      </c>
      <c r="O130" s="237">
        <f>ROUND(E130*N130,2)</f>
        <v>0</v>
      </c>
      <c r="P130" s="237">
        <v>0</v>
      </c>
      <c r="Q130" s="237">
        <f>ROUND(E130*P130,2)</f>
        <v>0</v>
      </c>
      <c r="R130" s="239"/>
      <c r="S130" s="239" t="s">
        <v>360</v>
      </c>
      <c r="T130" s="240" t="s">
        <v>361</v>
      </c>
      <c r="U130" s="222">
        <v>0</v>
      </c>
      <c r="V130" s="222">
        <f>ROUND(E130*U130,2)</f>
        <v>0</v>
      </c>
      <c r="W130" s="222"/>
      <c r="X130" s="222" t="s">
        <v>276</v>
      </c>
      <c r="Y130" s="222" t="s">
        <v>237</v>
      </c>
      <c r="Z130" s="212"/>
      <c r="AA130" s="212"/>
      <c r="AB130" s="212"/>
      <c r="AC130" s="212"/>
      <c r="AD130" s="212"/>
      <c r="AE130" s="212"/>
      <c r="AF130" s="212"/>
      <c r="AG130" s="212" t="s">
        <v>362</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2" x14ac:dyDescent="0.25">
      <c r="A131" s="219"/>
      <c r="B131" s="220"/>
      <c r="C131" s="253" t="s">
        <v>363</v>
      </c>
      <c r="D131" s="241"/>
      <c r="E131" s="241"/>
      <c r="F131" s="241"/>
      <c r="G131" s="241"/>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240</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3" x14ac:dyDescent="0.25">
      <c r="A132" s="219"/>
      <c r="B132" s="220"/>
      <c r="C132" s="254" t="s">
        <v>387</v>
      </c>
      <c r="D132" s="242"/>
      <c r="E132" s="242"/>
      <c r="F132" s="242"/>
      <c r="G132" s="24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240</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2" x14ac:dyDescent="0.25">
      <c r="A133" s="219"/>
      <c r="B133" s="220"/>
      <c r="C133" s="263" t="s">
        <v>430</v>
      </c>
      <c r="D133" s="259"/>
      <c r="E133" s="260"/>
      <c r="F133" s="222"/>
      <c r="G133" s="222"/>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281</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3" x14ac:dyDescent="0.25">
      <c r="A134" s="219"/>
      <c r="B134" s="220"/>
      <c r="C134" s="263" t="s">
        <v>134</v>
      </c>
      <c r="D134" s="259"/>
      <c r="E134" s="260">
        <v>45</v>
      </c>
      <c r="F134" s="222"/>
      <c r="G134" s="222"/>
      <c r="H134" s="222"/>
      <c r="I134" s="222"/>
      <c r="J134" s="222"/>
      <c r="K134" s="222"/>
      <c r="L134" s="222"/>
      <c r="M134" s="222"/>
      <c r="N134" s="221"/>
      <c r="O134" s="221"/>
      <c r="P134" s="221"/>
      <c r="Q134" s="221"/>
      <c r="R134" s="222"/>
      <c r="S134" s="222"/>
      <c r="T134" s="222"/>
      <c r="U134" s="222"/>
      <c r="V134" s="222"/>
      <c r="W134" s="222"/>
      <c r="X134" s="222"/>
      <c r="Y134" s="222"/>
      <c r="Z134" s="212"/>
      <c r="AA134" s="212"/>
      <c r="AB134" s="212"/>
      <c r="AC134" s="212"/>
      <c r="AD134" s="212"/>
      <c r="AE134" s="212"/>
      <c r="AF134" s="212"/>
      <c r="AG134" s="212" t="s">
        <v>281</v>
      </c>
      <c r="AH134" s="212">
        <v>0</v>
      </c>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ht="30.6" outlineLevel="1" x14ac:dyDescent="0.25">
      <c r="A135" s="234">
        <v>32</v>
      </c>
      <c r="B135" s="235" t="s">
        <v>452</v>
      </c>
      <c r="C135" s="252" t="s">
        <v>453</v>
      </c>
      <c r="D135" s="236" t="s">
        <v>305</v>
      </c>
      <c r="E135" s="237">
        <v>54</v>
      </c>
      <c r="F135" s="238"/>
      <c r="G135" s="239">
        <f>ROUND(E135*F135,2)</f>
        <v>0</v>
      </c>
      <c r="H135" s="238"/>
      <c r="I135" s="239">
        <f>ROUND(E135*H135,2)</f>
        <v>0</v>
      </c>
      <c r="J135" s="238"/>
      <c r="K135" s="239">
        <f>ROUND(E135*J135,2)</f>
        <v>0</v>
      </c>
      <c r="L135" s="239">
        <v>21</v>
      </c>
      <c r="M135" s="239">
        <f>G135*(1+L135/100)</f>
        <v>0</v>
      </c>
      <c r="N135" s="237">
        <v>0</v>
      </c>
      <c r="O135" s="237">
        <f>ROUND(E135*N135,2)</f>
        <v>0</v>
      </c>
      <c r="P135" s="237">
        <v>0</v>
      </c>
      <c r="Q135" s="237">
        <f>ROUND(E135*P135,2)</f>
        <v>0</v>
      </c>
      <c r="R135" s="239"/>
      <c r="S135" s="239" t="s">
        <v>360</v>
      </c>
      <c r="T135" s="240" t="s">
        <v>361</v>
      </c>
      <c r="U135" s="222">
        <v>0</v>
      </c>
      <c r="V135" s="222">
        <f>ROUND(E135*U135,2)</f>
        <v>0</v>
      </c>
      <c r="W135" s="222"/>
      <c r="X135" s="222" t="s">
        <v>276</v>
      </c>
      <c r="Y135" s="222" t="s">
        <v>237</v>
      </c>
      <c r="Z135" s="212"/>
      <c r="AA135" s="212"/>
      <c r="AB135" s="212"/>
      <c r="AC135" s="212"/>
      <c r="AD135" s="212"/>
      <c r="AE135" s="212"/>
      <c r="AF135" s="212"/>
      <c r="AG135" s="212" t="s">
        <v>362</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2" x14ac:dyDescent="0.25">
      <c r="A136" s="219"/>
      <c r="B136" s="220"/>
      <c r="C136" s="253" t="s">
        <v>363</v>
      </c>
      <c r="D136" s="241"/>
      <c r="E136" s="241"/>
      <c r="F136" s="241"/>
      <c r="G136" s="241"/>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240</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5">
      <c r="A137" s="219"/>
      <c r="B137" s="220"/>
      <c r="C137" s="254" t="s">
        <v>387</v>
      </c>
      <c r="D137" s="242"/>
      <c r="E137" s="242"/>
      <c r="F137" s="242"/>
      <c r="G137" s="242"/>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240</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2" x14ac:dyDescent="0.25">
      <c r="A138" s="219"/>
      <c r="B138" s="220"/>
      <c r="C138" s="263" t="s">
        <v>454</v>
      </c>
      <c r="D138" s="259"/>
      <c r="E138" s="260"/>
      <c r="F138" s="222"/>
      <c r="G138" s="22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281</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5">
      <c r="A139" s="219"/>
      <c r="B139" s="220"/>
      <c r="C139" s="263" t="s">
        <v>455</v>
      </c>
      <c r="D139" s="259"/>
      <c r="E139" s="260">
        <v>54</v>
      </c>
      <c r="F139" s="222"/>
      <c r="G139" s="222"/>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281</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ht="30.6" outlineLevel="1" x14ac:dyDescent="0.25">
      <c r="A140" s="234">
        <v>33</v>
      </c>
      <c r="B140" s="235" t="s">
        <v>456</v>
      </c>
      <c r="C140" s="252" t="s">
        <v>457</v>
      </c>
      <c r="D140" s="236" t="s">
        <v>305</v>
      </c>
      <c r="E140" s="237">
        <v>9</v>
      </c>
      <c r="F140" s="238"/>
      <c r="G140" s="239">
        <f>ROUND(E140*F140,2)</f>
        <v>0</v>
      </c>
      <c r="H140" s="238"/>
      <c r="I140" s="239">
        <f>ROUND(E140*H140,2)</f>
        <v>0</v>
      </c>
      <c r="J140" s="238"/>
      <c r="K140" s="239">
        <f>ROUND(E140*J140,2)</f>
        <v>0</v>
      </c>
      <c r="L140" s="239">
        <v>21</v>
      </c>
      <c r="M140" s="239">
        <f>G140*(1+L140/100)</f>
        <v>0</v>
      </c>
      <c r="N140" s="237">
        <v>0</v>
      </c>
      <c r="O140" s="237">
        <f>ROUND(E140*N140,2)</f>
        <v>0</v>
      </c>
      <c r="P140" s="237">
        <v>0</v>
      </c>
      <c r="Q140" s="237">
        <f>ROUND(E140*P140,2)</f>
        <v>0</v>
      </c>
      <c r="R140" s="239"/>
      <c r="S140" s="239" t="s">
        <v>360</v>
      </c>
      <c r="T140" s="240" t="s">
        <v>361</v>
      </c>
      <c r="U140" s="222">
        <v>0</v>
      </c>
      <c r="V140" s="222">
        <f>ROUND(E140*U140,2)</f>
        <v>0</v>
      </c>
      <c r="W140" s="222"/>
      <c r="X140" s="222" t="s">
        <v>276</v>
      </c>
      <c r="Y140" s="222" t="s">
        <v>237</v>
      </c>
      <c r="Z140" s="212"/>
      <c r="AA140" s="212"/>
      <c r="AB140" s="212"/>
      <c r="AC140" s="212"/>
      <c r="AD140" s="212"/>
      <c r="AE140" s="212"/>
      <c r="AF140" s="212"/>
      <c r="AG140" s="212" t="s">
        <v>362</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5">
      <c r="A141" s="219"/>
      <c r="B141" s="220"/>
      <c r="C141" s="253" t="s">
        <v>363</v>
      </c>
      <c r="D141" s="241"/>
      <c r="E141" s="241"/>
      <c r="F141" s="241"/>
      <c r="G141" s="241"/>
      <c r="H141" s="222"/>
      <c r="I141" s="222"/>
      <c r="J141" s="222"/>
      <c r="K141" s="222"/>
      <c r="L141" s="222"/>
      <c r="M141" s="222"/>
      <c r="N141" s="221"/>
      <c r="O141" s="221"/>
      <c r="P141" s="221"/>
      <c r="Q141" s="221"/>
      <c r="R141" s="222"/>
      <c r="S141" s="222"/>
      <c r="T141" s="222"/>
      <c r="U141" s="222"/>
      <c r="V141" s="222"/>
      <c r="W141" s="222"/>
      <c r="X141" s="222"/>
      <c r="Y141" s="222"/>
      <c r="Z141" s="212"/>
      <c r="AA141" s="212"/>
      <c r="AB141" s="212"/>
      <c r="AC141" s="212"/>
      <c r="AD141" s="212"/>
      <c r="AE141" s="212"/>
      <c r="AF141" s="212"/>
      <c r="AG141" s="212" t="s">
        <v>240</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3" x14ac:dyDescent="0.25">
      <c r="A142" s="219"/>
      <c r="B142" s="220"/>
      <c r="C142" s="254" t="s">
        <v>387</v>
      </c>
      <c r="D142" s="242"/>
      <c r="E142" s="242"/>
      <c r="F142" s="242"/>
      <c r="G142" s="242"/>
      <c r="H142" s="222"/>
      <c r="I142" s="222"/>
      <c r="J142" s="222"/>
      <c r="K142" s="222"/>
      <c r="L142" s="222"/>
      <c r="M142" s="222"/>
      <c r="N142" s="221"/>
      <c r="O142" s="221"/>
      <c r="P142" s="221"/>
      <c r="Q142" s="221"/>
      <c r="R142" s="222"/>
      <c r="S142" s="222"/>
      <c r="T142" s="222"/>
      <c r="U142" s="222"/>
      <c r="V142" s="222"/>
      <c r="W142" s="222"/>
      <c r="X142" s="222"/>
      <c r="Y142" s="222"/>
      <c r="Z142" s="212"/>
      <c r="AA142" s="212"/>
      <c r="AB142" s="212"/>
      <c r="AC142" s="212"/>
      <c r="AD142" s="212"/>
      <c r="AE142" s="212"/>
      <c r="AF142" s="212"/>
      <c r="AG142" s="212" t="s">
        <v>240</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2" x14ac:dyDescent="0.25">
      <c r="A143" s="219"/>
      <c r="B143" s="220"/>
      <c r="C143" s="263" t="s">
        <v>434</v>
      </c>
      <c r="D143" s="259"/>
      <c r="E143" s="260"/>
      <c r="F143" s="222"/>
      <c r="G143" s="222"/>
      <c r="H143" s="222"/>
      <c r="I143" s="222"/>
      <c r="J143" s="222"/>
      <c r="K143" s="222"/>
      <c r="L143" s="222"/>
      <c r="M143" s="222"/>
      <c r="N143" s="221"/>
      <c r="O143" s="221"/>
      <c r="P143" s="221"/>
      <c r="Q143" s="221"/>
      <c r="R143" s="222"/>
      <c r="S143" s="222"/>
      <c r="T143" s="222"/>
      <c r="U143" s="222"/>
      <c r="V143" s="222"/>
      <c r="W143" s="222"/>
      <c r="X143" s="222"/>
      <c r="Y143" s="222"/>
      <c r="Z143" s="212"/>
      <c r="AA143" s="212"/>
      <c r="AB143" s="212"/>
      <c r="AC143" s="212"/>
      <c r="AD143" s="212"/>
      <c r="AE143" s="212"/>
      <c r="AF143" s="212"/>
      <c r="AG143" s="212" t="s">
        <v>281</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3" x14ac:dyDescent="0.25">
      <c r="A144" s="219"/>
      <c r="B144" s="220"/>
      <c r="C144" s="263" t="s">
        <v>148</v>
      </c>
      <c r="D144" s="259"/>
      <c r="E144" s="260">
        <v>9</v>
      </c>
      <c r="F144" s="222"/>
      <c r="G144" s="222"/>
      <c r="H144" s="222"/>
      <c r="I144" s="222"/>
      <c r="J144" s="222"/>
      <c r="K144" s="222"/>
      <c r="L144" s="222"/>
      <c r="M144" s="222"/>
      <c r="N144" s="221"/>
      <c r="O144" s="221"/>
      <c r="P144" s="221"/>
      <c r="Q144" s="221"/>
      <c r="R144" s="222"/>
      <c r="S144" s="222"/>
      <c r="T144" s="222"/>
      <c r="U144" s="222"/>
      <c r="V144" s="222"/>
      <c r="W144" s="222"/>
      <c r="X144" s="222"/>
      <c r="Y144" s="222"/>
      <c r="Z144" s="212"/>
      <c r="AA144" s="212"/>
      <c r="AB144" s="212"/>
      <c r="AC144" s="212"/>
      <c r="AD144" s="212"/>
      <c r="AE144" s="212"/>
      <c r="AF144" s="212"/>
      <c r="AG144" s="212" t="s">
        <v>281</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ht="20.399999999999999" outlineLevel="1" x14ac:dyDescent="0.25">
      <c r="A145" s="234">
        <v>34</v>
      </c>
      <c r="B145" s="235" t="s">
        <v>458</v>
      </c>
      <c r="C145" s="252" t="s">
        <v>459</v>
      </c>
      <c r="D145" s="236" t="s">
        <v>305</v>
      </c>
      <c r="E145" s="237">
        <v>3</v>
      </c>
      <c r="F145" s="238"/>
      <c r="G145" s="239">
        <f>ROUND(E145*F145,2)</f>
        <v>0</v>
      </c>
      <c r="H145" s="238"/>
      <c r="I145" s="239">
        <f>ROUND(E145*H145,2)</f>
        <v>0</v>
      </c>
      <c r="J145" s="238"/>
      <c r="K145" s="239">
        <f>ROUND(E145*J145,2)</f>
        <v>0</v>
      </c>
      <c r="L145" s="239">
        <v>21</v>
      </c>
      <c r="M145" s="239">
        <f>G145*(1+L145/100)</f>
        <v>0</v>
      </c>
      <c r="N145" s="237">
        <v>2.1350000000000001E-2</v>
      </c>
      <c r="O145" s="237">
        <f>ROUND(E145*N145,2)</f>
        <v>0.06</v>
      </c>
      <c r="P145" s="237">
        <v>0</v>
      </c>
      <c r="Q145" s="237">
        <f>ROUND(E145*P145,2)</f>
        <v>0</v>
      </c>
      <c r="R145" s="239"/>
      <c r="S145" s="239" t="s">
        <v>360</v>
      </c>
      <c r="T145" s="240" t="s">
        <v>361</v>
      </c>
      <c r="U145" s="222">
        <v>0</v>
      </c>
      <c r="V145" s="222">
        <f>ROUND(E145*U145,2)</f>
        <v>0</v>
      </c>
      <c r="W145" s="222"/>
      <c r="X145" s="222" t="s">
        <v>276</v>
      </c>
      <c r="Y145" s="222" t="s">
        <v>237</v>
      </c>
      <c r="Z145" s="212"/>
      <c r="AA145" s="212"/>
      <c r="AB145" s="212"/>
      <c r="AC145" s="212"/>
      <c r="AD145" s="212"/>
      <c r="AE145" s="212"/>
      <c r="AF145" s="212"/>
      <c r="AG145" s="212" t="s">
        <v>362</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2" x14ac:dyDescent="0.25">
      <c r="A146" s="219"/>
      <c r="B146" s="220"/>
      <c r="C146" s="253" t="s">
        <v>363</v>
      </c>
      <c r="D146" s="241"/>
      <c r="E146" s="241"/>
      <c r="F146" s="241"/>
      <c r="G146" s="241"/>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240</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3" x14ac:dyDescent="0.25">
      <c r="A147" s="219"/>
      <c r="B147" s="220"/>
      <c r="C147" s="254" t="s">
        <v>460</v>
      </c>
      <c r="D147" s="242"/>
      <c r="E147" s="242"/>
      <c r="F147" s="242"/>
      <c r="G147" s="242"/>
      <c r="H147" s="222"/>
      <c r="I147" s="222"/>
      <c r="J147" s="222"/>
      <c r="K147" s="222"/>
      <c r="L147" s="222"/>
      <c r="M147" s="222"/>
      <c r="N147" s="221"/>
      <c r="O147" s="221"/>
      <c r="P147" s="221"/>
      <c r="Q147" s="221"/>
      <c r="R147" s="222"/>
      <c r="S147" s="222"/>
      <c r="T147" s="222"/>
      <c r="U147" s="222"/>
      <c r="V147" s="222"/>
      <c r="W147" s="222"/>
      <c r="X147" s="222"/>
      <c r="Y147" s="222"/>
      <c r="Z147" s="212"/>
      <c r="AA147" s="212"/>
      <c r="AB147" s="212"/>
      <c r="AC147" s="212"/>
      <c r="AD147" s="212"/>
      <c r="AE147" s="212"/>
      <c r="AF147" s="212"/>
      <c r="AG147" s="212" t="s">
        <v>240</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ht="20.399999999999999" outlineLevel="1" x14ac:dyDescent="0.25">
      <c r="A148" s="234">
        <v>35</v>
      </c>
      <c r="B148" s="235" t="s">
        <v>461</v>
      </c>
      <c r="C148" s="252" t="s">
        <v>462</v>
      </c>
      <c r="D148" s="236" t="s">
        <v>305</v>
      </c>
      <c r="E148" s="237">
        <v>7</v>
      </c>
      <c r="F148" s="238"/>
      <c r="G148" s="239">
        <f>ROUND(E148*F148,2)</f>
        <v>0</v>
      </c>
      <c r="H148" s="238"/>
      <c r="I148" s="239">
        <f>ROUND(E148*H148,2)</f>
        <v>0</v>
      </c>
      <c r="J148" s="238"/>
      <c r="K148" s="239">
        <f>ROUND(E148*J148,2)</f>
        <v>0</v>
      </c>
      <c r="L148" s="239">
        <v>21</v>
      </c>
      <c r="M148" s="239">
        <f>G148*(1+L148/100)</f>
        <v>0</v>
      </c>
      <c r="N148" s="237">
        <v>2.989E-2</v>
      </c>
      <c r="O148" s="237">
        <f>ROUND(E148*N148,2)</f>
        <v>0.21</v>
      </c>
      <c r="P148" s="237">
        <v>0</v>
      </c>
      <c r="Q148" s="237">
        <f>ROUND(E148*P148,2)</f>
        <v>0</v>
      </c>
      <c r="R148" s="239"/>
      <c r="S148" s="239" t="s">
        <v>360</v>
      </c>
      <c r="T148" s="240" t="s">
        <v>361</v>
      </c>
      <c r="U148" s="222">
        <v>0</v>
      </c>
      <c r="V148" s="222">
        <f>ROUND(E148*U148,2)</f>
        <v>0</v>
      </c>
      <c r="W148" s="222"/>
      <c r="X148" s="222" t="s">
        <v>276</v>
      </c>
      <c r="Y148" s="222" t="s">
        <v>237</v>
      </c>
      <c r="Z148" s="212"/>
      <c r="AA148" s="212"/>
      <c r="AB148" s="212"/>
      <c r="AC148" s="212"/>
      <c r="AD148" s="212"/>
      <c r="AE148" s="212"/>
      <c r="AF148" s="212"/>
      <c r="AG148" s="212" t="s">
        <v>362</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2" x14ac:dyDescent="0.25">
      <c r="A149" s="219"/>
      <c r="B149" s="220"/>
      <c r="C149" s="253" t="s">
        <v>363</v>
      </c>
      <c r="D149" s="241"/>
      <c r="E149" s="241"/>
      <c r="F149" s="241"/>
      <c r="G149" s="241"/>
      <c r="H149" s="222"/>
      <c r="I149" s="222"/>
      <c r="J149" s="222"/>
      <c r="K149" s="222"/>
      <c r="L149" s="222"/>
      <c r="M149" s="222"/>
      <c r="N149" s="221"/>
      <c r="O149" s="221"/>
      <c r="P149" s="221"/>
      <c r="Q149" s="221"/>
      <c r="R149" s="222"/>
      <c r="S149" s="222"/>
      <c r="T149" s="222"/>
      <c r="U149" s="222"/>
      <c r="V149" s="222"/>
      <c r="W149" s="222"/>
      <c r="X149" s="222"/>
      <c r="Y149" s="222"/>
      <c r="Z149" s="212"/>
      <c r="AA149" s="212"/>
      <c r="AB149" s="212"/>
      <c r="AC149" s="212"/>
      <c r="AD149" s="212"/>
      <c r="AE149" s="212"/>
      <c r="AF149" s="212"/>
      <c r="AG149" s="212" t="s">
        <v>240</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3" x14ac:dyDescent="0.25">
      <c r="A150" s="219"/>
      <c r="B150" s="220"/>
      <c r="C150" s="254" t="s">
        <v>463</v>
      </c>
      <c r="D150" s="242"/>
      <c r="E150" s="242"/>
      <c r="F150" s="242"/>
      <c r="G150" s="242"/>
      <c r="H150" s="222"/>
      <c r="I150" s="222"/>
      <c r="J150" s="222"/>
      <c r="K150" s="222"/>
      <c r="L150" s="222"/>
      <c r="M150" s="222"/>
      <c r="N150" s="221"/>
      <c r="O150" s="221"/>
      <c r="P150" s="221"/>
      <c r="Q150" s="221"/>
      <c r="R150" s="222"/>
      <c r="S150" s="222"/>
      <c r="T150" s="222"/>
      <c r="U150" s="222"/>
      <c r="V150" s="222"/>
      <c r="W150" s="222"/>
      <c r="X150" s="222"/>
      <c r="Y150" s="222"/>
      <c r="Z150" s="212"/>
      <c r="AA150" s="212"/>
      <c r="AB150" s="212"/>
      <c r="AC150" s="212"/>
      <c r="AD150" s="212"/>
      <c r="AE150" s="212"/>
      <c r="AF150" s="212"/>
      <c r="AG150" s="212" t="s">
        <v>240</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ht="20.399999999999999" outlineLevel="1" x14ac:dyDescent="0.25">
      <c r="A151" s="234">
        <v>36</v>
      </c>
      <c r="B151" s="235" t="s">
        <v>464</v>
      </c>
      <c r="C151" s="252" t="s">
        <v>465</v>
      </c>
      <c r="D151" s="236" t="s">
        <v>305</v>
      </c>
      <c r="E151" s="237">
        <v>2</v>
      </c>
      <c r="F151" s="238"/>
      <c r="G151" s="239">
        <f>ROUND(E151*F151,2)</f>
        <v>0</v>
      </c>
      <c r="H151" s="238"/>
      <c r="I151" s="239">
        <f>ROUND(E151*H151,2)</f>
        <v>0</v>
      </c>
      <c r="J151" s="238"/>
      <c r="K151" s="239">
        <f>ROUND(E151*J151,2)</f>
        <v>0</v>
      </c>
      <c r="L151" s="239">
        <v>21</v>
      </c>
      <c r="M151" s="239">
        <f>G151*(1+L151/100)</f>
        <v>0</v>
      </c>
      <c r="N151" s="237">
        <v>3.8429999999999999E-2</v>
      </c>
      <c r="O151" s="237">
        <f>ROUND(E151*N151,2)</f>
        <v>0.08</v>
      </c>
      <c r="P151" s="237">
        <v>0</v>
      </c>
      <c r="Q151" s="237">
        <f>ROUND(E151*P151,2)</f>
        <v>0</v>
      </c>
      <c r="R151" s="239"/>
      <c r="S151" s="239" t="s">
        <v>360</v>
      </c>
      <c r="T151" s="240" t="s">
        <v>361</v>
      </c>
      <c r="U151" s="222">
        <v>0</v>
      </c>
      <c r="V151" s="222">
        <f>ROUND(E151*U151,2)</f>
        <v>0</v>
      </c>
      <c r="W151" s="222"/>
      <c r="X151" s="222" t="s">
        <v>276</v>
      </c>
      <c r="Y151" s="222" t="s">
        <v>237</v>
      </c>
      <c r="Z151" s="212"/>
      <c r="AA151" s="212"/>
      <c r="AB151" s="212"/>
      <c r="AC151" s="212"/>
      <c r="AD151" s="212"/>
      <c r="AE151" s="212"/>
      <c r="AF151" s="212"/>
      <c r="AG151" s="212" t="s">
        <v>362</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5">
      <c r="A152" s="219"/>
      <c r="B152" s="220"/>
      <c r="C152" s="253" t="s">
        <v>363</v>
      </c>
      <c r="D152" s="241"/>
      <c r="E152" s="241"/>
      <c r="F152" s="241"/>
      <c r="G152" s="241"/>
      <c r="H152" s="222"/>
      <c r="I152" s="222"/>
      <c r="J152" s="222"/>
      <c r="K152" s="222"/>
      <c r="L152" s="222"/>
      <c r="M152" s="222"/>
      <c r="N152" s="221"/>
      <c r="O152" s="221"/>
      <c r="P152" s="221"/>
      <c r="Q152" s="221"/>
      <c r="R152" s="222"/>
      <c r="S152" s="222"/>
      <c r="T152" s="222"/>
      <c r="U152" s="222"/>
      <c r="V152" s="222"/>
      <c r="W152" s="222"/>
      <c r="X152" s="222"/>
      <c r="Y152" s="222"/>
      <c r="Z152" s="212"/>
      <c r="AA152" s="212"/>
      <c r="AB152" s="212"/>
      <c r="AC152" s="212"/>
      <c r="AD152" s="212"/>
      <c r="AE152" s="212"/>
      <c r="AF152" s="212"/>
      <c r="AG152" s="212" t="s">
        <v>240</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5">
      <c r="A153" s="219"/>
      <c r="B153" s="220"/>
      <c r="C153" s="254" t="s">
        <v>466</v>
      </c>
      <c r="D153" s="242"/>
      <c r="E153" s="242"/>
      <c r="F153" s="242"/>
      <c r="G153" s="242"/>
      <c r="H153" s="222"/>
      <c r="I153" s="222"/>
      <c r="J153" s="222"/>
      <c r="K153" s="222"/>
      <c r="L153" s="222"/>
      <c r="M153" s="222"/>
      <c r="N153" s="221"/>
      <c r="O153" s="221"/>
      <c r="P153" s="221"/>
      <c r="Q153" s="221"/>
      <c r="R153" s="222"/>
      <c r="S153" s="222"/>
      <c r="T153" s="222"/>
      <c r="U153" s="222"/>
      <c r="V153" s="222"/>
      <c r="W153" s="222"/>
      <c r="X153" s="222"/>
      <c r="Y153" s="222"/>
      <c r="Z153" s="212"/>
      <c r="AA153" s="212"/>
      <c r="AB153" s="212"/>
      <c r="AC153" s="212"/>
      <c r="AD153" s="212"/>
      <c r="AE153" s="212"/>
      <c r="AF153" s="212"/>
      <c r="AG153" s="212" t="s">
        <v>240</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x14ac:dyDescent="0.25">
      <c r="A154" s="227" t="s">
        <v>229</v>
      </c>
      <c r="B154" s="228" t="s">
        <v>161</v>
      </c>
      <c r="C154" s="251" t="s">
        <v>159</v>
      </c>
      <c r="D154" s="229"/>
      <c r="E154" s="230"/>
      <c r="F154" s="231"/>
      <c r="G154" s="231">
        <f>SUMIF(AG155:AG155,"&lt;&gt;NOR",G155:G155)</f>
        <v>0</v>
      </c>
      <c r="H154" s="231"/>
      <c r="I154" s="231">
        <f>SUM(I155:I155)</f>
        <v>0</v>
      </c>
      <c r="J154" s="231"/>
      <c r="K154" s="231">
        <f>SUM(K155:K155)</f>
        <v>0</v>
      </c>
      <c r="L154" s="231"/>
      <c r="M154" s="231">
        <f>SUM(M155:M155)</f>
        <v>0</v>
      </c>
      <c r="N154" s="230"/>
      <c r="O154" s="230">
        <f>SUM(O155:O155)</f>
        <v>0</v>
      </c>
      <c r="P154" s="230"/>
      <c r="Q154" s="230">
        <f>SUM(Q155:Q155)</f>
        <v>0</v>
      </c>
      <c r="R154" s="231"/>
      <c r="S154" s="231"/>
      <c r="T154" s="232"/>
      <c r="U154" s="226"/>
      <c r="V154" s="226">
        <f>SUM(V155:V155)</f>
        <v>0</v>
      </c>
      <c r="W154" s="226"/>
      <c r="X154" s="226"/>
      <c r="Y154" s="226"/>
      <c r="AG154" t="s">
        <v>230</v>
      </c>
    </row>
    <row r="155" spans="1:60" ht="20.399999999999999" outlineLevel="1" x14ac:dyDescent="0.25">
      <c r="A155" s="234">
        <v>37</v>
      </c>
      <c r="B155" s="235" t="s">
        <v>467</v>
      </c>
      <c r="C155" s="252" t="s">
        <v>468</v>
      </c>
      <c r="D155" s="236" t="s">
        <v>348</v>
      </c>
      <c r="E155" s="237">
        <v>0.35</v>
      </c>
      <c r="F155" s="238"/>
      <c r="G155" s="239">
        <f>ROUND(E155*F155,2)</f>
        <v>0</v>
      </c>
      <c r="H155" s="238"/>
      <c r="I155" s="239">
        <f>ROUND(E155*H155,2)</f>
        <v>0</v>
      </c>
      <c r="J155" s="238"/>
      <c r="K155" s="239">
        <f>ROUND(E155*J155,2)</f>
        <v>0</v>
      </c>
      <c r="L155" s="239">
        <v>21</v>
      </c>
      <c r="M155" s="239">
        <f>G155*(1+L155/100)</f>
        <v>0</v>
      </c>
      <c r="N155" s="237">
        <v>0</v>
      </c>
      <c r="O155" s="237">
        <f>ROUND(E155*N155,2)</f>
        <v>0</v>
      </c>
      <c r="P155" s="237">
        <v>0</v>
      </c>
      <c r="Q155" s="237">
        <f>ROUND(E155*P155,2)</f>
        <v>0</v>
      </c>
      <c r="R155" s="239"/>
      <c r="S155" s="239" t="s">
        <v>360</v>
      </c>
      <c r="T155" s="240" t="s">
        <v>361</v>
      </c>
      <c r="U155" s="222">
        <v>0</v>
      </c>
      <c r="V155" s="222">
        <f>ROUND(E155*U155,2)</f>
        <v>0</v>
      </c>
      <c r="W155" s="222"/>
      <c r="X155" s="222" t="s">
        <v>276</v>
      </c>
      <c r="Y155" s="222" t="s">
        <v>237</v>
      </c>
      <c r="Z155" s="212"/>
      <c r="AA155" s="212"/>
      <c r="AB155" s="212"/>
      <c r="AC155" s="212"/>
      <c r="AD155" s="212"/>
      <c r="AE155" s="212"/>
      <c r="AF155" s="212"/>
      <c r="AG155" s="212" t="s">
        <v>362</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x14ac:dyDescent="0.25">
      <c r="A156" s="3"/>
      <c r="B156" s="4"/>
      <c r="C156" s="256"/>
      <c r="D156" s="6"/>
      <c r="E156" s="3"/>
      <c r="F156" s="3"/>
      <c r="G156" s="3"/>
      <c r="H156" s="3"/>
      <c r="I156" s="3"/>
      <c r="J156" s="3"/>
      <c r="K156" s="3"/>
      <c r="L156" s="3"/>
      <c r="M156" s="3"/>
      <c r="N156" s="3"/>
      <c r="O156" s="3"/>
      <c r="P156" s="3"/>
      <c r="Q156" s="3"/>
      <c r="R156" s="3"/>
      <c r="S156" s="3"/>
      <c r="T156" s="3"/>
      <c r="U156" s="3"/>
      <c r="V156" s="3"/>
      <c r="W156" s="3"/>
      <c r="X156" s="3"/>
      <c r="Y156" s="3"/>
      <c r="AE156">
        <v>15</v>
      </c>
      <c r="AF156">
        <v>21</v>
      </c>
      <c r="AG156" t="s">
        <v>215</v>
      </c>
    </row>
    <row r="157" spans="1:60" x14ac:dyDescent="0.25">
      <c r="A157" s="215"/>
      <c r="B157" s="216" t="s">
        <v>29</v>
      </c>
      <c r="C157" s="257"/>
      <c r="D157" s="217"/>
      <c r="E157" s="218"/>
      <c r="F157" s="218"/>
      <c r="G157" s="233">
        <f>G8+G154</f>
        <v>0</v>
      </c>
      <c r="H157" s="3"/>
      <c r="I157" s="3"/>
      <c r="J157" s="3"/>
      <c r="K157" s="3"/>
      <c r="L157" s="3"/>
      <c r="M157" s="3"/>
      <c r="N157" s="3"/>
      <c r="O157" s="3"/>
      <c r="P157" s="3"/>
      <c r="Q157" s="3"/>
      <c r="R157" s="3"/>
      <c r="S157" s="3"/>
      <c r="T157" s="3"/>
      <c r="U157" s="3"/>
      <c r="V157" s="3"/>
      <c r="W157" s="3"/>
      <c r="X157" s="3"/>
      <c r="Y157" s="3"/>
      <c r="AE157">
        <f>SUMIF(L7:L155,AE156,G7:G155)</f>
        <v>0</v>
      </c>
      <c r="AF157">
        <f>SUMIF(L7:L155,AF156,G7:G155)</f>
        <v>0</v>
      </c>
      <c r="AG157" t="s">
        <v>268</v>
      </c>
    </row>
    <row r="158" spans="1:60" x14ac:dyDescent="0.25">
      <c r="C158" s="258"/>
      <c r="D158" s="10"/>
      <c r="AG158" t="s">
        <v>269</v>
      </c>
    </row>
    <row r="159" spans="1:60" x14ac:dyDescent="0.25">
      <c r="D159" s="10"/>
    </row>
    <row r="160" spans="1:60"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6R/JCp9B21/A6ookI9Ut3uLZC5/rCy85QfMkH6u/AWb/UWBzgFwhFgx0pfLajsTEldOe5vuCGoSjvOpV18tGXA==" saltValue="i1EzUXFiZoC1dQ7MREF9dA==" spinCount="100000" sheet="1" formatRows="0"/>
  <mergeCells count="85">
    <mergeCell ref="C153:G153"/>
    <mergeCell ref="C142:G142"/>
    <mergeCell ref="C146:G146"/>
    <mergeCell ref="C147:G147"/>
    <mergeCell ref="C149:G149"/>
    <mergeCell ref="C150:G150"/>
    <mergeCell ref="C152:G152"/>
    <mergeCell ref="C127:G127"/>
    <mergeCell ref="C131:G131"/>
    <mergeCell ref="C132:G132"/>
    <mergeCell ref="C136:G136"/>
    <mergeCell ref="C137:G137"/>
    <mergeCell ref="C141:G141"/>
    <mergeCell ref="C115:G115"/>
    <mergeCell ref="C119:G119"/>
    <mergeCell ref="C120:G120"/>
    <mergeCell ref="C121:G121"/>
    <mergeCell ref="C125:G125"/>
    <mergeCell ref="C126:G126"/>
    <mergeCell ref="C103:G103"/>
    <mergeCell ref="C107:G107"/>
    <mergeCell ref="C108:G108"/>
    <mergeCell ref="C109:G109"/>
    <mergeCell ref="C113:G113"/>
    <mergeCell ref="C114:G114"/>
    <mergeCell ref="C91:G91"/>
    <mergeCell ref="C95:G95"/>
    <mergeCell ref="C96:G96"/>
    <mergeCell ref="C97:G97"/>
    <mergeCell ref="C101:G101"/>
    <mergeCell ref="C102:G102"/>
    <mergeCell ref="C79:G79"/>
    <mergeCell ref="C83:G83"/>
    <mergeCell ref="C84:G84"/>
    <mergeCell ref="C85:G85"/>
    <mergeCell ref="C89:G89"/>
    <mergeCell ref="C90:G90"/>
    <mergeCell ref="C71:G71"/>
    <mergeCell ref="C72:G72"/>
    <mergeCell ref="C74:G74"/>
    <mergeCell ref="C75:G75"/>
    <mergeCell ref="C77:G77"/>
    <mergeCell ref="C78:G78"/>
    <mergeCell ref="C62:G62"/>
    <mergeCell ref="C63:G63"/>
    <mergeCell ref="C65:G65"/>
    <mergeCell ref="C66:G66"/>
    <mergeCell ref="C68:G68"/>
    <mergeCell ref="C69:G69"/>
    <mergeCell ref="C53:G53"/>
    <mergeCell ref="C54:G54"/>
    <mergeCell ref="C56:G56"/>
    <mergeCell ref="C57:G57"/>
    <mergeCell ref="C59:G59"/>
    <mergeCell ref="C60:G60"/>
    <mergeCell ref="C44:G44"/>
    <mergeCell ref="C45:G45"/>
    <mergeCell ref="C47:G47"/>
    <mergeCell ref="C48:G48"/>
    <mergeCell ref="C50:G50"/>
    <mergeCell ref="C51:G51"/>
    <mergeCell ref="C33:G33"/>
    <mergeCell ref="C34:G34"/>
    <mergeCell ref="C36:G36"/>
    <mergeCell ref="C37:G37"/>
    <mergeCell ref="C41:G41"/>
    <mergeCell ref="C42:G42"/>
    <mergeCell ref="C24:G24"/>
    <mergeCell ref="C25:G25"/>
    <mergeCell ref="C27:G27"/>
    <mergeCell ref="C28:G28"/>
    <mergeCell ref="C30:G30"/>
    <mergeCell ref="C31:G31"/>
    <mergeCell ref="C15:G15"/>
    <mergeCell ref="C16:G16"/>
    <mergeCell ref="C18:G18"/>
    <mergeCell ref="C19:G19"/>
    <mergeCell ref="C21:G21"/>
    <mergeCell ref="C22:G22"/>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0B25D-5CBE-4BDD-AE64-A6DCCC7DAF90}">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53</v>
      </c>
      <c r="C3" s="201" t="s">
        <v>56</v>
      </c>
      <c r="D3" s="199"/>
      <c r="E3" s="199"/>
      <c r="F3" s="199"/>
      <c r="G3" s="200"/>
      <c r="AC3" s="176" t="s">
        <v>202</v>
      </c>
      <c r="AG3" t="s">
        <v>205</v>
      </c>
    </row>
    <row r="4" spans="1:60" ht="25.05" customHeight="1" x14ac:dyDescent="0.25">
      <c r="A4" s="202" t="s">
        <v>9</v>
      </c>
      <c r="B4" s="203" t="s">
        <v>61</v>
      </c>
      <c r="C4" s="204" t="s">
        <v>62</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53</v>
      </c>
      <c r="C8" s="251" t="s">
        <v>127</v>
      </c>
      <c r="D8" s="229"/>
      <c r="E8" s="230"/>
      <c r="F8" s="231"/>
      <c r="G8" s="231">
        <f>SUMIF(AG9:AG57,"&lt;&gt;NOR",G9:G57)</f>
        <v>0</v>
      </c>
      <c r="H8" s="231"/>
      <c r="I8" s="231">
        <f>SUM(I9:I57)</f>
        <v>0</v>
      </c>
      <c r="J8" s="231"/>
      <c r="K8" s="231">
        <f>SUM(K9:K57)</f>
        <v>0</v>
      </c>
      <c r="L8" s="231"/>
      <c r="M8" s="231">
        <f>SUM(M9:M57)</f>
        <v>0</v>
      </c>
      <c r="N8" s="230"/>
      <c r="O8" s="230">
        <f>SUM(O9:O57)</f>
        <v>279</v>
      </c>
      <c r="P8" s="230"/>
      <c r="Q8" s="230">
        <f>SUM(Q9:Q57)</f>
        <v>0</v>
      </c>
      <c r="R8" s="231"/>
      <c r="S8" s="231"/>
      <c r="T8" s="232"/>
      <c r="U8" s="226"/>
      <c r="V8" s="226">
        <f>SUM(V9:V57)</f>
        <v>258.5</v>
      </c>
      <c r="W8" s="226"/>
      <c r="X8" s="226"/>
      <c r="Y8" s="226"/>
      <c r="AG8" t="s">
        <v>230</v>
      </c>
    </row>
    <row r="9" spans="1:60" outlineLevel="1" x14ac:dyDescent="0.25">
      <c r="A9" s="234">
        <v>1</v>
      </c>
      <c r="B9" s="235" t="s">
        <v>469</v>
      </c>
      <c r="C9" s="252" t="s">
        <v>470</v>
      </c>
      <c r="D9" s="236" t="s">
        <v>309</v>
      </c>
      <c r="E9" s="237">
        <v>624.875</v>
      </c>
      <c r="F9" s="238"/>
      <c r="G9" s="239">
        <f>ROUND(E9*F9,2)</f>
        <v>0</v>
      </c>
      <c r="H9" s="238"/>
      <c r="I9" s="239">
        <f>ROUND(E9*H9,2)</f>
        <v>0</v>
      </c>
      <c r="J9" s="238"/>
      <c r="K9" s="239">
        <f>ROUND(E9*J9,2)</f>
        <v>0</v>
      </c>
      <c r="L9" s="239">
        <v>21</v>
      </c>
      <c r="M9" s="239">
        <f>G9*(1+L9/100)</f>
        <v>0</v>
      </c>
      <c r="N9" s="237">
        <v>0</v>
      </c>
      <c r="O9" s="237">
        <f>ROUND(E9*N9,2)</f>
        <v>0</v>
      </c>
      <c r="P9" s="237">
        <v>0</v>
      </c>
      <c r="Q9" s="237">
        <f>ROUND(E9*P9,2)</f>
        <v>0</v>
      </c>
      <c r="R9" s="239" t="s">
        <v>471</v>
      </c>
      <c r="S9" s="239" t="s">
        <v>234</v>
      </c>
      <c r="T9" s="240" t="s">
        <v>275</v>
      </c>
      <c r="U9" s="222">
        <v>0.187</v>
      </c>
      <c r="V9" s="222">
        <f>ROUND(E9*U9,2)</f>
        <v>116.85</v>
      </c>
      <c r="W9" s="222"/>
      <c r="X9" s="222" t="s">
        <v>276</v>
      </c>
      <c r="Y9" s="222" t="s">
        <v>237</v>
      </c>
      <c r="Z9" s="212"/>
      <c r="AA9" s="212"/>
      <c r="AB9" s="212"/>
      <c r="AC9" s="212"/>
      <c r="AD9" s="212"/>
      <c r="AE9" s="212"/>
      <c r="AF9" s="212"/>
      <c r="AG9" s="212" t="s">
        <v>362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62" t="s">
        <v>472</v>
      </c>
      <c r="D10" s="261"/>
      <c r="E10" s="261"/>
      <c r="F10" s="261"/>
      <c r="G10" s="26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279</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5">
      <c r="A11" s="219"/>
      <c r="B11" s="220"/>
      <c r="C11" s="263" t="s">
        <v>473</v>
      </c>
      <c r="D11" s="259"/>
      <c r="E11" s="260">
        <v>100.36</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281</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5">
      <c r="A12" s="219"/>
      <c r="B12" s="220"/>
      <c r="C12" s="263" t="s">
        <v>474</v>
      </c>
      <c r="D12" s="259"/>
      <c r="E12" s="260">
        <v>81</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281</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5">
      <c r="A13" s="219"/>
      <c r="B13" s="220"/>
      <c r="C13" s="263" t="s">
        <v>475</v>
      </c>
      <c r="D13" s="259"/>
      <c r="E13" s="260">
        <v>86.837999999999994</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281</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5">
      <c r="A14" s="219"/>
      <c r="B14" s="220"/>
      <c r="C14" s="263" t="s">
        <v>476</v>
      </c>
      <c r="D14" s="259"/>
      <c r="E14" s="260">
        <v>30.536999999999999</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281</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5">
      <c r="A15" s="219"/>
      <c r="B15" s="220"/>
      <c r="C15" s="263" t="s">
        <v>477</v>
      </c>
      <c r="D15" s="259"/>
      <c r="E15" s="260">
        <v>91.5</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281</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5">
      <c r="A16" s="219"/>
      <c r="B16" s="220"/>
      <c r="C16" s="263" t="s">
        <v>478</v>
      </c>
      <c r="D16" s="259"/>
      <c r="E16" s="260">
        <v>26.4</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281</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5">
      <c r="A17" s="219"/>
      <c r="B17" s="220"/>
      <c r="C17" s="263" t="s">
        <v>479</v>
      </c>
      <c r="D17" s="259"/>
      <c r="E17" s="260">
        <v>40.5</v>
      </c>
      <c r="F17" s="222"/>
      <c r="G17" s="22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281</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5">
      <c r="A18" s="219"/>
      <c r="B18" s="220"/>
      <c r="C18" s="263" t="s">
        <v>480</v>
      </c>
      <c r="D18" s="259"/>
      <c r="E18" s="260">
        <v>12.74</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281</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5">
      <c r="A19" s="219"/>
      <c r="B19" s="220"/>
      <c r="C19" s="263" t="s">
        <v>481</v>
      </c>
      <c r="D19" s="259"/>
      <c r="E19" s="260">
        <v>155</v>
      </c>
      <c r="F19" s="222"/>
      <c r="G19" s="22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281</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34">
        <v>2</v>
      </c>
      <c r="B20" s="235" t="s">
        <v>482</v>
      </c>
      <c r="C20" s="252" t="s">
        <v>483</v>
      </c>
      <c r="D20" s="236" t="s">
        <v>309</v>
      </c>
      <c r="E20" s="237">
        <v>624.875</v>
      </c>
      <c r="F20" s="238"/>
      <c r="G20" s="239">
        <f>ROUND(E20*F20,2)</f>
        <v>0</v>
      </c>
      <c r="H20" s="238"/>
      <c r="I20" s="239">
        <f>ROUND(E20*H20,2)</f>
        <v>0</v>
      </c>
      <c r="J20" s="238"/>
      <c r="K20" s="239">
        <f>ROUND(E20*J20,2)</f>
        <v>0</v>
      </c>
      <c r="L20" s="239">
        <v>21</v>
      </c>
      <c r="M20" s="239">
        <f>G20*(1+L20/100)</f>
        <v>0</v>
      </c>
      <c r="N20" s="237">
        <v>0</v>
      </c>
      <c r="O20" s="237">
        <f>ROUND(E20*N20,2)</f>
        <v>0</v>
      </c>
      <c r="P20" s="237">
        <v>0</v>
      </c>
      <c r="Q20" s="237">
        <f>ROUND(E20*P20,2)</f>
        <v>0</v>
      </c>
      <c r="R20" s="239" t="s">
        <v>471</v>
      </c>
      <c r="S20" s="239" t="s">
        <v>234</v>
      </c>
      <c r="T20" s="240" t="s">
        <v>275</v>
      </c>
      <c r="U20" s="222">
        <v>5.8000000000000003E-2</v>
      </c>
      <c r="V20" s="222">
        <f>ROUND(E20*U20,2)</f>
        <v>36.24</v>
      </c>
      <c r="W20" s="222"/>
      <c r="X20" s="222" t="s">
        <v>276</v>
      </c>
      <c r="Y20" s="222" t="s">
        <v>237</v>
      </c>
      <c r="Z20" s="212"/>
      <c r="AA20" s="212"/>
      <c r="AB20" s="212"/>
      <c r="AC20" s="212"/>
      <c r="AD20" s="212"/>
      <c r="AE20" s="212"/>
      <c r="AF20" s="212"/>
      <c r="AG20" s="212" t="s">
        <v>277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5">
      <c r="A21" s="219"/>
      <c r="B21" s="220"/>
      <c r="C21" s="262" t="s">
        <v>472</v>
      </c>
      <c r="D21" s="261"/>
      <c r="E21" s="261"/>
      <c r="F21" s="261"/>
      <c r="G21" s="261"/>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279</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5">
      <c r="A22" s="219"/>
      <c r="B22" s="220"/>
      <c r="C22" s="263" t="s">
        <v>484</v>
      </c>
      <c r="D22" s="259"/>
      <c r="E22" s="260">
        <v>624.875</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281</v>
      </c>
      <c r="AH22" s="212">
        <v>5</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34">
        <v>3</v>
      </c>
      <c r="B23" s="235" t="s">
        <v>485</v>
      </c>
      <c r="C23" s="252" t="s">
        <v>486</v>
      </c>
      <c r="D23" s="236" t="s">
        <v>309</v>
      </c>
      <c r="E23" s="237">
        <v>624.875</v>
      </c>
      <c r="F23" s="238"/>
      <c r="G23" s="239">
        <f>ROUND(E23*F23,2)</f>
        <v>0</v>
      </c>
      <c r="H23" s="238"/>
      <c r="I23" s="239">
        <f>ROUND(E23*H23,2)</f>
        <v>0</v>
      </c>
      <c r="J23" s="238"/>
      <c r="K23" s="239">
        <f>ROUND(E23*J23,2)</f>
        <v>0</v>
      </c>
      <c r="L23" s="239">
        <v>21</v>
      </c>
      <c r="M23" s="239">
        <f>G23*(1+L23/100)</f>
        <v>0</v>
      </c>
      <c r="N23" s="237">
        <v>0</v>
      </c>
      <c r="O23" s="237">
        <f>ROUND(E23*N23,2)</f>
        <v>0</v>
      </c>
      <c r="P23" s="237">
        <v>0</v>
      </c>
      <c r="Q23" s="237">
        <f>ROUND(E23*P23,2)</f>
        <v>0</v>
      </c>
      <c r="R23" s="239" t="s">
        <v>471</v>
      </c>
      <c r="S23" s="239" t="s">
        <v>234</v>
      </c>
      <c r="T23" s="240" t="s">
        <v>275</v>
      </c>
      <c r="U23" s="222">
        <v>1.0999999999999999E-2</v>
      </c>
      <c r="V23" s="222">
        <f>ROUND(E23*U23,2)</f>
        <v>6.87</v>
      </c>
      <c r="W23" s="222"/>
      <c r="X23" s="222" t="s">
        <v>276</v>
      </c>
      <c r="Y23" s="222" t="s">
        <v>237</v>
      </c>
      <c r="Z23" s="212"/>
      <c r="AA23" s="212"/>
      <c r="AB23" s="212"/>
      <c r="AC23" s="212"/>
      <c r="AD23" s="212"/>
      <c r="AE23" s="212"/>
      <c r="AF23" s="212"/>
      <c r="AG23" s="212" t="s">
        <v>277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5">
      <c r="A24" s="219"/>
      <c r="B24" s="220"/>
      <c r="C24" s="262" t="s">
        <v>487</v>
      </c>
      <c r="D24" s="261"/>
      <c r="E24" s="261"/>
      <c r="F24" s="261"/>
      <c r="G24" s="261"/>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279</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5">
      <c r="A25" s="219"/>
      <c r="B25" s="220"/>
      <c r="C25" s="263" t="s">
        <v>484</v>
      </c>
      <c r="D25" s="259"/>
      <c r="E25" s="260">
        <v>624.875</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281</v>
      </c>
      <c r="AH25" s="212">
        <v>5</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20.399999999999999" outlineLevel="1" x14ac:dyDescent="0.25">
      <c r="A26" s="234">
        <v>4</v>
      </c>
      <c r="B26" s="235" t="s">
        <v>488</v>
      </c>
      <c r="C26" s="252" t="s">
        <v>489</v>
      </c>
      <c r="D26" s="236" t="s">
        <v>309</v>
      </c>
      <c r="E26" s="237">
        <v>3124.375</v>
      </c>
      <c r="F26" s="238"/>
      <c r="G26" s="239">
        <f>ROUND(E26*F26,2)</f>
        <v>0</v>
      </c>
      <c r="H26" s="238"/>
      <c r="I26" s="239">
        <f>ROUND(E26*H26,2)</f>
        <v>0</v>
      </c>
      <c r="J26" s="238"/>
      <c r="K26" s="239">
        <f>ROUND(E26*J26,2)</f>
        <v>0</v>
      </c>
      <c r="L26" s="239">
        <v>21</v>
      </c>
      <c r="M26" s="239">
        <f>G26*(1+L26/100)</f>
        <v>0</v>
      </c>
      <c r="N26" s="237">
        <v>0</v>
      </c>
      <c r="O26" s="237">
        <f>ROUND(E26*N26,2)</f>
        <v>0</v>
      </c>
      <c r="P26" s="237">
        <v>0</v>
      </c>
      <c r="Q26" s="237">
        <f>ROUND(E26*P26,2)</f>
        <v>0</v>
      </c>
      <c r="R26" s="239" t="s">
        <v>471</v>
      </c>
      <c r="S26" s="239" t="s">
        <v>234</v>
      </c>
      <c r="T26" s="240" t="s">
        <v>275</v>
      </c>
      <c r="U26" s="222">
        <v>0</v>
      </c>
      <c r="V26" s="222">
        <f>ROUND(E26*U26,2)</f>
        <v>0</v>
      </c>
      <c r="W26" s="222"/>
      <c r="X26" s="222" t="s">
        <v>276</v>
      </c>
      <c r="Y26" s="222" t="s">
        <v>237</v>
      </c>
      <c r="Z26" s="212"/>
      <c r="AA26" s="212"/>
      <c r="AB26" s="212"/>
      <c r="AC26" s="212"/>
      <c r="AD26" s="212"/>
      <c r="AE26" s="212"/>
      <c r="AF26" s="212"/>
      <c r="AG26" s="212" t="s">
        <v>277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5">
      <c r="A27" s="219"/>
      <c r="B27" s="220"/>
      <c r="C27" s="262" t="s">
        <v>487</v>
      </c>
      <c r="D27" s="261"/>
      <c r="E27" s="261"/>
      <c r="F27" s="261"/>
      <c r="G27" s="261"/>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279</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5">
      <c r="A28" s="219"/>
      <c r="B28" s="220"/>
      <c r="C28" s="263" t="s">
        <v>490</v>
      </c>
      <c r="D28" s="259"/>
      <c r="E28" s="260">
        <v>3124.375</v>
      </c>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281</v>
      </c>
      <c r="AH28" s="212">
        <v>5</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20.399999999999999" outlineLevel="1" x14ac:dyDescent="0.25">
      <c r="A29" s="234">
        <v>5</v>
      </c>
      <c r="B29" s="235" t="s">
        <v>491</v>
      </c>
      <c r="C29" s="252" t="s">
        <v>492</v>
      </c>
      <c r="D29" s="236" t="s">
        <v>309</v>
      </c>
      <c r="E29" s="237">
        <v>624.875</v>
      </c>
      <c r="F29" s="238"/>
      <c r="G29" s="239">
        <f>ROUND(E29*F29,2)</f>
        <v>0</v>
      </c>
      <c r="H29" s="238"/>
      <c r="I29" s="239">
        <f>ROUND(E29*H29,2)</f>
        <v>0</v>
      </c>
      <c r="J29" s="238"/>
      <c r="K29" s="239">
        <f>ROUND(E29*J29,2)</f>
        <v>0</v>
      </c>
      <c r="L29" s="239">
        <v>21</v>
      </c>
      <c r="M29" s="239">
        <f>G29*(1+L29/100)</f>
        <v>0</v>
      </c>
      <c r="N29" s="237">
        <v>0</v>
      </c>
      <c r="O29" s="237">
        <f>ROUND(E29*N29,2)</f>
        <v>0</v>
      </c>
      <c r="P29" s="237">
        <v>0</v>
      </c>
      <c r="Q29" s="237">
        <f>ROUND(E29*P29,2)</f>
        <v>0</v>
      </c>
      <c r="R29" s="239" t="s">
        <v>471</v>
      </c>
      <c r="S29" s="239" t="s">
        <v>234</v>
      </c>
      <c r="T29" s="240" t="s">
        <v>275</v>
      </c>
      <c r="U29" s="222">
        <v>5.2999999999999999E-2</v>
      </c>
      <c r="V29" s="222">
        <f>ROUND(E29*U29,2)</f>
        <v>33.119999999999997</v>
      </c>
      <c r="W29" s="222"/>
      <c r="X29" s="222" t="s">
        <v>276</v>
      </c>
      <c r="Y29" s="222" t="s">
        <v>237</v>
      </c>
      <c r="Z29" s="212"/>
      <c r="AA29" s="212"/>
      <c r="AB29" s="212"/>
      <c r="AC29" s="212"/>
      <c r="AD29" s="212"/>
      <c r="AE29" s="212"/>
      <c r="AF29" s="212"/>
      <c r="AG29" s="212" t="s">
        <v>277</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5">
      <c r="A30" s="219"/>
      <c r="B30" s="220"/>
      <c r="C30" s="263" t="s">
        <v>493</v>
      </c>
      <c r="D30" s="259"/>
      <c r="E30" s="260">
        <v>624.875</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281</v>
      </c>
      <c r="AH30" s="212">
        <v>5</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34">
        <v>6</v>
      </c>
      <c r="B31" s="235" t="s">
        <v>494</v>
      </c>
      <c r="C31" s="252" t="s">
        <v>495</v>
      </c>
      <c r="D31" s="236" t="s">
        <v>309</v>
      </c>
      <c r="E31" s="237">
        <v>155</v>
      </c>
      <c r="F31" s="238"/>
      <c r="G31" s="239">
        <f>ROUND(E31*F31,2)</f>
        <v>0</v>
      </c>
      <c r="H31" s="238"/>
      <c r="I31" s="239">
        <f>ROUND(E31*H31,2)</f>
        <v>0</v>
      </c>
      <c r="J31" s="238"/>
      <c r="K31" s="239">
        <f>ROUND(E31*J31,2)</f>
        <v>0</v>
      </c>
      <c r="L31" s="239">
        <v>21</v>
      </c>
      <c r="M31" s="239">
        <f>G31*(1+L31/100)</f>
        <v>0</v>
      </c>
      <c r="N31" s="237">
        <v>0</v>
      </c>
      <c r="O31" s="237">
        <f>ROUND(E31*N31,2)</f>
        <v>0</v>
      </c>
      <c r="P31" s="237">
        <v>0</v>
      </c>
      <c r="Q31" s="237">
        <f>ROUND(E31*P31,2)</f>
        <v>0</v>
      </c>
      <c r="R31" s="239" t="s">
        <v>471</v>
      </c>
      <c r="S31" s="239" t="s">
        <v>234</v>
      </c>
      <c r="T31" s="240" t="s">
        <v>275</v>
      </c>
      <c r="U31" s="222">
        <v>0.20200000000000001</v>
      </c>
      <c r="V31" s="222">
        <f>ROUND(E31*U31,2)</f>
        <v>31.31</v>
      </c>
      <c r="W31" s="222"/>
      <c r="X31" s="222" t="s">
        <v>276</v>
      </c>
      <c r="Y31" s="222" t="s">
        <v>237</v>
      </c>
      <c r="Z31" s="212"/>
      <c r="AA31" s="212"/>
      <c r="AB31" s="212"/>
      <c r="AC31" s="212"/>
      <c r="AD31" s="212"/>
      <c r="AE31" s="212"/>
      <c r="AF31" s="212"/>
      <c r="AG31" s="212" t="s">
        <v>277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5">
      <c r="A32" s="219"/>
      <c r="B32" s="220"/>
      <c r="C32" s="262" t="s">
        <v>496</v>
      </c>
      <c r="D32" s="261"/>
      <c r="E32" s="261"/>
      <c r="F32" s="261"/>
      <c r="G32" s="261"/>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279</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5">
      <c r="A33" s="219"/>
      <c r="B33" s="220"/>
      <c r="C33" s="263" t="s">
        <v>481</v>
      </c>
      <c r="D33" s="259"/>
      <c r="E33" s="260">
        <v>155</v>
      </c>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281</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34">
        <v>7</v>
      </c>
      <c r="B34" s="235" t="s">
        <v>497</v>
      </c>
      <c r="C34" s="252" t="s">
        <v>498</v>
      </c>
      <c r="D34" s="236" t="s">
        <v>273</v>
      </c>
      <c r="E34" s="237">
        <v>164.95</v>
      </c>
      <c r="F34" s="238"/>
      <c r="G34" s="239">
        <f>ROUND(E34*F34,2)</f>
        <v>0</v>
      </c>
      <c r="H34" s="238"/>
      <c r="I34" s="239">
        <f>ROUND(E34*H34,2)</f>
        <v>0</v>
      </c>
      <c r="J34" s="238"/>
      <c r="K34" s="239">
        <f>ROUND(E34*J34,2)</f>
        <v>0</v>
      </c>
      <c r="L34" s="239">
        <v>21</v>
      </c>
      <c r="M34" s="239">
        <f>G34*(1+L34/100)</f>
        <v>0</v>
      </c>
      <c r="N34" s="237">
        <v>0</v>
      </c>
      <c r="O34" s="237">
        <f>ROUND(E34*N34,2)</f>
        <v>0</v>
      </c>
      <c r="P34" s="237">
        <v>0</v>
      </c>
      <c r="Q34" s="237">
        <f>ROUND(E34*P34,2)</f>
        <v>0</v>
      </c>
      <c r="R34" s="239" t="s">
        <v>499</v>
      </c>
      <c r="S34" s="239" t="s">
        <v>234</v>
      </c>
      <c r="T34" s="240" t="s">
        <v>275</v>
      </c>
      <c r="U34" s="222">
        <v>0.06</v>
      </c>
      <c r="V34" s="222">
        <f>ROUND(E34*U34,2)</f>
        <v>9.9</v>
      </c>
      <c r="W34" s="222"/>
      <c r="X34" s="222" t="s">
        <v>276</v>
      </c>
      <c r="Y34" s="222" t="s">
        <v>237</v>
      </c>
      <c r="Z34" s="212"/>
      <c r="AA34" s="212"/>
      <c r="AB34" s="212"/>
      <c r="AC34" s="212"/>
      <c r="AD34" s="212"/>
      <c r="AE34" s="212"/>
      <c r="AF34" s="212"/>
      <c r="AG34" s="212" t="s">
        <v>277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5">
      <c r="A35" s="219"/>
      <c r="B35" s="220"/>
      <c r="C35" s="262" t="s">
        <v>500</v>
      </c>
      <c r="D35" s="261"/>
      <c r="E35" s="261"/>
      <c r="F35" s="261"/>
      <c r="G35" s="261"/>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279</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5">
      <c r="A36" s="219"/>
      <c r="B36" s="220"/>
      <c r="C36" s="263" t="s">
        <v>501</v>
      </c>
      <c r="D36" s="259"/>
      <c r="E36" s="260">
        <v>27</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281</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5">
      <c r="A37" s="219"/>
      <c r="B37" s="220"/>
      <c r="C37" s="263" t="s">
        <v>502</v>
      </c>
      <c r="D37" s="259"/>
      <c r="E37" s="260">
        <v>88</v>
      </c>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281</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5">
      <c r="A38" s="219"/>
      <c r="B38" s="220"/>
      <c r="C38" s="263" t="s">
        <v>503</v>
      </c>
      <c r="D38" s="259"/>
      <c r="E38" s="260">
        <v>49.95</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281</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34">
        <v>8</v>
      </c>
      <c r="B39" s="235" t="s">
        <v>504</v>
      </c>
      <c r="C39" s="252" t="s">
        <v>505</v>
      </c>
      <c r="D39" s="236" t="s">
        <v>273</v>
      </c>
      <c r="E39" s="237">
        <v>1345</v>
      </c>
      <c r="F39" s="238"/>
      <c r="G39" s="239">
        <f>ROUND(E39*F39,2)</f>
        <v>0</v>
      </c>
      <c r="H39" s="238"/>
      <c r="I39" s="239">
        <f>ROUND(E39*H39,2)</f>
        <v>0</v>
      </c>
      <c r="J39" s="238"/>
      <c r="K39" s="239">
        <f>ROUND(E39*J39,2)</f>
        <v>0</v>
      </c>
      <c r="L39" s="239">
        <v>21</v>
      </c>
      <c r="M39" s="239">
        <f>G39*(1+L39/100)</f>
        <v>0</v>
      </c>
      <c r="N39" s="237">
        <v>0</v>
      </c>
      <c r="O39" s="237">
        <f>ROUND(E39*N39,2)</f>
        <v>0</v>
      </c>
      <c r="P39" s="237">
        <v>0</v>
      </c>
      <c r="Q39" s="237">
        <f>ROUND(E39*P39,2)</f>
        <v>0</v>
      </c>
      <c r="R39" s="239" t="s">
        <v>471</v>
      </c>
      <c r="S39" s="239" t="s">
        <v>234</v>
      </c>
      <c r="T39" s="240" t="s">
        <v>275</v>
      </c>
      <c r="U39" s="222">
        <v>1.7999999999999999E-2</v>
      </c>
      <c r="V39" s="222">
        <f>ROUND(E39*U39,2)</f>
        <v>24.21</v>
      </c>
      <c r="W39" s="222"/>
      <c r="X39" s="222" t="s">
        <v>276</v>
      </c>
      <c r="Y39" s="222" t="s">
        <v>237</v>
      </c>
      <c r="Z39" s="212"/>
      <c r="AA39" s="212"/>
      <c r="AB39" s="212"/>
      <c r="AC39" s="212"/>
      <c r="AD39" s="212"/>
      <c r="AE39" s="212"/>
      <c r="AF39" s="212"/>
      <c r="AG39" s="212" t="s">
        <v>277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5">
      <c r="A40" s="219"/>
      <c r="B40" s="220"/>
      <c r="C40" s="262" t="s">
        <v>506</v>
      </c>
      <c r="D40" s="261"/>
      <c r="E40" s="261"/>
      <c r="F40" s="261"/>
      <c r="G40" s="261"/>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279</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5">
      <c r="A41" s="219"/>
      <c r="B41" s="220"/>
      <c r="C41" s="263" t="s">
        <v>507</v>
      </c>
      <c r="D41" s="259"/>
      <c r="E41" s="260">
        <v>193</v>
      </c>
      <c r="F41" s="222"/>
      <c r="G41" s="22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281</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5">
      <c r="A42" s="219"/>
      <c r="B42" s="220"/>
      <c r="C42" s="263" t="s">
        <v>508</v>
      </c>
      <c r="D42" s="259"/>
      <c r="E42" s="260">
        <v>135</v>
      </c>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281</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5">
      <c r="A43" s="219"/>
      <c r="B43" s="220"/>
      <c r="C43" s="263" t="s">
        <v>509</v>
      </c>
      <c r="D43" s="259"/>
      <c r="E43" s="260">
        <v>353</v>
      </c>
      <c r="F43" s="222"/>
      <c r="G43" s="222"/>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281</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5">
      <c r="A44" s="219"/>
      <c r="B44" s="220"/>
      <c r="C44" s="263" t="s">
        <v>510</v>
      </c>
      <c r="D44" s="259"/>
      <c r="E44" s="260">
        <v>87</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281</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5">
      <c r="A45" s="219"/>
      <c r="B45" s="220"/>
      <c r="C45" s="263" t="s">
        <v>511</v>
      </c>
      <c r="D45" s="259"/>
      <c r="E45" s="260">
        <v>305</v>
      </c>
      <c r="F45" s="222"/>
      <c r="G45" s="22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281</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5">
      <c r="A46" s="219"/>
      <c r="B46" s="220"/>
      <c r="C46" s="263" t="s">
        <v>502</v>
      </c>
      <c r="D46" s="259"/>
      <c r="E46" s="260">
        <v>88</v>
      </c>
      <c r="F46" s="222"/>
      <c r="G46" s="222"/>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281</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5">
      <c r="A47" s="219"/>
      <c r="B47" s="220"/>
      <c r="C47" s="263" t="s">
        <v>512</v>
      </c>
      <c r="D47" s="259"/>
      <c r="E47" s="260">
        <v>135</v>
      </c>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281</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5">
      <c r="A48" s="219"/>
      <c r="B48" s="220"/>
      <c r="C48" s="263" t="s">
        <v>513</v>
      </c>
      <c r="D48" s="259"/>
      <c r="E48" s="260">
        <v>49</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281</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34">
        <v>9</v>
      </c>
      <c r="B49" s="235" t="s">
        <v>514</v>
      </c>
      <c r="C49" s="252" t="s">
        <v>515</v>
      </c>
      <c r="D49" s="236" t="s">
        <v>309</v>
      </c>
      <c r="E49" s="237">
        <v>624.875</v>
      </c>
      <c r="F49" s="238"/>
      <c r="G49" s="239">
        <f>ROUND(E49*F49,2)</f>
        <v>0</v>
      </c>
      <c r="H49" s="238"/>
      <c r="I49" s="239">
        <f>ROUND(E49*H49,2)</f>
        <v>0</v>
      </c>
      <c r="J49" s="238"/>
      <c r="K49" s="239">
        <f>ROUND(E49*J49,2)</f>
        <v>0</v>
      </c>
      <c r="L49" s="239">
        <v>21</v>
      </c>
      <c r="M49" s="239">
        <f>G49*(1+L49/100)</f>
        <v>0</v>
      </c>
      <c r="N49" s="237">
        <v>0</v>
      </c>
      <c r="O49" s="237">
        <f>ROUND(E49*N49,2)</f>
        <v>0</v>
      </c>
      <c r="P49" s="237">
        <v>0</v>
      </c>
      <c r="Q49" s="237">
        <f>ROUND(E49*P49,2)</f>
        <v>0</v>
      </c>
      <c r="R49" s="239" t="s">
        <v>471</v>
      </c>
      <c r="S49" s="239" t="s">
        <v>234</v>
      </c>
      <c r="T49" s="240" t="s">
        <v>275</v>
      </c>
      <c r="U49" s="222">
        <v>0</v>
      </c>
      <c r="V49" s="222">
        <f>ROUND(E49*U49,2)</f>
        <v>0</v>
      </c>
      <c r="W49" s="222"/>
      <c r="X49" s="222" t="s">
        <v>276</v>
      </c>
      <c r="Y49" s="222" t="s">
        <v>237</v>
      </c>
      <c r="Z49" s="212"/>
      <c r="AA49" s="212"/>
      <c r="AB49" s="212"/>
      <c r="AC49" s="212"/>
      <c r="AD49" s="212"/>
      <c r="AE49" s="212"/>
      <c r="AF49" s="212"/>
      <c r="AG49" s="212" t="s">
        <v>277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5">
      <c r="A50" s="219"/>
      <c r="B50" s="220"/>
      <c r="C50" s="263" t="s">
        <v>493</v>
      </c>
      <c r="D50" s="259"/>
      <c r="E50" s="260">
        <v>624.875</v>
      </c>
      <c r="F50" s="222"/>
      <c r="G50" s="22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281</v>
      </c>
      <c r="AH50" s="212">
        <v>5</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34">
        <v>10</v>
      </c>
      <c r="B51" s="235" t="s">
        <v>516</v>
      </c>
      <c r="C51" s="252" t="s">
        <v>517</v>
      </c>
      <c r="D51" s="236" t="s">
        <v>518</v>
      </c>
      <c r="E51" s="237">
        <v>2.6932499999999999</v>
      </c>
      <c r="F51" s="238"/>
      <c r="G51" s="239">
        <f>ROUND(E51*F51,2)</f>
        <v>0</v>
      </c>
      <c r="H51" s="238"/>
      <c r="I51" s="239">
        <f>ROUND(E51*H51,2)</f>
        <v>0</v>
      </c>
      <c r="J51" s="238"/>
      <c r="K51" s="239">
        <f>ROUND(E51*J51,2)</f>
        <v>0</v>
      </c>
      <c r="L51" s="239">
        <v>21</v>
      </c>
      <c r="M51" s="239">
        <f>G51*(1+L51/100)</f>
        <v>0</v>
      </c>
      <c r="N51" s="237">
        <v>1E-3</v>
      </c>
      <c r="O51" s="237">
        <f>ROUND(E51*N51,2)</f>
        <v>0</v>
      </c>
      <c r="P51" s="237">
        <v>0</v>
      </c>
      <c r="Q51" s="237">
        <f>ROUND(E51*P51,2)</f>
        <v>0</v>
      </c>
      <c r="R51" s="239" t="s">
        <v>519</v>
      </c>
      <c r="S51" s="239" t="s">
        <v>234</v>
      </c>
      <c r="T51" s="240" t="s">
        <v>275</v>
      </c>
      <c r="U51" s="222">
        <v>0</v>
      </c>
      <c r="V51" s="222">
        <f>ROUND(E51*U51,2)</f>
        <v>0</v>
      </c>
      <c r="W51" s="222"/>
      <c r="X51" s="222" t="s">
        <v>520</v>
      </c>
      <c r="Y51" s="222" t="s">
        <v>237</v>
      </c>
      <c r="Z51" s="212"/>
      <c r="AA51" s="212"/>
      <c r="AB51" s="212"/>
      <c r="AC51" s="212"/>
      <c r="AD51" s="212"/>
      <c r="AE51" s="212"/>
      <c r="AF51" s="212"/>
      <c r="AG51" s="212" t="s">
        <v>521</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5">
      <c r="A52" s="219"/>
      <c r="B52" s="220"/>
      <c r="C52" s="263" t="s">
        <v>522</v>
      </c>
      <c r="D52" s="259"/>
      <c r="E52" s="260">
        <v>0.94499999999999995</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281</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5">
      <c r="A53" s="219"/>
      <c r="B53" s="220"/>
      <c r="C53" s="263" t="s">
        <v>523</v>
      </c>
      <c r="D53" s="259"/>
      <c r="E53" s="260">
        <v>1.7482500000000001</v>
      </c>
      <c r="F53" s="222"/>
      <c r="G53" s="222"/>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281</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34">
        <v>11</v>
      </c>
      <c r="B54" s="235" t="s">
        <v>524</v>
      </c>
      <c r="C54" s="252" t="s">
        <v>525</v>
      </c>
      <c r="D54" s="236" t="s">
        <v>518</v>
      </c>
      <c r="E54" s="237">
        <v>2.64</v>
      </c>
      <c r="F54" s="238"/>
      <c r="G54" s="239">
        <f>ROUND(E54*F54,2)</f>
        <v>0</v>
      </c>
      <c r="H54" s="238"/>
      <c r="I54" s="239">
        <f>ROUND(E54*H54,2)</f>
        <v>0</v>
      </c>
      <c r="J54" s="238"/>
      <c r="K54" s="239">
        <f>ROUND(E54*J54,2)</f>
        <v>0</v>
      </c>
      <c r="L54" s="239">
        <v>21</v>
      </c>
      <c r="M54" s="239">
        <f>G54*(1+L54/100)</f>
        <v>0</v>
      </c>
      <c r="N54" s="237">
        <v>1E-3</v>
      </c>
      <c r="O54" s="237">
        <f>ROUND(E54*N54,2)</f>
        <v>0</v>
      </c>
      <c r="P54" s="237">
        <v>0</v>
      </c>
      <c r="Q54" s="237">
        <f>ROUND(E54*P54,2)</f>
        <v>0</v>
      </c>
      <c r="R54" s="239"/>
      <c r="S54" s="239" t="s">
        <v>254</v>
      </c>
      <c r="T54" s="240" t="s">
        <v>235</v>
      </c>
      <c r="U54" s="222">
        <v>0</v>
      </c>
      <c r="V54" s="222">
        <f>ROUND(E54*U54,2)</f>
        <v>0</v>
      </c>
      <c r="W54" s="222"/>
      <c r="X54" s="222" t="s">
        <v>520</v>
      </c>
      <c r="Y54" s="222" t="s">
        <v>237</v>
      </c>
      <c r="Z54" s="212"/>
      <c r="AA54" s="212"/>
      <c r="AB54" s="212"/>
      <c r="AC54" s="212"/>
      <c r="AD54" s="212"/>
      <c r="AE54" s="212"/>
      <c r="AF54" s="212"/>
      <c r="AG54" s="212" t="s">
        <v>521</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5">
      <c r="A55" s="219"/>
      <c r="B55" s="220"/>
      <c r="C55" s="263" t="s">
        <v>526</v>
      </c>
      <c r="D55" s="259"/>
      <c r="E55" s="260">
        <v>2.64</v>
      </c>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281</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34">
        <v>12</v>
      </c>
      <c r="B56" s="235" t="s">
        <v>527</v>
      </c>
      <c r="C56" s="252" t="s">
        <v>528</v>
      </c>
      <c r="D56" s="236" t="s">
        <v>348</v>
      </c>
      <c r="E56" s="237">
        <v>279</v>
      </c>
      <c r="F56" s="238"/>
      <c r="G56" s="239">
        <f>ROUND(E56*F56,2)</f>
        <v>0</v>
      </c>
      <c r="H56" s="238"/>
      <c r="I56" s="239">
        <f>ROUND(E56*H56,2)</f>
        <v>0</v>
      </c>
      <c r="J56" s="238"/>
      <c r="K56" s="239">
        <f>ROUND(E56*J56,2)</f>
        <v>0</v>
      </c>
      <c r="L56" s="239">
        <v>21</v>
      </c>
      <c r="M56" s="239">
        <f>G56*(1+L56/100)</f>
        <v>0</v>
      </c>
      <c r="N56" s="237">
        <v>1</v>
      </c>
      <c r="O56" s="237">
        <f>ROUND(E56*N56,2)</f>
        <v>279</v>
      </c>
      <c r="P56" s="237">
        <v>0</v>
      </c>
      <c r="Q56" s="237">
        <f>ROUND(E56*P56,2)</f>
        <v>0</v>
      </c>
      <c r="R56" s="239" t="s">
        <v>519</v>
      </c>
      <c r="S56" s="239" t="s">
        <v>275</v>
      </c>
      <c r="T56" s="240" t="s">
        <v>275</v>
      </c>
      <c r="U56" s="222">
        <v>0</v>
      </c>
      <c r="V56" s="222">
        <f>ROUND(E56*U56,2)</f>
        <v>0</v>
      </c>
      <c r="W56" s="222"/>
      <c r="X56" s="222" t="s">
        <v>520</v>
      </c>
      <c r="Y56" s="222" t="s">
        <v>237</v>
      </c>
      <c r="Z56" s="212"/>
      <c r="AA56" s="212"/>
      <c r="AB56" s="212"/>
      <c r="AC56" s="212"/>
      <c r="AD56" s="212"/>
      <c r="AE56" s="212"/>
      <c r="AF56" s="212"/>
      <c r="AG56" s="212" t="s">
        <v>521</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5">
      <c r="A57" s="219"/>
      <c r="B57" s="220"/>
      <c r="C57" s="263" t="s">
        <v>529</v>
      </c>
      <c r="D57" s="259"/>
      <c r="E57" s="260">
        <v>279</v>
      </c>
      <c r="F57" s="222"/>
      <c r="G57" s="222"/>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281</v>
      </c>
      <c r="AH57" s="212">
        <v>5</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x14ac:dyDescent="0.25">
      <c r="A58" s="227" t="s">
        <v>229</v>
      </c>
      <c r="B58" s="228" t="s">
        <v>132</v>
      </c>
      <c r="C58" s="251" t="s">
        <v>133</v>
      </c>
      <c r="D58" s="229"/>
      <c r="E58" s="230"/>
      <c r="F58" s="231"/>
      <c r="G58" s="231">
        <f>SUMIF(AG59:AG62,"&lt;&gt;NOR",G59:G62)</f>
        <v>0</v>
      </c>
      <c r="H58" s="231"/>
      <c r="I58" s="231">
        <f>SUM(I59:I62)</f>
        <v>0</v>
      </c>
      <c r="J58" s="231"/>
      <c r="K58" s="231">
        <f>SUM(K59:K62)</f>
        <v>0</v>
      </c>
      <c r="L58" s="231"/>
      <c r="M58" s="231">
        <f>SUM(M59:M62)</f>
        <v>0</v>
      </c>
      <c r="N58" s="230"/>
      <c r="O58" s="230">
        <f>SUM(O59:O62)</f>
        <v>1.9300000000000002</v>
      </c>
      <c r="P58" s="230"/>
      <c r="Q58" s="230">
        <f>SUM(Q59:Q62)</f>
        <v>0</v>
      </c>
      <c r="R58" s="231"/>
      <c r="S58" s="231"/>
      <c r="T58" s="232"/>
      <c r="U58" s="226"/>
      <c r="V58" s="226">
        <f>SUM(V59:V62)</f>
        <v>12.96</v>
      </c>
      <c r="W58" s="226"/>
      <c r="X58" s="226"/>
      <c r="Y58" s="226"/>
      <c r="AG58" t="s">
        <v>230</v>
      </c>
    </row>
    <row r="59" spans="1:60" outlineLevel="1" x14ac:dyDescent="0.25">
      <c r="A59" s="234">
        <v>13</v>
      </c>
      <c r="B59" s="235" t="s">
        <v>530</v>
      </c>
      <c r="C59" s="252" t="s">
        <v>531</v>
      </c>
      <c r="D59" s="236" t="s">
        <v>290</v>
      </c>
      <c r="E59" s="237">
        <v>9.6</v>
      </c>
      <c r="F59" s="238"/>
      <c r="G59" s="239">
        <f>ROUND(E59*F59,2)</f>
        <v>0</v>
      </c>
      <c r="H59" s="238"/>
      <c r="I59" s="239">
        <f>ROUND(E59*H59,2)</f>
        <v>0</v>
      </c>
      <c r="J59" s="238"/>
      <c r="K59" s="239">
        <f>ROUND(E59*J59,2)</f>
        <v>0</v>
      </c>
      <c r="L59" s="239">
        <v>21</v>
      </c>
      <c r="M59" s="239">
        <f>G59*(1+L59/100)</f>
        <v>0</v>
      </c>
      <c r="N59" s="237">
        <v>3.4610000000000002E-2</v>
      </c>
      <c r="O59" s="237">
        <f>ROUND(E59*N59,2)</f>
        <v>0.33</v>
      </c>
      <c r="P59" s="237">
        <v>0</v>
      </c>
      <c r="Q59" s="237">
        <f>ROUND(E59*P59,2)</f>
        <v>0</v>
      </c>
      <c r="R59" s="239"/>
      <c r="S59" s="239" t="s">
        <v>254</v>
      </c>
      <c r="T59" s="240" t="s">
        <v>235</v>
      </c>
      <c r="U59" s="222">
        <v>1.35</v>
      </c>
      <c r="V59" s="222">
        <f>ROUND(E59*U59,2)</f>
        <v>12.96</v>
      </c>
      <c r="W59" s="222"/>
      <c r="X59" s="222" t="s">
        <v>276</v>
      </c>
      <c r="Y59" s="222" t="s">
        <v>237</v>
      </c>
      <c r="Z59" s="212"/>
      <c r="AA59" s="212"/>
      <c r="AB59" s="212"/>
      <c r="AC59" s="212"/>
      <c r="AD59" s="212"/>
      <c r="AE59" s="212"/>
      <c r="AF59" s="212"/>
      <c r="AG59" s="212" t="s">
        <v>277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5">
      <c r="A60" s="219"/>
      <c r="B60" s="220"/>
      <c r="C60" s="263" t="s">
        <v>532</v>
      </c>
      <c r="D60" s="259"/>
      <c r="E60" s="260">
        <v>9.6</v>
      </c>
      <c r="F60" s="222"/>
      <c r="G60" s="222"/>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281</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34">
        <v>14</v>
      </c>
      <c r="B61" s="235" t="s">
        <v>533</v>
      </c>
      <c r="C61" s="252" t="s">
        <v>534</v>
      </c>
      <c r="D61" s="236" t="s">
        <v>305</v>
      </c>
      <c r="E61" s="237">
        <v>8</v>
      </c>
      <c r="F61" s="238"/>
      <c r="G61" s="239">
        <f>ROUND(E61*F61,2)</f>
        <v>0</v>
      </c>
      <c r="H61" s="238"/>
      <c r="I61" s="239">
        <f>ROUND(E61*H61,2)</f>
        <v>0</v>
      </c>
      <c r="J61" s="238"/>
      <c r="K61" s="239">
        <f>ROUND(E61*J61,2)</f>
        <v>0</v>
      </c>
      <c r="L61" s="239">
        <v>21</v>
      </c>
      <c r="M61" s="239">
        <f>G61*(1+L61/100)</f>
        <v>0</v>
      </c>
      <c r="N61" s="237">
        <v>0.2</v>
      </c>
      <c r="O61" s="237">
        <f>ROUND(E61*N61,2)</f>
        <v>1.6</v>
      </c>
      <c r="P61" s="237">
        <v>0</v>
      </c>
      <c r="Q61" s="237">
        <f>ROUND(E61*P61,2)</f>
        <v>0</v>
      </c>
      <c r="R61" s="239"/>
      <c r="S61" s="239" t="s">
        <v>254</v>
      </c>
      <c r="T61" s="240" t="s">
        <v>235</v>
      </c>
      <c r="U61" s="222">
        <v>0</v>
      </c>
      <c r="V61" s="222">
        <f>ROUND(E61*U61,2)</f>
        <v>0</v>
      </c>
      <c r="W61" s="222"/>
      <c r="X61" s="222" t="s">
        <v>520</v>
      </c>
      <c r="Y61" s="222" t="s">
        <v>237</v>
      </c>
      <c r="Z61" s="212"/>
      <c r="AA61" s="212"/>
      <c r="AB61" s="212"/>
      <c r="AC61" s="212"/>
      <c r="AD61" s="212"/>
      <c r="AE61" s="212"/>
      <c r="AF61" s="212"/>
      <c r="AG61" s="212" t="s">
        <v>521</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5">
      <c r="A62" s="219"/>
      <c r="B62" s="220"/>
      <c r="C62" s="263" t="s">
        <v>535</v>
      </c>
      <c r="D62" s="259"/>
      <c r="E62" s="260">
        <v>8</v>
      </c>
      <c r="F62" s="222"/>
      <c r="G62" s="222"/>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281</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x14ac:dyDescent="0.25">
      <c r="A63" s="227" t="s">
        <v>229</v>
      </c>
      <c r="B63" s="228" t="s">
        <v>136</v>
      </c>
      <c r="C63" s="251" t="s">
        <v>137</v>
      </c>
      <c r="D63" s="229"/>
      <c r="E63" s="230"/>
      <c r="F63" s="231"/>
      <c r="G63" s="231">
        <f>SUMIF(AG64:AG136,"&lt;&gt;NOR",G64:G136)</f>
        <v>0</v>
      </c>
      <c r="H63" s="231"/>
      <c r="I63" s="231">
        <f>SUM(I64:I136)</f>
        <v>0</v>
      </c>
      <c r="J63" s="231"/>
      <c r="K63" s="231">
        <f>SUM(K64:K136)</f>
        <v>0</v>
      </c>
      <c r="L63" s="231"/>
      <c r="M63" s="231">
        <f>SUM(M64:M136)</f>
        <v>0</v>
      </c>
      <c r="N63" s="230"/>
      <c r="O63" s="230">
        <f>SUM(O64:O136)</f>
        <v>1008.8100000000001</v>
      </c>
      <c r="P63" s="230"/>
      <c r="Q63" s="230">
        <f>SUM(Q64:Q136)</f>
        <v>0</v>
      </c>
      <c r="R63" s="231"/>
      <c r="S63" s="231"/>
      <c r="T63" s="232"/>
      <c r="U63" s="226"/>
      <c r="V63" s="226">
        <f>SUM(V64:V136)</f>
        <v>552.93999999999994</v>
      </c>
      <c r="W63" s="226"/>
      <c r="X63" s="226"/>
      <c r="Y63" s="226"/>
      <c r="AG63" t="s">
        <v>230</v>
      </c>
    </row>
    <row r="64" spans="1:60" outlineLevel="1" x14ac:dyDescent="0.25">
      <c r="A64" s="234">
        <v>15</v>
      </c>
      <c r="B64" s="235" t="s">
        <v>536</v>
      </c>
      <c r="C64" s="252" t="s">
        <v>537</v>
      </c>
      <c r="D64" s="236" t="s">
        <v>273</v>
      </c>
      <c r="E64" s="237">
        <v>17.600000000000001</v>
      </c>
      <c r="F64" s="238"/>
      <c r="G64" s="239">
        <f>ROUND(E64*F64,2)</f>
        <v>0</v>
      </c>
      <c r="H64" s="238"/>
      <c r="I64" s="239">
        <f>ROUND(E64*H64,2)</f>
        <v>0</v>
      </c>
      <c r="J64" s="238"/>
      <c r="K64" s="239">
        <f>ROUND(E64*J64,2)</f>
        <v>0</v>
      </c>
      <c r="L64" s="239">
        <v>21</v>
      </c>
      <c r="M64" s="239">
        <f>G64*(1+L64/100)</f>
        <v>0</v>
      </c>
      <c r="N64" s="237">
        <v>0</v>
      </c>
      <c r="O64" s="237">
        <f>ROUND(E64*N64,2)</f>
        <v>0</v>
      </c>
      <c r="P64" s="237">
        <v>0</v>
      </c>
      <c r="Q64" s="237">
        <f>ROUND(E64*P64,2)</f>
        <v>0</v>
      </c>
      <c r="R64" s="239" t="s">
        <v>274</v>
      </c>
      <c r="S64" s="239" t="s">
        <v>234</v>
      </c>
      <c r="T64" s="240" t="s">
        <v>275</v>
      </c>
      <c r="U64" s="222">
        <v>1.6E-2</v>
      </c>
      <c r="V64" s="222">
        <f>ROUND(E64*U64,2)</f>
        <v>0.28000000000000003</v>
      </c>
      <c r="W64" s="222"/>
      <c r="X64" s="222" t="s">
        <v>276</v>
      </c>
      <c r="Y64" s="222" t="s">
        <v>237</v>
      </c>
      <c r="Z64" s="212"/>
      <c r="AA64" s="212"/>
      <c r="AB64" s="212"/>
      <c r="AC64" s="212"/>
      <c r="AD64" s="212"/>
      <c r="AE64" s="212"/>
      <c r="AF64" s="212"/>
      <c r="AG64" s="212" t="s">
        <v>277</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5">
      <c r="A65" s="219"/>
      <c r="B65" s="220"/>
      <c r="C65" s="262" t="s">
        <v>538</v>
      </c>
      <c r="D65" s="261"/>
      <c r="E65" s="261"/>
      <c r="F65" s="261"/>
      <c r="G65" s="261"/>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279</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5">
      <c r="A66" s="219"/>
      <c r="B66" s="220"/>
      <c r="C66" s="263" t="s">
        <v>539</v>
      </c>
      <c r="D66" s="259"/>
      <c r="E66" s="260">
        <v>17.600000000000001</v>
      </c>
      <c r="F66" s="222"/>
      <c r="G66" s="22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281</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34">
        <v>16</v>
      </c>
      <c r="B67" s="235" t="s">
        <v>540</v>
      </c>
      <c r="C67" s="252" t="s">
        <v>541</v>
      </c>
      <c r="D67" s="236" t="s">
        <v>273</v>
      </c>
      <c r="E67" s="237">
        <v>135</v>
      </c>
      <c r="F67" s="238"/>
      <c r="G67" s="239">
        <f>ROUND(E67*F67,2)</f>
        <v>0</v>
      </c>
      <c r="H67" s="238"/>
      <c r="I67" s="239">
        <f>ROUND(E67*H67,2)</f>
        <v>0</v>
      </c>
      <c r="J67" s="238"/>
      <c r="K67" s="239">
        <f>ROUND(E67*J67,2)</f>
        <v>0</v>
      </c>
      <c r="L67" s="239">
        <v>21</v>
      </c>
      <c r="M67" s="239">
        <f>G67*(1+L67/100)</f>
        <v>0</v>
      </c>
      <c r="N67" s="237">
        <v>0</v>
      </c>
      <c r="O67" s="237">
        <f>ROUND(E67*N67,2)</f>
        <v>0</v>
      </c>
      <c r="P67" s="237">
        <v>0</v>
      </c>
      <c r="Q67" s="237">
        <f>ROUND(E67*P67,2)</f>
        <v>0</v>
      </c>
      <c r="R67" s="239" t="s">
        <v>274</v>
      </c>
      <c r="S67" s="239" t="s">
        <v>234</v>
      </c>
      <c r="T67" s="240" t="s">
        <v>275</v>
      </c>
      <c r="U67" s="222">
        <v>2.3E-2</v>
      </c>
      <c r="V67" s="222">
        <f>ROUND(E67*U67,2)</f>
        <v>3.11</v>
      </c>
      <c r="W67" s="222"/>
      <c r="X67" s="222" t="s">
        <v>276</v>
      </c>
      <c r="Y67" s="222" t="s">
        <v>237</v>
      </c>
      <c r="Z67" s="212"/>
      <c r="AA67" s="212"/>
      <c r="AB67" s="212"/>
      <c r="AC67" s="212"/>
      <c r="AD67" s="212"/>
      <c r="AE67" s="212"/>
      <c r="AF67" s="212"/>
      <c r="AG67" s="212" t="s">
        <v>277</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5">
      <c r="A68" s="219"/>
      <c r="B68" s="220"/>
      <c r="C68" s="262" t="s">
        <v>538</v>
      </c>
      <c r="D68" s="261"/>
      <c r="E68" s="261"/>
      <c r="F68" s="261"/>
      <c r="G68" s="261"/>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279</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2" x14ac:dyDescent="0.25">
      <c r="A69" s="219"/>
      <c r="B69" s="220"/>
      <c r="C69" s="263" t="s">
        <v>508</v>
      </c>
      <c r="D69" s="259"/>
      <c r="E69" s="260">
        <v>135</v>
      </c>
      <c r="F69" s="222"/>
      <c r="G69" s="222"/>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281</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ht="20.399999999999999" outlineLevel="1" x14ac:dyDescent="0.25">
      <c r="A70" s="234">
        <v>17</v>
      </c>
      <c r="B70" s="235" t="s">
        <v>542</v>
      </c>
      <c r="C70" s="252" t="s">
        <v>543</v>
      </c>
      <c r="D70" s="236" t="s">
        <v>273</v>
      </c>
      <c r="E70" s="237">
        <v>305</v>
      </c>
      <c r="F70" s="238"/>
      <c r="G70" s="239">
        <f>ROUND(E70*F70,2)</f>
        <v>0</v>
      </c>
      <c r="H70" s="238"/>
      <c r="I70" s="239">
        <f>ROUND(E70*H70,2)</f>
        <v>0</v>
      </c>
      <c r="J70" s="238"/>
      <c r="K70" s="239">
        <f>ROUND(E70*J70,2)</f>
        <v>0</v>
      </c>
      <c r="L70" s="239">
        <v>21</v>
      </c>
      <c r="M70" s="239">
        <f>G70*(1+L70/100)</f>
        <v>0</v>
      </c>
      <c r="N70" s="237">
        <v>0.1512</v>
      </c>
      <c r="O70" s="237">
        <f>ROUND(E70*N70,2)</f>
        <v>46.12</v>
      </c>
      <c r="P70" s="237">
        <v>0</v>
      </c>
      <c r="Q70" s="237">
        <f>ROUND(E70*P70,2)</f>
        <v>0</v>
      </c>
      <c r="R70" s="239" t="s">
        <v>274</v>
      </c>
      <c r="S70" s="239" t="s">
        <v>234</v>
      </c>
      <c r="T70" s="240" t="s">
        <v>275</v>
      </c>
      <c r="U70" s="222">
        <v>2.3E-2</v>
      </c>
      <c r="V70" s="222">
        <f>ROUND(E70*U70,2)</f>
        <v>7.02</v>
      </c>
      <c r="W70" s="222"/>
      <c r="X70" s="222" t="s">
        <v>276</v>
      </c>
      <c r="Y70" s="222" t="s">
        <v>237</v>
      </c>
      <c r="Z70" s="212"/>
      <c r="AA70" s="212"/>
      <c r="AB70" s="212"/>
      <c r="AC70" s="212"/>
      <c r="AD70" s="212"/>
      <c r="AE70" s="212"/>
      <c r="AF70" s="212"/>
      <c r="AG70" s="212" t="s">
        <v>277</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5">
      <c r="A71" s="219"/>
      <c r="B71" s="220"/>
      <c r="C71" s="263" t="s">
        <v>511</v>
      </c>
      <c r="D71" s="259"/>
      <c r="E71" s="260">
        <v>305</v>
      </c>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281</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ht="20.399999999999999" outlineLevel="1" x14ac:dyDescent="0.25">
      <c r="A72" s="234">
        <v>18</v>
      </c>
      <c r="B72" s="235" t="s">
        <v>544</v>
      </c>
      <c r="C72" s="252" t="s">
        <v>545</v>
      </c>
      <c r="D72" s="236" t="s">
        <v>273</v>
      </c>
      <c r="E72" s="237">
        <v>135</v>
      </c>
      <c r="F72" s="238"/>
      <c r="G72" s="239">
        <f>ROUND(E72*F72,2)</f>
        <v>0</v>
      </c>
      <c r="H72" s="238"/>
      <c r="I72" s="239">
        <f>ROUND(E72*H72,2)</f>
        <v>0</v>
      </c>
      <c r="J72" s="238"/>
      <c r="K72" s="239">
        <f>ROUND(E72*J72,2)</f>
        <v>0</v>
      </c>
      <c r="L72" s="239">
        <v>21</v>
      </c>
      <c r="M72" s="239">
        <f>G72*(1+L72/100)</f>
        <v>0</v>
      </c>
      <c r="N72" s="237">
        <v>0.28799999999999998</v>
      </c>
      <c r="O72" s="237">
        <f>ROUND(E72*N72,2)</f>
        <v>38.880000000000003</v>
      </c>
      <c r="P72" s="237">
        <v>0</v>
      </c>
      <c r="Q72" s="237">
        <f>ROUND(E72*P72,2)</f>
        <v>0</v>
      </c>
      <c r="R72" s="239" t="s">
        <v>274</v>
      </c>
      <c r="S72" s="239" t="s">
        <v>234</v>
      </c>
      <c r="T72" s="240" t="s">
        <v>275</v>
      </c>
      <c r="U72" s="222">
        <v>2.3E-2</v>
      </c>
      <c r="V72" s="222">
        <f>ROUND(E72*U72,2)</f>
        <v>3.11</v>
      </c>
      <c r="W72" s="222"/>
      <c r="X72" s="222" t="s">
        <v>276</v>
      </c>
      <c r="Y72" s="222" t="s">
        <v>237</v>
      </c>
      <c r="Z72" s="212"/>
      <c r="AA72" s="212"/>
      <c r="AB72" s="212"/>
      <c r="AC72" s="212"/>
      <c r="AD72" s="212"/>
      <c r="AE72" s="212"/>
      <c r="AF72" s="212"/>
      <c r="AG72" s="212" t="s">
        <v>277</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5">
      <c r="A73" s="219"/>
      <c r="B73" s="220"/>
      <c r="C73" s="263" t="s">
        <v>512</v>
      </c>
      <c r="D73" s="259"/>
      <c r="E73" s="260">
        <v>135</v>
      </c>
      <c r="F73" s="222"/>
      <c r="G73" s="222"/>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281</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ht="20.399999999999999" outlineLevel="1" x14ac:dyDescent="0.25">
      <c r="A74" s="234">
        <v>19</v>
      </c>
      <c r="B74" s="235" t="s">
        <v>546</v>
      </c>
      <c r="C74" s="252" t="s">
        <v>547</v>
      </c>
      <c r="D74" s="236" t="s">
        <v>273</v>
      </c>
      <c r="E74" s="237">
        <v>135</v>
      </c>
      <c r="F74" s="238"/>
      <c r="G74" s="239">
        <f>ROUND(E74*F74,2)</f>
        <v>0</v>
      </c>
      <c r="H74" s="238"/>
      <c r="I74" s="239">
        <f>ROUND(E74*H74,2)</f>
        <v>0</v>
      </c>
      <c r="J74" s="238"/>
      <c r="K74" s="239">
        <f>ROUND(E74*J74,2)</f>
        <v>0</v>
      </c>
      <c r="L74" s="239">
        <v>21</v>
      </c>
      <c r="M74" s="239">
        <f>G74*(1+L74/100)</f>
        <v>0</v>
      </c>
      <c r="N74" s="237">
        <v>0.28799999999999998</v>
      </c>
      <c r="O74" s="237">
        <f>ROUND(E74*N74,2)</f>
        <v>38.880000000000003</v>
      </c>
      <c r="P74" s="237">
        <v>0</v>
      </c>
      <c r="Q74" s="237">
        <f>ROUND(E74*P74,2)</f>
        <v>0</v>
      </c>
      <c r="R74" s="239" t="s">
        <v>274</v>
      </c>
      <c r="S74" s="239" t="s">
        <v>234</v>
      </c>
      <c r="T74" s="240" t="s">
        <v>275</v>
      </c>
      <c r="U74" s="222">
        <v>2.3E-2</v>
      </c>
      <c r="V74" s="222">
        <f>ROUND(E74*U74,2)</f>
        <v>3.11</v>
      </c>
      <c r="W74" s="222"/>
      <c r="X74" s="222" t="s">
        <v>276</v>
      </c>
      <c r="Y74" s="222" t="s">
        <v>237</v>
      </c>
      <c r="Z74" s="212"/>
      <c r="AA74" s="212"/>
      <c r="AB74" s="212"/>
      <c r="AC74" s="212"/>
      <c r="AD74" s="212"/>
      <c r="AE74" s="212"/>
      <c r="AF74" s="212"/>
      <c r="AG74" s="212" t="s">
        <v>277</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2" x14ac:dyDescent="0.25">
      <c r="A75" s="219"/>
      <c r="B75" s="220"/>
      <c r="C75" s="263" t="s">
        <v>512</v>
      </c>
      <c r="D75" s="259"/>
      <c r="E75" s="260">
        <v>135</v>
      </c>
      <c r="F75" s="222"/>
      <c r="G75" s="22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281</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ht="20.399999999999999" outlineLevel="1" x14ac:dyDescent="0.25">
      <c r="A76" s="234">
        <v>20</v>
      </c>
      <c r="B76" s="235" t="s">
        <v>548</v>
      </c>
      <c r="C76" s="252" t="s">
        <v>549</v>
      </c>
      <c r="D76" s="236" t="s">
        <v>273</v>
      </c>
      <c r="E76" s="237">
        <v>49</v>
      </c>
      <c r="F76" s="238"/>
      <c r="G76" s="239">
        <f>ROUND(E76*F76,2)</f>
        <v>0</v>
      </c>
      <c r="H76" s="238"/>
      <c r="I76" s="239">
        <f>ROUND(E76*H76,2)</f>
        <v>0</v>
      </c>
      <c r="J76" s="238"/>
      <c r="K76" s="239">
        <f>ROUND(E76*J76,2)</f>
        <v>0</v>
      </c>
      <c r="L76" s="239">
        <v>21</v>
      </c>
      <c r="M76" s="239">
        <f>G76*(1+L76/100)</f>
        <v>0</v>
      </c>
      <c r="N76" s="237">
        <v>0.3528</v>
      </c>
      <c r="O76" s="237">
        <f>ROUND(E76*N76,2)</f>
        <v>17.29</v>
      </c>
      <c r="P76" s="237">
        <v>0</v>
      </c>
      <c r="Q76" s="237">
        <f>ROUND(E76*P76,2)</f>
        <v>0</v>
      </c>
      <c r="R76" s="239" t="s">
        <v>274</v>
      </c>
      <c r="S76" s="239" t="s">
        <v>234</v>
      </c>
      <c r="T76" s="240" t="s">
        <v>275</v>
      </c>
      <c r="U76" s="222">
        <v>2.5999999999999999E-2</v>
      </c>
      <c r="V76" s="222">
        <f>ROUND(E76*U76,2)</f>
        <v>1.27</v>
      </c>
      <c r="W76" s="222"/>
      <c r="X76" s="222" t="s">
        <v>276</v>
      </c>
      <c r="Y76" s="222" t="s">
        <v>237</v>
      </c>
      <c r="Z76" s="212"/>
      <c r="AA76" s="212"/>
      <c r="AB76" s="212"/>
      <c r="AC76" s="212"/>
      <c r="AD76" s="212"/>
      <c r="AE76" s="212"/>
      <c r="AF76" s="212"/>
      <c r="AG76" s="212" t="s">
        <v>277</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5">
      <c r="A77" s="219"/>
      <c r="B77" s="220"/>
      <c r="C77" s="263" t="s">
        <v>513</v>
      </c>
      <c r="D77" s="259"/>
      <c r="E77" s="260">
        <v>49</v>
      </c>
      <c r="F77" s="222"/>
      <c r="G77" s="22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281</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ht="20.399999999999999" outlineLevel="1" x14ac:dyDescent="0.25">
      <c r="A78" s="234">
        <v>21</v>
      </c>
      <c r="B78" s="235" t="s">
        <v>550</v>
      </c>
      <c r="C78" s="252" t="s">
        <v>551</v>
      </c>
      <c r="D78" s="236" t="s">
        <v>273</v>
      </c>
      <c r="E78" s="237">
        <v>88</v>
      </c>
      <c r="F78" s="238"/>
      <c r="G78" s="239">
        <f>ROUND(E78*F78,2)</f>
        <v>0</v>
      </c>
      <c r="H78" s="238"/>
      <c r="I78" s="239">
        <f>ROUND(E78*H78,2)</f>
        <v>0</v>
      </c>
      <c r="J78" s="238"/>
      <c r="K78" s="239">
        <f>ROUND(E78*J78,2)</f>
        <v>0</v>
      </c>
      <c r="L78" s="239">
        <v>21</v>
      </c>
      <c r="M78" s="239">
        <f>G78*(1+L78/100)</f>
        <v>0</v>
      </c>
      <c r="N78" s="237">
        <v>0.378</v>
      </c>
      <c r="O78" s="237">
        <f>ROUND(E78*N78,2)</f>
        <v>33.26</v>
      </c>
      <c r="P78" s="237">
        <v>0</v>
      </c>
      <c r="Q78" s="237">
        <f>ROUND(E78*P78,2)</f>
        <v>0</v>
      </c>
      <c r="R78" s="239" t="s">
        <v>274</v>
      </c>
      <c r="S78" s="239" t="s">
        <v>234</v>
      </c>
      <c r="T78" s="240" t="s">
        <v>275</v>
      </c>
      <c r="U78" s="222">
        <v>2.5999999999999999E-2</v>
      </c>
      <c r="V78" s="222">
        <f>ROUND(E78*U78,2)</f>
        <v>2.29</v>
      </c>
      <c r="W78" s="222"/>
      <c r="X78" s="222" t="s">
        <v>276</v>
      </c>
      <c r="Y78" s="222" t="s">
        <v>237</v>
      </c>
      <c r="Z78" s="212"/>
      <c r="AA78" s="212"/>
      <c r="AB78" s="212"/>
      <c r="AC78" s="212"/>
      <c r="AD78" s="212"/>
      <c r="AE78" s="212"/>
      <c r="AF78" s="212"/>
      <c r="AG78" s="212" t="s">
        <v>277</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5">
      <c r="A79" s="219"/>
      <c r="B79" s="220"/>
      <c r="C79" s="263" t="s">
        <v>502</v>
      </c>
      <c r="D79" s="259"/>
      <c r="E79" s="260">
        <v>88</v>
      </c>
      <c r="F79" s="222"/>
      <c r="G79" s="22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281</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ht="20.399999999999999" outlineLevel="1" x14ac:dyDescent="0.25">
      <c r="A80" s="234">
        <v>22</v>
      </c>
      <c r="B80" s="235" t="s">
        <v>552</v>
      </c>
      <c r="C80" s="252" t="s">
        <v>553</v>
      </c>
      <c r="D80" s="236" t="s">
        <v>273</v>
      </c>
      <c r="E80" s="237">
        <v>440</v>
      </c>
      <c r="F80" s="238"/>
      <c r="G80" s="239">
        <f>ROUND(E80*F80,2)</f>
        <v>0</v>
      </c>
      <c r="H80" s="238"/>
      <c r="I80" s="239">
        <f>ROUND(E80*H80,2)</f>
        <v>0</v>
      </c>
      <c r="J80" s="238"/>
      <c r="K80" s="239">
        <f>ROUND(E80*J80,2)</f>
        <v>0</v>
      </c>
      <c r="L80" s="239">
        <v>21</v>
      </c>
      <c r="M80" s="239">
        <f>G80*(1+L80/100)</f>
        <v>0</v>
      </c>
      <c r="N80" s="237">
        <v>0.4536</v>
      </c>
      <c r="O80" s="237">
        <f>ROUND(E80*N80,2)</f>
        <v>199.58</v>
      </c>
      <c r="P80" s="237">
        <v>0</v>
      </c>
      <c r="Q80" s="237">
        <f>ROUND(E80*P80,2)</f>
        <v>0</v>
      </c>
      <c r="R80" s="239" t="s">
        <v>274</v>
      </c>
      <c r="S80" s="239" t="s">
        <v>234</v>
      </c>
      <c r="T80" s="240" t="s">
        <v>275</v>
      </c>
      <c r="U80" s="222">
        <v>2.5999999999999999E-2</v>
      </c>
      <c r="V80" s="222">
        <f>ROUND(E80*U80,2)</f>
        <v>11.44</v>
      </c>
      <c r="W80" s="222"/>
      <c r="X80" s="222" t="s">
        <v>276</v>
      </c>
      <c r="Y80" s="222" t="s">
        <v>237</v>
      </c>
      <c r="Z80" s="212"/>
      <c r="AA80" s="212"/>
      <c r="AB80" s="212"/>
      <c r="AC80" s="212"/>
      <c r="AD80" s="212"/>
      <c r="AE80" s="212"/>
      <c r="AF80" s="212"/>
      <c r="AG80" s="212" t="s">
        <v>277</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5">
      <c r="A81" s="219"/>
      <c r="B81" s="220"/>
      <c r="C81" s="263" t="s">
        <v>509</v>
      </c>
      <c r="D81" s="259"/>
      <c r="E81" s="260">
        <v>353</v>
      </c>
      <c r="F81" s="222"/>
      <c r="G81" s="222"/>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281</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5">
      <c r="A82" s="219"/>
      <c r="B82" s="220"/>
      <c r="C82" s="263" t="s">
        <v>510</v>
      </c>
      <c r="D82" s="259"/>
      <c r="E82" s="260">
        <v>87</v>
      </c>
      <c r="F82" s="222"/>
      <c r="G82" s="222"/>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281</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ht="20.399999999999999" outlineLevel="1" x14ac:dyDescent="0.25">
      <c r="A83" s="234">
        <v>23</v>
      </c>
      <c r="B83" s="235" t="s">
        <v>554</v>
      </c>
      <c r="C83" s="252" t="s">
        <v>555</v>
      </c>
      <c r="D83" s="236" t="s">
        <v>273</v>
      </c>
      <c r="E83" s="237">
        <v>633</v>
      </c>
      <c r="F83" s="238"/>
      <c r="G83" s="239">
        <f>ROUND(E83*F83,2)</f>
        <v>0</v>
      </c>
      <c r="H83" s="238"/>
      <c r="I83" s="239">
        <f>ROUND(E83*H83,2)</f>
        <v>0</v>
      </c>
      <c r="J83" s="238"/>
      <c r="K83" s="239">
        <f>ROUND(E83*J83,2)</f>
        <v>0</v>
      </c>
      <c r="L83" s="239">
        <v>21</v>
      </c>
      <c r="M83" s="239">
        <f>G83*(1+L83/100)</f>
        <v>0</v>
      </c>
      <c r="N83" s="237">
        <v>0.441</v>
      </c>
      <c r="O83" s="237">
        <f>ROUND(E83*N83,2)</f>
        <v>279.14999999999998</v>
      </c>
      <c r="P83" s="237">
        <v>0</v>
      </c>
      <c r="Q83" s="237">
        <f>ROUND(E83*P83,2)</f>
        <v>0</v>
      </c>
      <c r="R83" s="239" t="s">
        <v>274</v>
      </c>
      <c r="S83" s="239" t="s">
        <v>234</v>
      </c>
      <c r="T83" s="240" t="s">
        <v>275</v>
      </c>
      <c r="U83" s="222">
        <v>2.9000000000000001E-2</v>
      </c>
      <c r="V83" s="222">
        <f>ROUND(E83*U83,2)</f>
        <v>18.36</v>
      </c>
      <c r="W83" s="222"/>
      <c r="X83" s="222" t="s">
        <v>276</v>
      </c>
      <c r="Y83" s="222" t="s">
        <v>237</v>
      </c>
      <c r="Z83" s="212"/>
      <c r="AA83" s="212"/>
      <c r="AB83" s="212"/>
      <c r="AC83" s="212"/>
      <c r="AD83" s="212"/>
      <c r="AE83" s="212"/>
      <c r="AF83" s="212"/>
      <c r="AG83" s="212" t="s">
        <v>277</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2" x14ac:dyDescent="0.25">
      <c r="A84" s="219"/>
      <c r="B84" s="220"/>
      <c r="C84" s="263" t="s">
        <v>507</v>
      </c>
      <c r="D84" s="259"/>
      <c r="E84" s="260">
        <v>193</v>
      </c>
      <c r="F84" s="222"/>
      <c r="G84" s="22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281</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5">
      <c r="A85" s="219"/>
      <c r="B85" s="220"/>
      <c r="C85" s="263" t="s">
        <v>508</v>
      </c>
      <c r="D85" s="259"/>
      <c r="E85" s="260">
        <v>135</v>
      </c>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281</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5">
      <c r="A86" s="219"/>
      <c r="B86" s="220"/>
      <c r="C86" s="263" t="s">
        <v>511</v>
      </c>
      <c r="D86" s="259"/>
      <c r="E86" s="260">
        <v>305</v>
      </c>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281</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ht="20.399999999999999" outlineLevel="1" x14ac:dyDescent="0.25">
      <c r="A87" s="234">
        <v>24</v>
      </c>
      <c r="B87" s="235" t="s">
        <v>556</v>
      </c>
      <c r="C87" s="252" t="s">
        <v>557</v>
      </c>
      <c r="D87" s="236" t="s">
        <v>273</v>
      </c>
      <c r="E87" s="237">
        <v>193</v>
      </c>
      <c r="F87" s="238"/>
      <c r="G87" s="239">
        <f>ROUND(E87*F87,2)</f>
        <v>0</v>
      </c>
      <c r="H87" s="238"/>
      <c r="I87" s="239">
        <f>ROUND(E87*H87,2)</f>
        <v>0</v>
      </c>
      <c r="J87" s="238"/>
      <c r="K87" s="239">
        <f>ROUND(E87*J87,2)</f>
        <v>0</v>
      </c>
      <c r="L87" s="239">
        <v>21</v>
      </c>
      <c r="M87" s="239">
        <f>G87*(1+L87/100)</f>
        <v>0</v>
      </c>
      <c r="N87" s="237">
        <v>0.441</v>
      </c>
      <c r="O87" s="237">
        <f>ROUND(E87*N87,2)</f>
        <v>85.11</v>
      </c>
      <c r="P87" s="237">
        <v>0</v>
      </c>
      <c r="Q87" s="237">
        <f>ROUND(E87*P87,2)</f>
        <v>0</v>
      </c>
      <c r="R87" s="239" t="s">
        <v>274</v>
      </c>
      <c r="S87" s="239" t="s">
        <v>234</v>
      </c>
      <c r="T87" s="240" t="s">
        <v>275</v>
      </c>
      <c r="U87" s="222">
        <v>2.9000000000000001E-2</v>
      </c>
      <c r="V87" s="222">
        <f>ROUND(E87*U87,2)</f>
        <v>5.6</v>
      </c>
      <c r="W87" s="222"/>
      <c r="X87" s="222" t="s">
        <v>276</v>
      </c>
      <c r="Y87" s="222" t="s">
        <v>237</v>
      </c>
      <c r="Z87" s="212"/>
      <c r="AA87" s="212"/>
      <c r="AB87" s="212"/>
      <c r="AC87" s="212"/>
      <c r="AD87" s="212"/>
      <c r="AE87" s="212"/>
      <c r="AF87" s="212"/>
      <c r="AG87" s="212" t="s">
        <v>277</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5">
      <c r="A88" s="219"/>
      <c r="B88" s="220"/>
      <c r="C88" s="263" t="s">
        <v>507</v>
      </c>
      <c r="D88" s="259"/>
      <c r="E88" s="260">
        <v>193</v>
      </c>
      <c r="F88" s="222"/>
      <c r="G88" s="222"/>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281</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34">
        <v>25</v>
      </c>
      <c r="B89" s="235" t="s">
        <v>558</v>
      </c>
      <c r="C89" s="252" t="s">
        <v>559</v>
      </c>
      <c r="D89" s="236" t="s">
        <v>273</v>
      </c>
      <c r="E89" s="237">
        <v>70.400000000000006</v>
      </c>
      <c r="F89" s="238"/>
      <c r="G89" s="239">
        <f>ROUND(E89*F89,2)</f>
        <v>0</v>
      </c>
      <c r="H89" s="238"/>
      <c r="I89" s="239">
        <f>ROUND(E89*H89,2)</f>
        <v>0</v>
      </c>
      <c r="J89" s="238"/>
      <c r="K89" s="239">
        <f>ROUND(E89*J89,2)</f>
        <v>0</v>
      </c>
      <c r="L89" s="239">
        <v>21</v>
      </c>
      <c r="M89" s="239">
        <f>G89*(1+L89/100)</f>
        <v>0</v>
      </c>
      <c r="N89" s="237">
        <v>0.36834</v>
      </c>
      <c r="O89" s="237">
        <f>ROUND(E89*N89,2)</f>
        <v>25.93</v>
      </c>
      <c r="P89" s="237">
        <v>0</v>
      </c>
      <c r="Q89" s="237">
        <f>ROUND(E89*P89,2)</f>
        <v>0</v>
      </c>
      <c r="R89" s="239" t="s">
        <v>274</v>
      </c>
      <c r="S89" s="239" t="s">
        <v>234</v>
      </c>
      <c r="T89" s="240" t="s">
        <v>275</v>
      </c>
      <c r="U89" s="222">
        <v>3.3000000000000002E-2</v>
      </c>
      <c r="V89" s="222">
        <f>ROUND(E89*U89,2)</f>
        <v>2.3199999999999998</v>
      </c>
      <c r="W89" s="222"/>
      <c r="X89" s="222" t="s">
        <v>276</v>
      </c>
      <c r="Y89" s="222" t="s">
        <v>237</v>
      </c>
      <c r="Z89" s="212"/>
      <c r="AA89" s="212"/>
      <c r="AB89" s="212"/>
      <c r="AC89" s="212"/>
      <c r="AD89" s="212"/>
      <c r="AE89" s="212"/>
      <c r="AF89" s="212"/>
      <c r="AG89" s="212" t="s">
        <v>277</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5">
      <c r="A90" s="219"/>
      <c r="B90" s="220"/>
      <c r="C90" s="262" t="s">
        <v>560</v>
      </c>
      <c r="D90" s="261"/>
      <c r="E90" s="261"/>
      <c r="F90" s="261"/>
      <c r="G90" s="261"/>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279</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5">
      <c r="A91" s="219"/>
      <c r="B91" s="220"/>
      <c r="C91" s="263" t="s">
        <v>561</v>
      </c>
      <c r="D91" s="259"/>
      <c r="E91" s="260">
        <v>70.400000000000006</v>
      </c>
      <c r="F91" s="222"/>
      <c r="G91" s="22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281</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20.399999999999999" outlineLevel="1" x14ac:dyDescent="0.25">
      <c r="A92" s="234">
        <v>26</v>
      </c>
      <c r="B92" s="235" t="s">
        <v>562</v>
      </c>
      <c r="C92" s="252" t="s">
        <v>563</v>
      </c>
      <c r="D92" s="236" t="s">
        <v>273</v>
      </c>
      <c r="E92" s="237">
        <v>305</v>
      </c>
      <c r="F92" s="238"/>
      <c r="G92" s="239">
        <f>ROUND(E92*F92,2)</f>
        <v>0</v>
      </c>
      <c r="H92" s="238"/>
      <c r="I92" s="239">
        <f>ROUND(E92*H92,2)</f>
        <v>0</v>
      </c>
      <c r="J92" s="238"/>
      <c r="K92" s="239">
        <f>ROUND(E92*J92,2)</f>
        <v>0</v>
      </c>
      <c r="L92" s="239">
        <v>21</v>
      </c>
      <c r="M92" s="239">
        <f>G92*(1+L92/100)</f>
        <v>0</v>
      </c>
      <c r="N92" s="237">
        <v>8.0960000000000004E-2</v>
      </c>
      <c r="O92" s="237">
        <f>ROUND(E92*N92,2)</f>
        <v>24.69</v>
      </c>
      <c r="P92" s="237">
        <v>0</v>
      </c>
      <c r="Q92" s="237">
        <f>ROUND(E92*P92,2)</f>
        <v>0</v>
      </c>
      <c r="R92" s="239" t="s">
        <v>274</v>
      </c>
      <c r="S92" s="239" t="s">
        <v>234</v>
      </c>
      <c r="T92" s="240" t="s">
        <v>275</v>
      </c>
      <c r="U92" s="222">
        <v>2.3E-2</v>
      </c>
      <c r="V92" s="222">
        <f>ROUND(E92*U92,2)</f>
        <v>7.02</v>
      </c>
      <c r="W92" s="222"/>
      <c r="X92" s="222" t="s">
        <v>276</v>
      </c>
      <c r="Y92" s="222" t="s">
        <v>237</v>
      </c>
      <c r="Z92" s="212"/>
      <c r="AA92" s="212"/>
      <c r="AB92" s="212"/>
      <c r="AC92" s="212"/>
      <c r="AD92" s="212"/>
      <c r="AE92" s="212"/>
      <c r="AF92" s="212"/>
      <c r="AG92" s="212" t="s">
        <v>277</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2" x14ac:dyDescent="0.25">
      <c r="A93" s="219"/>
      <c r="B93" s="220"/>
      <c r="C93" s="262" t="s">
        <v>560</v>
      </c>
      <c r="D93" s="261"/>
      <c r="E93" s="261"/>
      <c r="F93" s="261"/>
      <c r="G93" s="261"/>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279</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5">
      <c r="A94" s="219"/>
      <c r="B94" s="220"/>
      <c r="C94" s="263" t="s">
        <v>511</v>
      </c>
      <c r="D94" s="259"/>
      <c r="E94" s="260">
        <v>305</v>
      </c>
      <c r="F94" s="222"/>
      <c r="G94" s="222"/>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281</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5">
      <c r="A95" s="234">
        <v>27</v>
      </c>
      <c r="B95" s="235" t="s">
        <v>564</v>
      </c>
      <c r="C95" s="252" t="s">
        <v>565</v>
      </c>
      <c r="D95" s="236" t="s">
        <v>273</v>
      </c>
      <c r="E95" s="237">
        <v>242</v>
      </c>
      <c r="F95" s="238"/>
      <c r="G95" s="239">
        <f>ROUND(E95*F95,2)</f>
        <v>0</v>
      </c>
      <c r="H95" s="238"/>
      <c r="I95" s="239">
        <f>ROUND(E95*H95,2)</f>
        <v>0</v>
      </c>
      <c r="J95" s="238"/>
      <c r="K95" s="239">
        <f>ROUND(E95*J95,2)</f>
        <v>0</v>
      </c>
      <c r="L95" s="239">
        <v>21</v>
      </c>
      <c r="M95" s="239">
        <f>G95*(1+L95/100)</f>
        <v>0</v>
      </c>
      <c r="N95" s="237">
        <v>0.11</v>
      </c>
      <c r="O95" s="237">
        <f>ROUND(E95*N95,2)</f>
        <v>26.62</v>
      </c>
      <c r="P95" s="237">
        <v>0</v>
      </c>
      <c r="Q95" s="237">
        <f>ROUND(E95*P95,2)</f>
        <v>0</v>
      </c>
      <c r="R95" s="239" t="s">
        <v>274</v>
      </c>
      <c r="S95" s="239" t="s">
        <v>234</v>
      </c>
      <c r="T95" s="240" t="s">
        <v>275</v>
      </c>
      <c r="U95" s="222">
        <v>1.1930000000000001</v>
      </c>
      <c r="V95" s="222">
        <f>ROUND(E95*U95,2)</f>
        <v>288.70999999999998</v>
      </c>
      <c r="W95" s="222"/>
      <c r="X95" s="222" t="s">
        <v>276</v>
      </c>
      <c r="Y95" s="222" t="s">
        <v>237</v>
      </c>
      <c r="Z95" s="212"/>
      <c r="AA95" s="212"/>
      <c r="AB95" s="212"/>
      <c r="AC95" s="212"/>
      <c r="AD95" s="212"/>
      <c r="AE95" s="212"/>
      <c r="AF95" s="212"/>
      <c r="AG95" s="212" t="s">
        <v>277</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2" x14ac:dyDescent="0.25">
      <c r="A96" s="219"/>
      <c r="B96" s="220"/>
      <c r="C96" s="262" t="s">
        <v>566</v>
      </c>
      <c r="D96" s="261"/>
      <c r="E96" s="261"/>
      <c r="F96" s="261"/>
      <c r="G96" s="261"/>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279</v>
      </c>
      <c r="AH96" s="212"/>
      <c r="AI96" s="212"/>
      <c r="AJ96" s="212"/>
      <c r="AK96" s="212"/>
      <c r="AL96" s="212"/>
      <c r="AM96" s="212"/>
      <c r="AN96" s="212"/>
      <c r="AO96" s="212"/>
      <c r="AP96" s="212"/>
      <c r="AQ96" s="212"/>
      <c r="AR96" s="212"/>
      <c r="AS96" s="212"/>
      <c r="AT96" s="212"/>
      <c r="AU96" s="212"/>
      <c r="AV96" s="212"/>
      <c r="AW96" s="212"/>
      <c r="AX96" s="212"/>
      <c r="AY96" s="212"/>
      <c r="AZ96" s="212"/>
      <c r="BA96" s="250" t="str">
        <f>C96</f>
        <v>s provedením lože do 50 mm, s vyplněním spár, s dvojím beraněním a se smetením přebytečného materiálu na krajnici</v>
      </c>
      <c r="BB96" s="212"/>
      <c r="BC96" s="212"/>
      <c r="BD96" s="212"/>
      <c r="BE96" s="212"/>
      <c r="BF96" s="212"/>
      <c r="BG96" s="212"/>
      <c r="BH96" s="212"/>
    </row>
    <row r="97" spans="1:60" outlineLevel="2" x14ac:dyDescent="0.25">
      <c r="A97" s="219"/>
      <c r="B97" s="220"/>
      <c r="C97" s="263" t="s">
        <v>507</v>
      </c>
      <c r="D97" s="259"/>
      <c r="E97" s="260">
        <v>193</v>
      </c>
      <c r="F97" s="222"/>
      <c r="G97" s="222"/>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281</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5">
      <c r="A98" s="219"/>
      <c r="B98" s="220"/>
      <c r="C98" s="263" t="s">
        <v>513</v>
      </c>
      <c r="D98" s="259"/>
      <c r="E98" s="260">
        <v>49</v>
      </c>
      <c r="F98" s="222"/>
      <c r="G98" s="222"/>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281</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5">
      <c r="A99" s="234">
        <v>28</v>
      </c>
      <c r="B99" s="235" t="s">
        <v>567</v>
      </c>
      <c r="C99" s="252" t="s">
        <v>568</v>
      </c>
      <c r="D99" s="236" t="s">
        <v>273</v>
      </c>
      <c r="E99" s="237">
        <v>270</v>
      </c>
      <c r="F99" s="238"/>
      <c r="G99" s="239">
        <f>ROUND(E99*F99,2)</f>
        <v>0</v>
      </c>
      <c r="H99" s="238"/>
      <c r="I99" s="239">
        <f>ROUND(E99*H99,2)</f>
        <v>0</v>
      </c>
      <c r="J99" s="238"/>
      <c r="K99" s="239">
        <f>ROUND(E99*J99,2)</f>
        <v>0</v>
      </c>
      <c r="L99" s="239">
        <v>21</v>
      </c>
      <c r="M99" s="239">
        <f>G99*(1+L99/100)</f>
        <v>0</v>
      </c>
      <c r="N99" s="237">
        <v>3.15E-2</v>
      </c>
      <c r="O99" s="237">
        <f>ROUND(E99*N99,2)</f>
        <v>8.51</v>
      </c>
      <c r="P99" s="237">
        <v>0</v>
      </c>
      <c r="Q99" s="237">
        <f>ROUND(E99*P99,2)</f>
        <v>0</v>
      </c>
      <c r="R99" s="239" t="s">
        <v>274</v>
      </c>
      <c r="S99" s="239" t="s">
        <v>234</v>
      </c>
      <c r="T99" s="240" t="s">
        <v>275</v>
      </c>
      <c r="U99" s="222">
        <v>0.52</v>
      </c>
      <c r="V99" s="222">
        <f>ROUND(E99*U99,2)</f>
        <v>140.4</v>
      </c>
      <c r="W99" s="222"/>
      <c r="X99" s="222" t="s">
        <v>276</v>
      </c>
      <c r="Y99" s="222" t="s">
        <v>237</v>
      </c>
      <c r="Z99" s="212"/>
      <c r="AA99" s="212"/>
      <c r="AB99" s="212"/>
      <c r="AC99" s="212"/>
      <c r="AD99" s="212"/>
      <c r="AE99" s="212"/>
      <c r="AF99" s="212"/>
      <c r="AG99" s="212" t="s">
        <v>277</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2" x14ac:dyDescent="0.25">
      <c r="A100" s="219"/>
      <c r="B100" s="220"/>
      <c r="C100" s="262" t="s">
        <v>569</v>
      </c>
      <c r="D100" s="261"/>
      <c r="E100" s="261"/>
      <c r="F100" s="261"/>
      <c r="G100" s="261"/>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279</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5">
      <c r="A101" s="219"/>
      <c r="B101" s="220"/>
      <c r="C101" s="263" t="s">
        <v>508</v>
      </c>
      <c r="D101" s="259"/>
      <c r="E101" s="260">
        <v>135</v>
      </c>
      <c r="F101" s="222"/>
      <c r="G101" s="222"/>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281</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5">
      <c r="A102" s="219"/>
      <c r="B102" s="220"/>
      <c r="C102" s="263" t="s">
        <v>512</v>
      </c>
      <c r="D102" s="259"/>
      <c r="E102" s="260">
        <v>135</v>
      </c>
      <c r="F102" s="222"/>
      <c r="G102" s="222"/>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281</v>
      </c>
      <c r="AH102" s="212">
        <v>0</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5">
      <c r="A103" s="234">
        <v>29</v>
      </c>
      <c r="B103" s="235" t="s">
        <v>570</v>
      </c>
      <c r="C103" s="252" t="s">
        <v>571</v>
      </c>
      <c r="D103" s="236" t="s">
        <v>309</v>
      </c>
      <c r="E103" s="237">
        <v>4.6574999999999998</v>
      </c>
      <c r="F103" s="238"/>
      <c r="G103" s="239">
        <f>ROUND(E103*F103,2)</f>
        <v>0</v>
      </c>
      <c r="H103" s="238"/>
      <c r="I103" s="239">
        <f>ROUND(E103*H103,2)</f>
        <v>0</v>
      </c>
      <c r="J103" s="238"/>
      <c r="K103" s="239">
        <f>ROUND(E103*J103,2)</f>
        <v>0</v>
      </c>
      <c r="L103" s="239">
        <v>21</v>
      </c>
      <c r="M103" s="239">
        <f>G103*(1+L103/100)</f>
        <v>0</v>
      </c>
      <c r="N103" s="237">
        <v>0</v>
      </c>
      <c r="O103" s="237">
        <f>ROUND(E103*N103,2)</f>
        <v>0</v>
      </c>
      <c r="P103" s="237">
        <v>0</v>
      </c>
      <c r="Q103" s="237">
        <f>ROUND(E103*P103,2)</f>
        <v>0</v>
      </c>
      <c r="R103" s="239" t="s">
        <v>274</v>
      </c>
      <c r="S103" s="239" t="s">
        <v>234</v>
      </c>
      <c r="T103" s="240" t="s">
        <v>275</v>
      </c>
      <c r="U103" s="222">
        <v>3</v>
      </c>
      <c r="V103" s="222">
        <f>ROUND(E103*U103,2)</f>
        <v>13.97</v>
      </c>
      <c r="W103" s="222"/>
      <c r="X103" s="222" t="s">
        <v>276</v>
      </c>
      <c r="Y103" s="222" t="s">
        <v>237</v>
      </c>
      <c r="Z103" s="212"/>
      <c r="AA103" s="212"/>
      <c r="AB103" s="212"/>
      <c r="AC103" s="212"/>
      <c r="AD103" s="212"/>
      <c r="AE103" s="212"/>
      <c r="AF103" s="212"/>
      <c r="AG103" s="212" t="s">
        <v>277</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2" x14ac:dyDescent="0.25">
      <c r="A104" s="219"/>
      <c r="B104" s="220"/>
      <c r="C104" s="262" t="s">
        <v>572</v>
      </c>
      <c r="D104" s="261"/>
      <c r="E104" s="261"/>
      <c r="F104" s="261"/>
      <c r="G104" s="261"/>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279</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2" x14ac:dyDescent="0.25">
      <c r="A105" s="219"/>
      <c r="B105" s="220"/>
      <c r="C105" s="263" t="s">
        <v>573</v>
      </c>
      <c r="D105" s="259"/>
      <c r="E105" s="260">
        <v>2.16</v>
      </c>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281</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5">
      <c r="A106" s="219"/>
      <c r="B106" s="220"/>
      <c r="C106" s="263" t="s">
        <v>574</v>
      </c>
      <c r="D106" s="259"/>
      <c r="E106" s="260">
        <v>2.4975000000000001</v>
      </c>
      <c r="F106" s="222"/>
      <c r="G106" s="222"/>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281</v>
      </c>
      <c r="AH106" s="212">
        <v>0</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5">
      <c r="A107" s="234">
        <v>30</v>
      </c>
      <c r="B107" s="235" t="s">
        <v>575</v>
      </c>
      <c r="C107" s="252" t="s">
        <v>576</v>
      </c>
      <c r="D107" s="236" t="s">
        <v>309</v>
      </c>
      <c r="E107" s="237">
        <v>13.05</v>
      </c>
      <c r="F107" s="238"/>
      <c r="G107" s="239">
        <f>ROUND(E107*F107,2)</f>
        <v>0</v>
      </c>
      <c r="H107" s="238"/>
      <c r="I107" s="239">
        <f>ROUND(E107*H107,2)</f>
        <v>0</v>
      </c>
      <c r="J107" s="238"/>
      <c r="K107" s="239">
        <f>ROUND(E107*J107,2)</f>
        <v>0</v>
      </c>
      <c r="L107" s="239">
        <v>21</v>
      </c>
      <c r="M107" s="239">
        <f>G107*(1+L107/100)</f>
        <v>0</v>
      </c>
      <c r="N107" s="237">
        <v>2.5249999999999999</v>
      </c>
      <c r="O107" s="237">
        <f>ROUND(E107*N107,2)</f>
        <v>32.950000000000003</v>
      </c>
      <c r="P107" s="237">
        <v>0</v>
      </c>
      <c r="Q107" s="237">
        <f>ROUND(E107*P107,2)</f>
        <v>0</v>
      </c>
      <c r="R107" s="239" t="s">
        <v>577</v>
      </c>
      <c r="S107" s="239" t="s">
        <v>234</v>
      </c>
      <c r="T107" s="240" t="s">
        <v>275</v>
      </c>
      <c r="U107" s="222">
        <v>2.3170000000000002</v>
      </c>
      <c r="V107" s="222">
        <f>ROUND(E107*U107,2)</f>
        <v>30.24</v>
      </c>
      <c r="W107" s="222"/>
      <c r="X107" s="222" t="s">
        <v>276</v>
      </c>
      <c r="Y107" s="222" t="s">
        <v>237</v>
      </c>
      <c r="Z107" s="212"/>
      <c r="AA107" s="212"/>
      <c r="AB107" s="212"/>
      <c r="AC107" s="212"/>
      <c r="AD107" s="212"/>
      <c r="AE107" s="212"/>
      <c r="AF107" s="212"/>
      <c r="AG107" s="212" t="s">
        <v>277</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5">
      <c r="A108" s="219"/>
      <c r="B108" s="220"/>
      <c r="C108" s="262" t="s">
        <v>578</v>
      </c>
      <c r="D108" s="261"/>
      <c r="E108" s="261"/>
      <c r="F108" s="261"/>
      <c r="G108" s="261"/>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279</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2" x14ac:dyDescent="0.25">
      <c r="A109" s="219"/>
      <c r="B109" s="220"/>
      <c r="C109" s="263" t="s">
        <v>579</v>
      </c>
      <c r="D109" s="259"/>
      <c r="E109" s="260">
        <v>13.05</v>
      </c>
      <c r="F109" s="222"/>
      <c r="G109" s="222"/>
      <c r="H109" s="222"/>
      <c r="I109" s="222"/>
      <c r="J109" s="222"/>
      <c r="K109" s="222"/>
      <c r="L109" s="222"/>
      <c r="M109" s="222"/>
      <c r="N109" s="221"/>
      <c r="O109" s="221"/>
      <c r="P109" s="221"/>
      <c r="Q109" s="221"/>
      <c r="R109" s="222"/>
      <c r="S109" s="222"/>
      <c r="T109" s="222"/>
      <c r="U109" s="222"/>
      <c r="V109" s="222"/>
      <c r="W109" s="222"/>
      <c r="X109" s="222"/>
      <c r="Y109" s="222"/>
      <c r="Z109" s="212"/>
      <c r="AA109" s="212"/>
      <c r="AB109" s="212"/>
      <c r="AC109" s="212"/>
      <c r="AD109" s="212"/>
      <c r="AE109" s="212"/>
      <c r="AF109" s="212"/>
      <c r="AG109" s="212" t="s">
        <v>281</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5">
      <c r="A110" s="234">
        <v>31</v>
      </c>
      <c r="B110" s="235" t="s">
        <v>580</v>
      </c>
      <c r="C110" s="252" t="s">
        <v>581</v>
      </c>
      <c r="D110" s="236" t="s">
        <v>309</v>
      </c>
      <c r="E110" s="237">
        <v>13.05</v>
      </c>
      <c r="F110" s="238"/>
      <c r="G110" s="239">
        <f>ROUND(E110*F110,2)</f>
        <v>0</v>
      </c>
      <c r="H110" s="238"/>
      <c r="I110" s="239">
        <f>ROUND(E110*H110,2)</f>
        <v>0</v>
      </c>
      <c r="J110" s="238"/>
      <c r="K110" s="239">
        <f>ROUND(E110*J110,2)</f>
        <v>0</v>
      </c>
      <c r="L110" s="239">
        <v>21</v>
      </c>
      <c r="M110" s="239">
        <f>G110*(1+L110/100)</f>
        <v>0</v>
      </c>
      <c r="N110" s="237">
        <v>0</v>
      </c>
      <c r="O110" s="237">
        <f>ROUND(E110*N110,2)</f>
        <v>0</v>
      </c>
      <c r="P110" s="237">
        <v>0</v>
      </c>
      <c r="Q110" s="237">
        <f>ROUND(E110*P110,2)</f>
        <v>0</v>
      </c>
      <c r="R110" s="239" t="s">
        <v>577</v>
      </c>
      <c r="S110" s="239" t="s">
        <v>234</v>
      </c>
      <c r="T110" s="240" t="s">
        <v>275</v>
      </c>
      <c r="U110" s="222">
        <v>0.67500000000000004</v>
      </c>
      <c r="V110" s="222">
        <f>ROUND(E110*U110,2)</f>
        <v>8.81</v>
      </c>
      <c r="W110" s="222"/>
      <c r="X110" s="222" t="s">
        <v>276</v>
      </c>
      <c r="Y110" s="222" t="s">
        <v>237</v>
      </c>
      <c r="Z110" s="212"/>
      <c r="AA110" s="212"/>
      <c r="AB110" s="212"/>
      <c r="AC110" s="212"/>
      <c r="AD110" s="212"/>
      <c r="AE110" s="212"/>
      <c r="AF110" s="212"/>
      <c r="AG110" s="212" t="s">
        <v>277</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2" x14ac:dyDescent="0.25">
      <c r="A111" s="219"/>
      <c r="B111" s="220"/>
      <c r="C111" s="262" t="s">
        <v>582</v>
      </c>
      <c r="D111" s="261"/>
      <c r="E111" s="261"/>
      <c r="F111" s="261"/>
      <c r="G111" s="261"/>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279</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2" x14ac:dyDescent="0.25">
      <c r="A112" s="219"/>
      <c r="B112" s="220"/>
      <c r="C112" s="263" t="s">
        <v>583</v>
      </c>
      <c r="D112" s="259"/>
      <c r="E112" s="260">
        <v>13.05</v>
      </c>
      <c r="F112" s="222"/>
      <c r="G112" s="222"/>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281</v>
      </c>
      <c r="AH112" s="212">
        <v>5</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5">
      <c r="A113" s="234">
        <v>32</v>
      </c>
      <c r="B113" s="235" t="s">
        <v>584</v>
      </c>
      <c r="C113" s="252" t="s">
        <v>585</v>
      </c>
      <c r="D113" s="236" t="s">
        <v>309</v>
      </c>
      <c r="E113" s="237">
        <v>13.05</v>
      </c>
      <c r="F113" s="238"/>
      <c r="G113" s="239">
        <f>ROUND(E113*F113,2)</f>
        <v>0</v>
      </c>
      <c r="H113" s="238"/>
      <c r="I113" s="239">
        <f>ROUND(E113*H113,2)</f>
        <v>0</v>
      </c>
      <c r="J113" s="238"/>
      <c r="K113" s="239">
        <f>ROUND(E113*J113,2)</f>
        <v>0</v>
      </c>
      <c r="L113" s="239">
        <v>21</v>
      </c>
      <c r="M113" s="239">
        <f>G113*(1+L113/100)</f>
        <v>0</v>
      </c>
      <c r="N113" s="237">
        <v>0</v>
      </c>
      <c r="O113" s="237">
        <f>ROUND(E113*N113,2)</f>
        <v>0</v>
      </c>
      <c r="P113" s="237">
        <v>0</v>
      </c>
      <c r="Q113" s="237">
        <f>ROUND(E113*P113,2)</f>
        <v>0</v>
      </c>
      <c r="R113" s="239" t="s">
        <v>577</v>
      </c>
      <c r="S113" s="239" t="s">
        <v>234</v>
      </c>
      <c r="T113" s="240" t="s">
        <v>275</v>
      </c>
      <c r="U113" s="222">
        <v>0.20499999999999999</v>
      </c>
      <c r="V113" s="222">
        <f>ROUND(E113*U113,2)</f>
        <v>2.68</v>
      </c>
      <c r="W113" s="222"/>
      <c r="X113" s="222" t="s">
        <v>276</v>
      </c>
      <c r="Y113" s="222" t="s">
        <v>237</v>
      </c>
      <c r="Z113" s="212"/>
      <c r="AA113" s="212"/>
      <c r="AB113" s="212"/>
      <c r="AC113" s="212"/>
      <c r="AD113" s="212"/>
      <c r="AE113" s="212"/>
      <c r="AF113" s="212"/>
      <c r="AG113" s="212" t="s">
        <v>277</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5">
      <c r="A114" s="219"/>
      <c r="B114" s="220"/>
      <c r="C114" s="262" t="s">
        <v>586</v>
      </c>
      <c r="D114" s="261"/>
      <c r="E114" s="261"/>
      <c r="F114" s="261"/>
      <c r="G114" s="261"/>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279</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5">
      <c r="A115" s="219"/>
      <c r="B115" s="220"/>
      <c r="C115" s="263" t="s">
        <v>583</v>
      </c>
      <c r="D115" s="259"/>
      <c r="E115" s="260">
        <v>13.05</v>
      </c>
      <c r="F115" s="222"/>
      <c r="G115" s="222"/>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281</v>
      </c>
      <c r="AH115" s="212">
        <v>5</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ht="20.399999999999999" outlineLevel="1" x14ac:dyDescent="0.25">
      <c r="A116" s="234">
        <v>33</v>
      </c>
      <c r="B116" s="235" t="s">
        <v>587</v>
      </c>
      <c r="C116" s="252" t="s">
        <v>588</v>
      </c>
      <c r="D116" s="236" t="s">
        <v>348</v>
      </c>
      <c r="E116" s="237">
        <v>0.21010999999999999</v>
      </c>
      <c r="F116" s="238"/>
      <c r="G116" s="239">
        <f>ROUND(E116*F116,2)</f>
        <v>0</v>
      </c>
      <c r="H116" s="238"/>
      <c r="I116" s="239">
        <f>ROUND(E116*H116,2)</f>
        <v>0</v>
      </c>
      <c r="J116" s="238"/>
      <c r="K116" s="239">
        <f>ROUND(E116*J116,2)</f>
        <v>0</v>
      </c>
      <c r="L116" s="239">
        <v>21</v>
      </c>
      <c r="M116" s="239">
        <f>G116*(1+L116/100)</f>
        <v>0</v>
      </c>
      <c r="N116" s="237">
        <v>1.0662499999999999</v>
      </c>
      <c r="O116" s="237">
        <f>ROUND(E116*N116,2)</f>
        <v>0.22</v>
      </c>
      <c r="P116" s="237">
        <v>0</v>
      </c>
      <c r="Q116" s="237">
        <f>ROUND(E116*P116,2)</f>
        <v>0</v>
      </c>
      <c r="R116" s="239" t="s">
        <v>577</v>
      </c>
      <c r="S116" s="239" t="s">
        <v>234</v>
      </c>
      <c r="T116" s="240" t="s">
        <v>275</v>
      </c>
      <c r="U116" s="222">
        <v>15.231</v>
      </c>
      <c r="V116" s="222">
        <f>ROUND(E116*U116,2)</f>
        <v>3.2</v>
      </c>
      <c r="W116" s="222"/>
      <c r="X116" s="222" t="s">
        <v>276</v>
      </c>
      <c r="Y116" s="222" t="s">
        <v>237</v>
      </c>
      <c r="Z116" s="212"/>
      <c r="AA116" s="212"/>
      <c r="AB116" s="212"/>
      <c r="AC116" s="212"/>
      <c r="AD116" s="212"/>
      <c r="AE116" s="212"/>
      <c r="AF116" s="212"/>
      <c r="AG116" s="212" t="s">
        <v>277</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2" x14ac:dyDescent="0.25">
      <c r="A117" s="219"/>
      <c r="B117" s="220"/>
      <c r="C117" s="262" t="s">
        <v>589</v>
      </c>
      <c r="D117" s="261"/>
      <c r="E117" s="261"/>
      <c r="F117" s="261"/>
      <c r="G117" s="261"/>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279</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5">
      <c r="A118" s="219"/>
      <c r="B118" s="220"/>
      <c r="C118" s="263" t="s">
        <v>590</v>
      </c>
      <c r="D118" s="259"/>
      <c r="E118" s="260">
        <v>0.21010999999999999</v>
      </c>
      <c r="F118" s="222"/>
      <c r="G118" s="222"/>
      <c r="H118" s="222"/>
      <c r="I118" s="222"/>
      <c r="J118" s="222"/>
      <c r="K118" s="222"/>
      <c r="L118" s="222"/>
      <c r="M118" s="222"/>
      <c r="N118" s="221"/>
      <c r="O118" s="221"/>
      <c r="P118" s="221"/>
      <c r="Q118" s="221"/>
      <c r="R118" s="222"/>
      <c r="S118" s="222"/>
      <c r="T118" s="222"/>
      <c r="U118" s="222"/>
      <c r="V118" s="222"/>
      <c r="W118" s="222"/>
      <c r="X118" s="222"/>
      <c r="Y118" s="222"/>
      <c r="Z118" s="212"/>
      <c r="AA118" s="212"/>
      <c r="AB118" s="212"/>
      <c r="AC118" s="212"/>
      <c r="AD118" s="212"/>
      <c r="AE118" s="212"/>
      <c r="AF118" s="212"/>
      <c r="AG118" s="212" t="s">
        <v>281</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5">
      <c r="A119" s="234">
        <v>34</v>
      </c>
      <c r="B119" s="235" t="s">
        <v>591</v>
      </c>
      <c r="C119" s="252" t="s">
        <v>592</v>
      </c>
      <c r="D119" s="236" t="s">
        <v>309</v>
      </c>
      <c r="E119" s="237">
        <v>2.64</v>
      </c>
      <c r="F119" s="238"/>
      <c r="G119" s="239">
        <f>ROUND(E119*F119,2)</f>
        <v>0</v>
      </c>
      <c r="H119" s="238"/>
      <c r="I119" s="239">
        <f>ROUND(E119*H119,2)</f>
        <v>0</v>
      </c>
      <c r="J119" s="238"/>
      <c r="K119" s="239">
        <f>ROUND(E119*J119,2)</f>
        <v>0</v>
      </c>
      <c r="L119" s="239">
        <v>21</v>
      </c>
      <c r="M119" s="239">
        <f>G119*(1+L119/100)</f>
        <v>0</v>
      </c>
      <c r="N119" s="237">
        <v>0.6</v>
      </c>
      <c r="O119" s="237">
        <f>ROUND(E119*N119,2)</f>
        <v>1.58</v>
      </c>
      <c r="P119" s="237">
        <v>0</v>
      </c>
      <c r="Q119" s="237">
        <f>ROUND(E119*P119,2)</f>
        <v>0</v>
      </c>
      <c r="R119" s="239" t="s">
        <v>519</v>
      </c>
      <c r="S119" s="239" t="s">
        <v>234</v>
      </c>
      <c r="T119" s="240" t="s">
        <v>275</v>
      </c>
      <c r="U119" s="222">
        <v>0</v>
      </c>
      <c r="V119" s="222">
        <f>ROUND(E119*U119,2)</f>
        <v>0</v>
      </c>
      <c r="W119" s="222"/>
      <c r="X119" s="222" t="s">
        <v>520</v>
      </c>
      <c r="Y119" s="222" t="s">
        <v>237</v>
      </c>
      <c r="Z119" s="212"/>
      <c r="AA119" s="212"/>
      <c r="AB119" s="212"/>
      <c r="AC119" s="212"/>
      <c r="AD119" s="212"/>
      <c r="AE119" s="212"/>
      <c r="AF119" s="212"/>
      <c r="AG119" s="212" t="s">
        <v>521</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2" x14ac:dyDescent="0.25">
      <c r="A120" s="219"/>
      <c r="B120" s="220"/>
      <c r="C120" s="263" t="s">
        <v>593</v>
      </c>
      <c r="D120" s="259"/>
      <c r="E120" s="260">
        <v>2.64</v>
      </c>
      <c r="F120" s="222"/>
      <c r="G120" s="222"/>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281</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5">
      <c r="A121" s="234">
        <v>35</v>
      </c>
      <c r="B121" s="235" t="s">
        <v>594</v>
      </c>
      <c r="C121" s="252" t="s">
        <v>595</v>
      </c>
      <c r="D121" s="236" t="s">
        <v>348</v>
      </c>
      <c r="E121" s="237">
        <v>8.3834999999999997</v>
      </c>
      <c r="F121" s="238"/>
      <c r="G121" s="239">
        <f>ROUND(E121*F121,2)</f>
        <v>0</v>
      </c>
      <c r="H121" s="238"/>
      <c r="I121" s="239">
        <f>ROUND(E121*H121,2)</f>
        <v>0</v>
      </c>
      <c r="J121" s="238"/>
      <c r="K121" s="239">
        <f>ROUND(E121*J121,2)</f>
        <v>0</v>
      </c>
      <c r="L121" s="239">
        <v>21</v>
      </c>
      <c r="M121" s="239">
        <f>G121*(1+L121/100)</f>
        <v>0</v>
      </c>
      <c r="N121" s="237">
        <v>1</v>
      </c>
      <c r="O121" s="237">
        <f>ROUND(E121*N121,2)</f>
        <v>8.3800000000000008</v>
      </c>
      <c r="P121" s="237">
        <v>0</v>
      </c>
      <c r="Q121" s="237">
        <f>ROUND(E121*P121,2)</f>
        <v>0</v>
      </c>
      <c r="R121" s="239" t="s">
        <v>519</v>
      </c>
      <c r="S121" s="239" t="s">
        <v>234</v>
      </c>
      <c r="T121" s="240" t="s">
        <v>275</v>
      </c>
      <c r="U121" s="222">
        <v>0</v>
      </c>
      <c r="V121" s="222">
        <f>ROUND(E121*U121,2)</f>
        <v>0</v>
      </c>
      <c r="W121" s="222"/>
      <c r="X121" s="222" t="s">
        <v>520</v>
      </c>
      <c r="Y121" s="222" t="s">
        <v>237</v>
      </c>
      <c r="Z121" s="212"/>
      <c r="AA121" s="212"/>
      <c r="AB121" s="212"/>
      <c r="AC121" s="212"/>
      <c r="AD121" s="212"/>
      <c r="AE121" s="212"/>
      <c r="AF121" s="212"/>
      <c r="AG121" s="212" t="s">
        <v>521</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5">
      <c r="A122" s="219"/>
      <c r="B122" s="220"/>
      <c r="C122" s="266" t="s">
        <v>596</v>
      </c>
      <c r="D122" s="264"/>
      <c r="E122" s="265"/>
      <c r="F122" s="222"/>
      <c r="G122" s="222"/>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281</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3" x14ac:dyDescent="0.25">
      <c r="A123" s="219"/>
      <c r="B123" s="220"/>
      <c r="C123" s="267" t="s">
        <v>597</v>
      </c>
      <c r="D123" s="264"/>
      <c r="E123" s="265">
        <v>2.16</v>
      </c>
      <c r="F123" s="222"/>
      <c r="G123" s="222"/>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281</v>
      </c>
      <c r="AH123" s="212">
        <v>2</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5">
      <c r="A124" s="219"/>
      <c r="B124" s="220"/>
      <c r="C124" s="267" t="s">
        <v>598</v>
      </c>
      <c r="D124" s="264"/>
      <c r="E124" s="265">
        <v>2.4975000000000001</v>
      </c>
      <c r="F124" s="222"/>
      <c r="G124" s="222"/>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281</v>
      </c>
      <c r="AH124" s="212">
        <v>2</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5">
      <c r="A125" s="219"/>
      <c r="B125" s="220"/>
      <c r="C125" s="266" t="s">
        <v>599</v>
      </c>
      <c r="D125" s="264"/>
      <c r="E125" s="265"/>
      <c r="F125" s="222"/>
      <c r="G125" s="222"/>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281</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5">
      <c r="A126" s="219"/>
      <c r="B126" s="220"/>
      <c r="C126" s="263" t="s">
        <v>600</v>
      </c>
      <c r="D126" s="259"/>
      <c r="E126" s="260">
        <v>8.3834999999999997</v>
      </c>
      <c r="F126" s="222"/>
      <c r="G126" s="22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281</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5">
      <c r="A127" s="234">
        <v>36</v>
      </c>
      <c r="B127" s="235" t="s">
        <v>527</v>
      </c>
      <c r="C127" s="252" t="s">
        <v>528</v>
      </c>
      <c r="D127" s="236" t="s">
        <v>348</v>
      </c>
      <c r="E127" s="237">
        <v>68.040000000000006</v>
      </c>
      <c r="F127" s="238"/>
      <c r="G127" s="239">
        <f>ROUND(E127*F127,2)</f>
        <v>0</v>
      </c>
      <c r="H127" s="238"/>
      <c r="I127" s="239">
        <f>ROUND(E127*H127,2)</f>
        <v>0</v>
      </c>
      <c r="J127" s="238"/>
      <c r="K127" s="239">
        <f>ROUND(E127*J127,2)</f>
        <v>0</v>
      </c>
      <c r="L127" s="239">
        <v>21</v>
      </c>
      <c r="M127" s="239">
        <f>G127*(1+L127/100)</f>
        <v>0</v>
      </c>
      <c r="N127" s="237">
        <v>1</v>
      </c>
      <c r="O127" s="237">
        <f>ROUND(E127*N127,2)</f>
        <v>68.040000000000006</v>
      </c>
      <c r="P127" s="237">
        <v>0</v>
      </c>
      <c r="Q127" s="237">
        <f>ROUND(E127*P127,2)</f>
        <v>0</v>
      </c>
      <c r="R127" s="239" t="s">
        <v>519</v>
      </c>
      <c r="S127" s="239" t="s">
        <v>275</v>
      </c>
      <c r="T127" s="240" t="s">
        <v>275</v>
      </c>
      <c r="U127" s="222">
        <v>0</v>
      </c>
      <c r="V127" s="222">
        <f>ROUND(E127*U127,2)</f>
        <v>0</v>
      </c>
      <c r="W127" s="222"/>
      <c r="X127" s="222" t="s">
        <v>520</v>
      </c>
      <c r="Y127" s="222" t="s">
        <v>237</v>
      </c>
      <c r="Z127" s="212"/>
      <c r="AA127" s="212"/>
      <c r="AB127" s="212"/>
      <c r="AC127" s="212"/>
      <c r="AD127" s="212"/>
      <c r="AE127" s="212"/>
      <c r="AF127" s="212"/>
      <c r="AG127" s="212" t="s">
        <v>521</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2" x14ac:dyDescent="0.25">
      <c r="A128" s="219"/>
      <c r="B128" s="220"/>
      <c r="C128" s="263" t="s">
        <v>601</v>
      </c>
      <c r="D128" s="259"/>
      <c r="E128" s="260">
        <v>68.040000000000006</v>
      </c>
      <c r="F128" s="222"/>
      <c r="G128" s="222"/>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281</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5">
      <c r="A129" s="234">
        <v>37</v>
      </c>
      <c r="B129" s="235" t="s">
        <v>602</v>
      </c>
      <c r="C129" s="252" t="s">
        <v>603</v>
      </c>
      <c r="D129" s="236" t="s">
        <v>348</v>
      </c>
      <c r="E129" s="237">
        <v>40.53</v>
      </c>
      <c r="F129" s="238"/>
      <c r="G129" s="239">
        <f>ROUND(E129*F129,2)</f>
        <v>0</v>
      </c>
      <c r="H129" s="238"/>
      <c r="I129" s="239">
        <f>ROUND(E129*H129,2)</f>
        <v>0</v>
      </c>
      <c r="J129" s="238"/>
      <c r="K129" s="239">
        <f>ROUND(E129*J129,2)</f>
        <v>0</v>
      </c>
      <c r="L129" s="239">
        <v>21</v>
      </c>
      <c r="M129" s="239">
        <f>G129*(1+L129/100)</f>
        <v>0</v>
      </c>
      <c r="N129" s="237">
        <v>1</v>
      </c>
      <c r="O129" s="237">
        <f>ROUND(E129*N129,2)</f>
        <v>40.53</v>
      </c>
      <c r="P129" s="237">
        <v>0</v>
      </c>
      <c r="Q129" s="237">
        <f>ROUND(E129*P129,2)</f>
        <v>0</v>
      </c>
      <c r="R129" s="239" t="s">
        <v>519</v>
      </c>
      <c r="S129" s="239" t="s">
        <v>275</v>
      </c>
      <c r="T129" s="240" t="s">
        <v>275</v>
      </c>
      <c r="U129" s="222">
        <v>0</v>
      </c>
      <c r="V129" s="222">
        <f>ROUND(E129*U129,2)</f>
        <v>0</v>
      </c>
      <c r="W129" s="222"/>
      <c r="X129" s="222" t="s">
        <v>520</v>
      </c>
      <c r="Y129" s="222" t="s">
        <v>237</v>
      </c>
      <c r="Z129" s="212"/>
      <c r="AA129" s="212"/>
      <c r="AB129" s="212"/>
      <c r="AC129" s="212"/>
      <c r="AD129" s="212"/>
      <c r="AE129" s="212"/>
      <c r="AF129" s="212"/>
      <c r="AG129" s="212" t="s">
        <v>521</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2" x14ac:dyDescent="0.25">
      <c r="A130" s="219"/>
      <c r="B130" s="220"/>
      <c r="C130" s="263" t="s">
        <v>604</v>
      </c>
      <c r="D130" s="259"/>
      <c r="E130" s="260">
        <v>40.53</v>
      </c>
      <c r="F130" s="222"/>
      <c r="G130" s="222"/>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281</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5">
      <c r="A131" s="234">
        <v>38</v>
      </c>
      <c r="B131" s="235" t="s">
        <v>605</v>
      </c>
      <c r="C131" s="252" t="s">
        <v>606</v>
      </c>
      <c r="D131" s="236" t="s">
        <v>273</v>
      </c>
      <c r="E131" s="237">
        <v>40.950000000000003</v>
      </c>
      <c r="F131" s="238"/>
      <c r="G131" s="239">
        <f>ROUND(E131*F131,2)</f>
        <v>0</v>
      </c>
      <c r="H131" s="238"/>
      <c r="I131" s="239">
        <f>ROUND(E131*H131,2)</f>
        <v>0</v>
      </c>
      <c r="J131" s="238"/>
      <c r="K131" s="239">
        <f>ROUND(E131*J131,2)</f>
        <v>0</v>
      </c>
      <c r="L131" s="239">
        <v>21</v>
      </c>
      <c r="M131" s="239">
        <f>G131*(1+L131/100)</f>
        <v>0</v>
      </c>
      <c r="N131" s="237">
        <v>0.2</v>
      </c>
      <c r="O131" s="237">
        <f>ROUND(E131*N131,2)</f>
        <v>8.19</v>
      </c>
      <c r="P131" s="237">
        <v>0</v>
      </c>
      <c r="Q131" s="237">
        <f>ROUND(E131*P131,2)</f>
        <v>0</v>
      </c>
      <c r="R131" s="239" t="s">
        <v>519</v>
      </c>
      <c r="S131" s="239" t="s">
        <v>234</v>
      </c>
      <c r="T131" s="240" t="s">
        <v>275</v>
      </c>
      <c r="U131" s="222">
        <v>0</v>
      </c>
      <c r="V131" s="222">
        <f>ROUND(E131*U131,2)</f>
        <v>0</v>
      </c>
      <c r="W131" s="222"/>
      <c r="X131" s="222" t="s">
        <v>520</v>
      </c>
      <c r="Y131" s="222" t="s">
        <v>237</v>
      </c>
      <c r="Z131" s="212"/>
      <c r="AA131" s="212"/>
      <c r="AB131" s="212"/>
      <c r="AC131" s="212"/>
      <c r="AD131" s="212"/>
      <c r="AE131" s="212"/>
      <c r="AF131" s="212"/>
      <c r="AG131" s="212" t="s">
        <v>521</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5">
      <c r="A132" s="219"/>
      <c r="B132" s="220"/>
      <c r="C132" s="263" t="s">
        <v>607</v>
      </c>
      <c r="D132" s="259"/>
      <c r="E132" s="260">
        <v>40.950000000000003</v>
      </c>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281</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1" x14ac:dyDescent="0.25">
      <c r="A133" s="234">
        <v>39</v>
      </c>
      <c r="B133" s="235" t="s">
        <v>608</v>
      </c>
      <c r="C133" s="252" t="s">
        <v>609</v>
      </c>
      <c r="D133" s="236" t="s">
        <v>273</v>
      </c>
      <c r="E133" s="237">
        <v>141.75</v>
      </c>
      <c r="F133" s="238"/>
      <c r="G133" s="239">
        <f>ROUND(E133*F133,2)</f>
        <v>0</v>
      </c>
      <c r="H133" s="238"/>
      <c r="I133" s="239">
        <f>ROUND(E133*H133,2)</f>
        <v>0</v>
      </c>
      <c r="J133" s="238"/>
      <c r="K133" s="239">
        <f>ROUND(E133*J133,2)</f>
        <v>0</v>
      </c>
      <c r="L133" s="239">
        <v>21</v>
      </c>
      <c r="M133" s="239">
        <f>G133*(1+L133/100)</f>
        <v>0</v>
      </c>
      <c r="N133" s="237">
        <v>2.75E-2</v>
      </c>
      <c r="O133" s="237">
        <f>ROUND(E133*N133,2)</f>
        <v>3.9</v>
      </c>
      <c r="P133" s="237">
        <v>0</v>
      </c>
      <c r="Q133" s="237">
        <f>ROUND(E133*P133,2)</f>
        <v>0</v>
      </c>
      <c r="R133" s="239"/>
      <c r="S133" s="239" t="s">
        <v>254</v>
      </c>
      <c r="T133" s="240" t="s">
        <v>275</v>
      </c>
      <c r="U133" s="222">
        <v>0</v>
      </c>
      <c r="V133" s="222">
        <f>ROUND(E133*U133,2)</f>
        <v>0</v>
      </c>
      <c r="W133" s="222"/>
      <c r="X133" s="222" t="s">
        <v>520</v>
      </c>
      <c r="Y133" s="222" t="s">
        <v>237</v>
      </c>
      <c r="Z133" s="212"/>
      <c r="AA133" s="212"/>
      <c r="AB133" s="212"/>
      <c r="AC133" s="212"/>
      <c r="AD133" s="212"/>
      <c r="AE133" s="212"/>
      <c r="AF133" s="212"/>
      <c r="AG133" s="212" t="s">
        <v>521</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2" x14ac:dyDescent="0.25">
      <c r="A134" s="219"/>
      <c r="B134" s="220"/>
      <c r="C134" s="263" t="s">
        <v>610</v>
      </c>
      <c r="D134" s="259"/>
      <c r="E134" s="260">
        <v>141.75</v>
      </c>
      <c r="F134" s="222"/>
      <c r="G134" s="222"/>
      <c r="H134" s="222"/>
      <c r="I134" s="222"/>
      <c r="J134" s="222"/>
      <c r="K134" s="222"/>
      <c r="L134" s="222"/>
      <c r="M134" s="222"/>
      <c r="N134" s="221"/>
      <c r="O134" s="221"/>
      <c r="P134" s="221"/>
      <c r="Q134" s="221"/>
      <c r="R134" s="222"/>
      <c r="S134" s="222"/>
      <c r="T134" s="222"/>
      <c r="U134" s="222"/>
      <c r="V134" s="222"/>
      <c r="W134" s="222"/>
      <c r="X134" s="222"/>
      <c r="Y134" s="222"/>
      <c r="Z134" s="212"/>
      <c r="AA134" s="212"/>
      <c r="AB134" s="212"/>
      <c r="AC134" s="212"/>
      <c r="AD134" s="212"/>
      <c r="AE134" s="212"/>
      <c r="AF134" s="212"/>
      <c r="AG134" s="212" t="s">
        <v>281</v>
      </c>
      <c r="AH134" s="212">
        <v>0</v>
      </c>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1" x14ac:dyDescent="0.25">
      <c r="A135" s="234">
        <v>40</v>
      </c>
      <c r="B135" s="235" t="s">
        <v>611</v>
      </c>
      <c r="C135" s="252" t="s">
        <v>612</v>
      </c>
      <c r="D135" s="236" t="s">
        <v>273</v>
      </c>
      <c r="E135" s="237">
        <v>141.75</v>
      </c>
      <c r="F135" s="238"/>
      <c r="G135" s="239">
        <f>ROUND(E135*F135,2)</f>
        <v>0</v>
      </c>
      <c r="H135" s="238"/>
      <c r="I135" s="239">
        <f>ROUND(E135*H135,2)</f>
        <v>0</v>
      </c>
      <c r="J135" s="238"/>
      <c r="K135" s="239">
        <f>ROUND(E135*J135,2)</f>
        <v>0</v>
      </c>
      <c r="L135" s="239">
        <v>21</v>
      </c>
      <c r="M135" s="239">
        <f>G135*(1+L135/100)</f>
        <v>0</v>
      </c>
      <c r="N135" s="237">
        <v>0.14815</v>
      </c>
      <c r="O135" s="237">
        <f>ROUND(E135*N135,2)</f>
        <v>21</v>
      </c>
      <c r="P135" s="237">
        <v>0</v>
      </c>
      <c r="Q135" s="237">
        <f>ROUND(E135*P135,2)</f>
        <v>0</v>
      </c>
      <c r="R135" s="239"/>
      <c r="S135" s="239" t="s">
        <v>254</v>
      </c>
      <c r="T135" s="240" t="s">
        <v>235</v>
      </c>
      <c r="U135" s="222">
        <v>0</v>
      </c>
      <c r="V135" s="222">
        <f>ROUND(E135*U135,2)</f>
        <v>0</v>
      </c>
      <c r="W135" s="222"/>
      <c r="X135" s="222" t="s">
        <v>520</v>
      </c>
      <c r="Y135" s="222" t="s">
        <v>237</v>
      </c>
      <c r="Z135" s="212"/>
      <c r="AA135" s="212"/>
      <c r="AB135" s="212"/>
      <c r="AC135" s="212"/>
      <c r="AD135" s="212"/>
      <c r="AE135" s="212"/>
      <c r="AF135" s="212"/>
      <c r="AG135" s="212" t="s">
        <v>521</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2" x14ac:dyDescent="0.25">
      <c r="A136" s="219"/>
      <c r="B136" s="220"/>
      <c r="C136" s="263" t="s">
        <v>613</v>
      </c>
      <c r="D136" s="259"/>
      <c r="E136" s="260">
        <v>141.75</v>
      </c>
      <c r="F136" s="222"/>
      <c r="G136" s="222"/>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281</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x14ac:dyDescent="0.25">
      <c r="A137" s="227" t="s">
        <v>229</v>
      </c>
      <c r="B137" s="228" t="s">
        <v>138</v>
      </c>
      <c r="C137" s="251" t="s">
        <v>139</v>
      </c>
      <c r="D137" s="229"/>
      <c r="E137" s="230"/>
      <c r="F137" s="231"/>
      <c r="G137" s="231">
        <f>SUMIF(AG138:AG147,"&lt;&gt;NOR",G138:G147)</f>
        <v>0</v>
      </c>
      <c r="H137" s="231"/>
      <c r="I137" s="231">
        <f>SUM(I138:I147)</f>
        <v>0</v>
      </c>
      <c r="J137" s="231"/>
      <c r="K137" s="231">
        <f>SUM(K138:K147)</f>
        <v>0</v>
      </c>
      <c r="L137" s="231"/>
      <c r="M137" s="231">
        <f>SUM(M138:M147)</f>
        <v>0</v>
      </c>
      <c r="N137" s="230"/>
      <c r="O137" s="230">
        <f>SUM(O138:O147)</f>
        <v>0</v>
      </c>
      <c r="P137" s="230"/>
      <c r="Q137" s="230">
        <f>SUM(Q138:Q147)</f>
        <v>0</v>
      </c>
      <c r="R137" s="231"/>
      <c r="S137" s="231"/>
      <c r="T137" s="232"/>
      <c r="U137" s="226"/>
      <c r="V137" s="226">
        <f>SUM(V138:V147)</f>
        <v>0</v>
      </c>
      <c r="W137" s="226"/>
      <c r="X137" s="226"/>
      <c r="Y137" s="226"/>
      <c r="AG137" t="s">
        <v>230</v>
      </c>
    </row>
    <row r="138" spans="1:60" outlineLevel="1" x14ac:dyDescent="0.25">
      <c r="A138" s="234">
        <v>41</v>
      </c>
      <c r="B138" s="235" t="s">
        <v>614</v>
      </c>
      <c r="C138" s="252" t="s">
        <v>615</v>
      </c>
      <c r="D138" s="236" t="s">
        <v>273</v>
      </c>
      <c r="E138" s="237">
        <v>87</v>
      </c>
      <c r="F138" s="238"/>
      <c r="G138" s="239">
        <f>ROUND(E138*F138,2)</f>
        <v>0</v>
      </c>
      <c r="H138" s="238"/>
      <c r="I138" s="239">
        <f>ROUND(E138*H138,2)</f>
        <v>0</v>
      </c>
      <c r="J138" s="238"/>
      <c r="K138" s="239">
        <f>ROUND(E138*J138,2)</f>
        <v>0</v>
      </c>
      <c r="L138" s="239">
        <v>21</v>
      </c>
      <c r="M138" s="239">
        <f>G138*(1+L138/100)</f>
        <v>0</v>
      </c>
      <c r="N138" s="237">
        <v>0</v>
      </c>
      <c r="O138" s="237">
        <f>ROUND(E138*N138,2)</f>
        <v>0</v>
      </c>
      <c r="P138" s="237">
        <v>0</v>
      </c>
      <c r="Q138" s="237">
        <f>ROUND(E138*P138,2)</f>
        <v>0</v>
      </c>
      <c r="R138" s="239"/>
      <c r="S138" s="239" t="s">
        <v>254</v>
      </c>
      <c r="T138" s="240" t="s">
        <v>235</v>
      </c>
      <c r="U138" s="222">
        <v>0</v>
      </c>
      <c r="V138" s="222">
        <f>ROUND(E138*U138,2)</f>
        <v>0</v>
      </c>
      <c r="W138" s="222"/>
      <c r="X138" s="222" t="s">
        <v>276</v>
      </c>
      <c r="Y138" s="222" t="s">
        <v>237</v>
      </c>
      <c r="Z138" s="212"/>
      <c r="AA138" s="212"/>
      <c r="AB138" s="212"/>
      <c r="AC138" s="212"/>
      <c r="AD138" s="212"/>
      <c r="AE138" s="212"/>
      <c r="AF138" s="212"/>
      <c r="AG138" s="212" t="s">
        <v>277</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2" x14ac:dyDescent="0.25">
      <c r="A139" s="219"/>
      <c r="B139" s="220"/>
      <c r="C139" s="263" t="s">
        <v>616</v>
      </c>
      <c r="D139" s="259"/>
      <c r="E139" s="260">
        <v>87</v>
      </c>
      <c r="F139" s="222"/>
      <c r="G139" s="222"/>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281</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5">
      <c r="A140" s="234">
        <v>42</v>
      </c>
      <c r="B140" s="235" t="s">
        <v>617</v>
      </c>
      <c r="C140" s="252" t="s">
        <v>618</v>
      </c>
      <c r="D140" s="236" t="s">
        <v>273</v>
      </c>
      <c r="E140" s="237">
        <v>87</v>
      </c>
      <c r="F140" s="238"/>
      <c r="G140" s="239">
        <f>ROUND(E140*F140,2)</f>
        <v>0</v>
      </c>
      <c r="H140" s="238"/>
      <c r="I140" s="239">
        <f>ROUND(E140*H140,2)</f>
        <v>0</v>
      </c>
      <c r="J140" s="238"/>
      <c r="K140" s="239">
        <f>ROUND(E140*J140,2)</f>
        <v>0</v>
      </c>
      <c r="L140" s="239">
        <v>21</v>
      </c>
      <c r="M140" s="239">
        <f>G140*(1+L140/100)</f>
        <v>0</v>
      </c>
      <c r="N140" s="237">
        <v>0</v>
      </c>
      <c r="O140" s="237">
        <f>ROUND(E140*N140,2)</f>
        <v>0</v>
      </c>
      <c r="P140" s="237">
        <v>0</v>
      </c>
      <c r="Q140" s="237">
        <f>ROUND(E140*P140,2)</f>
        <v>0</v>
      </c>
      <c r="R140" s="239"/>
      <c r="S140" s="239" t="s">
        <v>254</v>
      </c>
      <c r="T140" s="240" t="s">
        <v>235</v>
      </c>
      <c r="U140" s="222">
        <v>0</v>
      </c>
      <c r="V140" s="222">
        <f>ROUND(E140*U140,2)</f>
        <v>0</v>
      </c>
      <c r="W140" s="222"/>
      <c r="X140" s="222" t="s">
        <v>276</v>
      </c>
      <c r="Y140" s="222" t="s">
        <v>237</v>
      </c>
      <c r="Z140" s="212"/>
      <c r="AA140" s="212"/>
      <c r="AB140" s="212"/>
      <c r="AC140" s="212"/>
      <c r="AD140" s="212"/>
      <c r="AE140" s="212"/>
      <c r="AF140" s="212"/>
      <c r="AG140" s="212" t="s">
        <v>277</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5">
      <c r="A141" s="219"/>
      <c r="B141" s="220"/>
      <c r="C141" s="263" t="s">
        <v>619</v>
      </c>
      <c r="D141" s="259"/>
      <c r="E141" s="260">
        <v>87</v>
      </c>
      <c r="F141" s="222"/>
      <c r="G141" s="222"/>
      <c r="H141" s="222"/>
      <c r="I141" s="222"/>
      <c r="J141" s="222"/>
      <c r="K141" s="222"/>
      <c r="L141" s="222"/>
      <c r="M141" s="222"/>
      <c r="N141" s="221"/>
      <c r="O141" s="221"/>
      <c r="P141" s="221"/>
      <c r="Q141" s="221"/>
      <c r="R141" s="222"/>
      <c r="S141" s="222"/>
      <c r="T141" s="222"/>
      <c r="U141" s="222"/>
      <c r="V141" s="222"/>
      <c r="W141" s="222"/>
      <c r="X141" s="222"/>
      <c r="Y141" s="222"/>
      <c r="Z141" s="212"/>
      <c r="AA141" s="212"/>
      <c r="AB141" s="212"/>
      <c r="AC141" s="212"/>
      <c r="AD141" s="212"/>
      <c r="AE141" s="212"/>
      <c r="AF141" s="212"/>
      <c r="AG141" s="212" t="s">
        <v>281</v>
      </c>
      <c r="AH141" s="212">
        <v>5</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5">
      <c r="A142" s="243">
        <v>43</v>
      </c>
      <c r="B142" s="244" t="s">
        <v>620</v>
      </c>
      <c r="C142" s="255" t="s">
        <v>621</v>
      </c>
      <c r="D142" s="245" t="s">
        <v>298</v>
      </c>
      <c r="E142" s="246">
        <v>1</v>
      </c>
      <c r="F142" s="247"/>
      <c r="G142" s="248">
        <f>ROUND(E142*F142,2)</f>
        <v>0</v>
      </c>
      <c r="H142" s="247"/>
      <c r="I142" s="248">
        <f>ROUND(E142*H142,2)</f>
        <v>0</v>
      </c>
      <c r="J142" s="247"/>
      <c r="K142" s="248">
        <f>ROUND(E142*J142,2)</f>
        <v>0</v>
      </c>
      <c r="L142" s="248">
        <v>21</v>
      </c>
      <c r="M142" s="248">
        <f>G142*(1+L142/100)</f>
        <v>0</v>
      </c>
      <c r="N142" s="246">
        <v>0</v>
      </c>
      <c r="O142" s="246">
        <f>ROUND(E142*N142,2)</f>
        <v>0</v>
      </c>
      <c r="P142" s="246">
        <v>0</v>
      </c>
      <c r="Q142" s="246">
        <f>ROUND(E142*P142,2)</f>
        <v>0</v>
      </c>
      <c r="R142" s="248"/>
      <c r="S142" s="248" t="s">
        <v>254</v>
      </c>
      <c r="T142" s="249" t="s">
        <v>235</v>
      </c>
      <c r="U142" s="222">
        <v>0</v>
      </c>
      <c r="V142" s="222">
        <f>ROUND(E142*U142,2)</f>
        <v>0</v>
      </c>
      <c r="W142" s="222"/>
      <c r="X142" s="222" t="s">
        <v>276</v>
      </c>
      <c r="Y142" s="222" t="s">
        <v>237</v>
      </c>
      <c r="Z142" s="212"/>
      <c r="AA142" s="212"/>
      <c r="AB142" s="212"/>
      <c r="AC142" s="212"/>
      <c r="AD142" s="212"/>
      <c r="AE142" s="212"/>
      <c r="AF142" s="212"/>
      <c r="AG142" s="212" t="s">
        <v>277</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1" x14ac:dyDescent="0.25">
      <c r="A143" s="243">
        <v>44</v>
      </c>
      <c r="B143" s="244" t="s">
        <v>622</v>
      </c>
      <c r="C143" s="255" t="s">
        <v>623</v>
      </c>
      <c r="D143" s="245" t="s">
        <v>298</v>
      </c>
      <c r="E143" s="246">
        <v>1</v>
      </c>
      <c r="F143" s="247"/>
      <c r="G143" s="248">
        <f>ROUND(E143*F143,2)</f>
        <v>0</v>
      </c>
      <c r="H143" s="247"/>
      <c r="I143" s="248">
        <f>ROUND(E143*H143,2)</f>
        <v>0</v>
      </c>
      <c r="J143" s="247"/>
      <c r="K143" s="248">
        <f>ROUND(E143*J143,2)</f>
        <v>0</v>
      </c>
      <c r="L143" s="248">
        <v>21</v>
      </c>
      <c r="M143" s="248">
        <f>G143*(1+L143/100)</f>
        <v>0</v>
      </c>
      <c r="N143" s="246">
        <v>0</v>
      </c>
      <c r="O143" s="246">
        <f>ROUND(E143*N143,2)</f>
        <v>0</v>
      </c>
      <c r="P143" s="246">
        <v>0</v>
      </c>
      <c r="Q143" s="246">
        <f>ROUND(E143*P143,2)</f>
        <v>0</v>
      </c>
      <c r="R143" s="248"/>
      <c r="S143" s="248" t="s">
        <v>254</v>
      </c>
      <c r="T143" s="249" t="s">
        <v>235</v>
      </c>
      <c r="U143" s="222">
        <v>0</v>
      </c>
      <c r="V143" s="222">
        <f>ROUND(E143*U143,2)</f>
        <v>0</v>
      </c>
      <c r="W143" s="222"/>
      <c r="X143" s="222" t="s">
        <v>276</v>
      </c>
      <c r="Y143" s="222" t="s">
        <v>237</v>
      </c>
      <c r="Z143" s="212"/>
      <c r="AA143" s="212"/>
      <c r="AB143" s="212"/>
      <c r="AC143" s="212"/>
      <c r="AD143" s="212"/>
      <c r="AE143" s="212"/>
      <c r="AF143" s="212"/>
      <c r="AG143" s="212" t="s">
        <v>277</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ht="20.399999999999999" outlineLevel="1" x14ac:dyDescent="0.25">
      <c r="A144" s="234">
        <v>45</v>
      </c>
      <c r="B144" s="235" t="s">
        <v>624</v>
      </c>
      <c r="C144" s="252" t="s">
        <v>625</v>
      </c>
      <c r="D144" s="236" t="s">
        <v>273</v>
      </c>
      <c r="E144" s="237">
        <v>353</v>
      </c>
      <c r="F144" s="238"/>
      <c r="G144" s="239">
        <f>ROUND(E144*F144,2)</f>
        <v>0</v>
      </c>
      <c r="H144" s="238"/>
      <c r="I144" s="239">
        <f>ROUND(E144*H144,2)</f>
        <v>0</v>
      </c>
      <c r="J144" s="238"/>
      <c r="K144" s="239">
        <f>ROUND(E144*J144,2)</f>
        <v>0</v>
      </c>
      <c r="L144" s="239">
        <v>21</v>
      </c>
      <c r="M144" s="239">
        <f>G144*(1+L144/100)</f>
        <v>0</v>
      </c>
      <c r="N144" s="237">
        <v>0</v>
      </c>
      <c r="O144" s="237">
        <f>ROUND(E144*N144,2)</f>
        <v>0</v>
      </c>
      <c r="P144" s="237">
        <v>0</v>
      </c>
      <c r="Q144" s="237">
        <f>ROUND(E144*P144,2)</f>
        <v>0</v>
      </c>
      <c r="R144" s="239"/>
      <c r="S144" s="239" t="s">
        <v>254</v>
      </c>
      <c r="T144" s="240" t="s">
        <v>235</v>
      </c>
      <c r="U144" s="222">
        <v>0</v>
      </c>
      <c r="V144" s="222">
        <f>ROUND(E144*U144,2)</f>
        <v>0</v>
      </c>
      <c r="W144" s="222"/>
      <c r="X144" s="222" t="s">
        <v>276</v>
      </c>
      <c r="Y144" s="222" t="s">
        <v>237</v>
      </c>
      <c r="Z144" s="212"/>
      <c r="AA144" s="212"/>
      <c r="AB144" s="212"/>
      <c r="AC144" s="212"/>
      <c r="AD144" s="212"/>
      <c r="AE144" s="212"/>
      <c r="AF144" s="212"/>
      <c r="AG144" s="212" t="s">
        <v>277</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2" x14ac:dyDescent="0.25">
      <c r="A145" s="219"/>
      <c r="B145" s="220"/>
      <c r="C145" s="263" t="s">
        <v>626</v>
      </c>
      <c r="D145" s="259"/>
      <c r="E145" s="260">
        <v>353</v>
      </c>
      <c r="F145" s="222"/>
      <c r="G145" s="222"/>
      <c r="H145" s="222"/>
      <c r="I145" s="222"/>
      <c r="J145" s="222"/>
      <c r="K145" s="222"/>
      <c r="L145" s="222"/>
      <c r="M145" s="222"/>
      <c r="N145" s="221"/>
      <c r="O145" s="221"/>
      <c r="P145" s="221"/>
      <c r="Q145" s="221"/>
      <c r="R145" s="222"/>
      <c r="S145" s="222"/>
      <c r="T145" s="222"/>
      <c r="U145" s="222"/>
      <c r="V145" s="222"/>
      <c r="W145" s="222"/>
      <c r="X145" s="222"/>
      <c r="Y145" s="222"/>
      <c r="Z145" s="212"/>
      <c r="AA145" s="212"/>
      <c r="AB145" s="212"/>
      <c r="AC145" s="212"/>
      <c r="AD145" s="212"/>
      <c r="AE145" s="212"/>
      <c r="AF145" s="212"/>
      <c r="AG145" s="212" t="s">
        <v>281</v>
      </c>
      <c r="AH145" s="212">
        <v>0</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ht="20.399999999999999" outlineLevel="1" x14ac:dyDescent="0.25">
      <c r="A146" s="234">
        <v>46</v>
      </c>
      <c r="B146" s="235" t="s">
        <v>627</v>
      </c>
      <c r="C146" s="252" t="s">
        <v>628</v>
      </c>
      <c r="D146" s="236" t="s">
        <v>273</v>
      </c>
      <c r="E146" s="237">
        <v>87</v>
      </c>
      <c r="F146" s="238"/>
      <c r="G146" s="239">
        <f>ROUND(E146*F146,2)</f>
        <v>0</v>
      </c>
      <c r="H146" s="238"/>
      <c r="I146" s="239">
        <f>ROUND(E146*H146,2)</f>
        <v>0</v>
      </c>
      <c r="J146" s="238"/>
      <c r="K146" s="239">
        <f>ROUND(E146*J146,2)</f>
        <v>0</v>
      </c>
      <c r="L146" s="239">
        <v>21</v>
      </c>
      <c r="M146" s="239">
        <f>G146*(1+L146/100)</f>
        <v>0</v>
      </c>
      <c r="N146" s="237">
        <v>0</v>
      </c>
      <c r="O146" s="237">
        <f>ROUND(E146*N146,2)</f>
        <v>0</v>
      </c>
      <c r="P146" s="237">
        <v>0</v>
      </c>
      <c r="Q146" s="237">
        <f>ROUND(E146*P146,2)</f>
        <v>0</v>
      </c>
      <c r="R146" s="239"/>
      <c r="S146" s="239" t="s">
        <v>254</v>
      </c>
      <c r="T146" s="240" t="s">
        <v>235</v>
      </c>
      <c r="U146" s="222">
        <v>0</v>
      </c>
      <c r="V146" s="222">
        <f>ROUND(E146*U146,2)</f>
        <v>0</v>
      </c>
      <c r="W146" s="222"/>
      <c r="X146" s="222" t="s">
        <v>276</v>
      </c>
      <c r="Y146" s="222" t="s">
        <v>237</v>
      </c>
      <c r="Z146" s="212"/>
      <c r="AA146" s="212"/>
      <c r="AB146" s="212"/>
      <c r="AC146" s="212"/>
      <c r="AD146" s="212"/>
      <c r="AE146" s="212"/>
      <c r="AF146" s="212"/>
      <c r="AG146" s="212" t="s">
        <v>277</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2" x14ac:dyDescent="0.25">
      <c r="A147" s="219"/>
      <c r="B147" s="220"/>
      <c r="C147" s="263" t="s">
        <v>616</v>
      </c>
      <c r="D147" s="259"/>
      <c r="E147" s="260">
        <v>87</v>
      </c>
      <c r="F147" s="222"/>
      <c r="G147" s="222"/>
      <c r="H147" s="222"/>
      <c r="I147" s="222"/>
      <c r="J147" s="222"/>
      <c r="K147" s="222"/>
      <c r="L147" s="222"/>
      <c r="M147" s="222"/>
      <c r="N147" s="221"/>
      <c r="O147" s="221"/>
      <c r="P147" s="221"/>
      <c r="Q147" s="221"/>
      <c r="R147" s="222"/>
      <c r="S147" s="222"/>
      <c r="T147" s="222"/>
      <c r="U147" s="222"/>
      <c r="V147" s="222"/>
      <c r="W147" s="222"/>
      <c r="X147" s="222"/>
      <c r="Y147" s="222"/>
      <c r="Z147" s="212"/>
      <c r="AA147" s="212"/>
      <c r="AB147" s="212"/>
      <c r="AC147" s="212"/>
      <c r="AD147" s="212"/>
      <c r="AE147" s="212"/>
      <c r="AF147" s="212"/>
      <c r="AG147" s="212" t="s">
        <v>281</v>
      </c>
      <c r="AH147" s="212">
        <v>0</v>
      </c>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x14ac:dyDescent="0.25">
      <c r="A148" s="227" t="s">
        <v>229</v>
      </c>
      <c r="B148" s="228" t="s">
        <v>150</v>
      </c>
      <c r="C148" s="251" t="s">
        <v>151</v>
      </c>
      <c r="D148" s="229"/>
      <c r="E148" s="230"/>
      <c r="F148" s="231"/>
      <c r="G148" s="231">
        <f>SUMIF(AG149:AG158,"&lt;&gt;NOR",G149:G158)</f>
        <v>0</v>
      </c>
      <c r="H148" s="231"/>
      <c r="I148" s="231">
        <f>SUM(I149:I158)</f>
        <v>0</v>
      </c>
      <c r="J148" s="231"/>
      <c r="K148" s="231">
        <f>SUM(K149:K158)</f>
        <v>0</v>
      </c>
      <c r="L148" s="231"/>
      <c r="M148" s="231">
        <f>SUM(M149:M158)</f>
        <v>0</v>
      </c>
      <c r="N148" s="230"/>
      <c r="O148" s="230">
        <f>SUM(O149:O158)</f>
        <v>148.18</v>
      </c>
      <c r="P148" s="230"/>
      <c r="Q148" s="230">
        <f>SUM(Q149:Q158)</f>
        <v>0</v>
      </c>
      <c r="R148" s="231"/>
      <c r="S148" s="231"/>
      <c r="T148" s="232"/>
      <c r="U148" s="226"/>
      <c r="V148" s="226">
        <f>SUM(V149:V158)</f>
        <v>109.97</v>
      </c>
      <c r="W148" s="226"/>
      <c r="X148" s="226"/>
      <c r="Y148" s="226"/>
      <c r="AG148" t="s">
        <v>230</v>
      </c>
    </row>
    <row r="149" spans="1:60" ht="20.399999999999999" outlineLevel="1" x14ac:dyDescent="0.25">
      <c r="A149" s="234">
        <v>47</v>
      </c>
      <c r="B149" s="235" t="s">
        <v>629</v>
      </c>
      <c r="C149" s="252" t="s">
        <v>630</v>
      </c>
      <c r="D149" s="236" t="s">
        <v>290</v>
      </c>
      <c r="E149" s="237">
        <v>180</v>
      </c>
      <c r="F149" s="238"/>
      <c r="G149" s="239">
        <f>ROUND(E149*F149,2)</f>
        <v>0</v>
      </c>
      <c r="H149" s="238"/>
      <c r="I149" s="239">
        <f>ROUND(E149*H149,2)</f>
        <v>0</v>
      </c>
      <c r="J149" s="238"/>
      <c r="K149" s="239">
        <f>ROUND(E149*J149,2)</f>
        <v>0</v>
      </c>
      <c r="L149" s="239">
        <v>21</v>
      </c>
      <c r="M149" s="239">
        <f>G149*(1+L149/100)</f>
        <v>0</v>
      </c>
      <c r="N149" s="237">
        <v>0.12472</v>
      </c>
      <c r="O149" s="237">
        <f>ROUND(E149*N149,2)</f>
        <v>22.45</v>
      </c>
      <c r="P149" s="237">
        <v>0</v>
      </c>
      <c r="Q149" s="237">
        <f>ROUND(E149*P149,2)</f>
        <v>0</v>
      </c>
      <c r="R149" s="239" t="s">
        <v>274</v>
      </c>
      <c r="S149" s="239" t="s">
        <v>234</v>
      </c>
      <c r="T149" s="240" t="s">
        <v>275</v>
      </c>
      <c r="U149" s="222">
        <v>0.14000000000000001</v>
      </c>
      <c r="V149" s="222">
        <f>ROUND(E149*U149,2)</f>
        <v>25.2</v>
      </c>
      <c r="W149" s="222"/>
      <c r="X149" s="222" t="s">
        <v>276</v>
      </c>
      <c r="Y149" s="222" t="s">
        <v>237</v>
      </c>
      <c r="Z149" s="212"/>
      <c r="AA149" s="212"/>
      <c r="AB149" s="212"/>
      <c r="AC149" s="212"/>
      <c r="AD149" s="212"/>
      <c r="AE149" s="212"/>
      <c r="AF149" s="212"/>
      <c r="AG149" s="212" t="s">
        <v>277</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2" x14ac:dyDescent="0.25">
      <c r="A150" s="219"/>
      <c r="B150" s="220"/>
      <c r="C150" s="262" t="s">
        <v>631</v>
      </c>
      <c r="D150" s="261"/>
      <c r="E150" s="261"/>
      <c r="F150" s="261"/>
      <c r="G150" s="261"/>
      <c r="H150" s="222"/>
      <c r="I150" s="222"/>
      <c r="J150" s="222"/>
      <c r="K150" s="222"/>
      <c r="L150" s="222"/>
      <c r="M150" s="222"/>
      <c r="N150" s="221"/>
      <c r="O150" s="221"/>
      <c r="P150" s="221"/>
      <c r="Q150" s="221"/>
      <c r="R150" s="222"/>
      <c r="S150" s="222"/>
      <c r="T150" s="222"/>
      <c r="U150" s="222"/>
      <c r="V150" s="222"/>
      <c r="W150" s="222"/>
      <c r="X150" s="222"/>
      <c r="Y150" s="222"/>
      <c r="Z150" s="212"/>
      <c r="AA150" s="212"/>
      <c r="AB150" s="212"/>
      <c r="AC150" s="212"/>
      <c r="AD150" s="212"/>
      <c r="AE150" s="212"/>
      <c r="AF150" s="212"/>
      <c r="AG150" s="212" t="s">
        <v>279</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2" x14ac:dyDescent="0.25">
      <c r="A151" s="219"/>
      <c r="B151" s="220"/>
      <c r="C151" s="263" t="s">
        <v>632</v>
      </c>
      <c r="D151" s="259"/>
      <c r="E151" s="260">
        <v>180</v>
      </c>
      <c r="F151" s="222"/>
      <c r="G151" s="222"/>
      <c r="H151" s="222"/>
      <c r="I151" s="222"/>
      <c r="J151" s="222"/>
      <c r="K151" s="222"/>
      <c r="L151" s="222"/>
      <c r="M151" s="222"/>
      <c r="N151" s="221"/>
      <c r="O151" s="221"/>
      <c r="P151" s="221"/>
      <c r="Q151" s="221"/>
      <c r="R151" s="222"/>
      <c r="S151" s="222"/>
      <c r="T151" s="222"/>
      <c r="U151" s="222"/>
      <c r="V151" s="222"/>
      <c r="W151" s="222"/>
      <c r="X151" s="222"/>
      <c r="Y151" s="222"/>
      <c r="Z151" s="212"/>
      <c r="AA151" s="212"/>
      <c r="AB151" s="212"/>
      <c r="AC151" s="212"/>
      <c r="AD151" s="212"/>
      <c r="AE151" s="212"/>
      <c r="AF151" s="212"/>
      <c r="AG151" s="212" t="s">
        <v>281</v>
      </c>
      <c r="AH151" s="212">
        <v>0</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ht="30.6" outlineLevel="1" x14ac:dyDescent="0.25">
      <c r="A152" s="234">
        <v>48</v>
      </c>
      <c r="B152" s="235" t="s">
        <v>633</v>
      </c>
      <c r="C152" s="252" t="s">
        <v>634</v>
      </c>
      <c r="D152" s="236" t="s">
        <v>290</v>
      </c>
      <c r="E152" s="237">
        <v>110</v>
      </c>
      <c r="F152" s="238"/>
      <c r="G152" s="239">
        <f>ROUND(E152*F152,2)</f>
        <v>0</v>
      </c>
      <c r="H152" s="238"/>
      <c r="I152" s="239">
        <f>ROUND(E152*H152,2)</f>
        <v>0</v>
      </c>
      <c r="J152" s="238"/>
      <c r="K152" s="239">
        <f>ROUND(E152*J152,2)</f>
        <v>0</v>
      </c>
      <c r="L152" s="239">
        <v>21</v>
      </c>
      <c r="M152" s="239">
        <f>G152*(1+L152/100)</f>
        <v>0</v>
      </c>
      <c r="N152" s="237">
        <v>0.26980999999999999</v>
      </c>
      <c r="O152" s="237">
        <f>ROUND(E152*N152,2)</f>
        <v>29.68</v>
      </c>
      <c r="P152" s="237">
        <v>0</v>
      </c>
      <c r="Q152" s="237">
        <f>ROUND(E152*P152,2)</f>
        <v>0</v>
      </c>
      <c r="R152" s="239" t="s">
        <v>274</v>
      </c>
      <c r="S152" s="239" t="s">
        <v>234</v>
      </c>
      <c r="T152" s="240" t="s">
        <v>275</v>
      </c>
      <c r="U152" s="222">
        <v>0.27200000000000002</v>
      </c>
      <c r="V152" s="222">
        <f>ROUND(E152*U152,2)</f>
        <v>29.92</v>
      </c>
      <c r="W152" s="222"/>
      <c r="X152" s="222" t="s">
        <v>276</v>
      </c>
      <c r="Y152" s="222" t="s">
        <v>237</v>
      </c>
      <c r="Z152" s="212"/>
      <c r="AA152" s="212"/>
      <c r="AB152" s="212"/>
      <c r="AC152" s="212"/>
      <c r="AD152" s="212"/>
      <c r="AE152" s="212"/>
      <c r="AF152" s="212"/>
      <c r="AG152" s="212" t="s">
        <v>277</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2" x14ac:dyDescent="0.25">
      <c r="A153" s="219"/>
      <c r="B153" s="220"/>
      <c r="C153" s="262" t="s">
        <v>635</v>
      </c>
      <c r="D153" s="261"/>
      <c r="E153" s="261"/>
      <c r="F153" s="261"/>
      <c r="G153" s="261"/>
      <c r="H153" s="222"/>
      <c r="I153" s="222"/>
      <c r="J153" s="222"/>
      <c r="K153" s="222"/>
      <c r="L153" s="222"/>
      <c r="M153" s="222"/>
      <c r="N153" s="221"/>
      <c r="O153" s="221"/>
      <c r="P153" s="221"/>
      <c r="Q153" s="221"/>
      <c r="R153" s="222"/>
      <c r="S153" s="222"/>
      <c r="T153" s="222"/>
      <c r="U153" s="222"/>
      <c r="V153" s="222"/>
      <c r="W153" s="222"/>
      <c r="X153" s="222"/>
      <c r="Y153" s="222"/>
      <c r="Z153" s="212"/>
      <c r="AA153" s="212"/>
      <c r="AB153" s="212"/>
      <c r="AC153" s="212"/>
      <c r="AD153" s="212"/>
      <c r="AE153" s="212"/>
      <c r="AF153" s="212"/>
      <c r="AG153" s="212" t="s">
        <v>279</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2" x14ac:dyDescent="0.25">
      <c r="A154" s="219"/>
      <c r="B154" s="220"/>
      <c r="C154" s="263" t="s">
        <v>636</v>
      </c>
      <c r="D154" s="259"/>
      <c r="E154" s="260">
        <v>110</v>
      </c>
      <c r="F154" s="222"/>
      <c r="G154" s="222"/>
      <c r="H154" s="222"/>
      <c r="I154" s="222"/>
      <c r="J154" s="222"/>
      <c r="K154" s="222"/>
      <c r="L154" s="222"/>
      <c r="M154" s="222"/>
      <c r="N154" s="221"/>
      <c r="O154" s="221"/>
      <c r="P154" s="221"/>
      <c r="Q154" s="221"/>
      <c r="R154" s="222"/>
      <c r="S154" s="222"/>
      <c r="T154" s="222"/>
      <c r="U154" s="222"/>
      <c r="V154" s="222"/>
      <c r="W154" s="222"/>
      <c r="X154" s="222"/>
      <c r="Y154" s="222"/>
      <c r="Z154" s="212"/>
      <c r="AA154" s="212"/>
      <c r="AB154" s="212"/>
      <c r="AC154" s="212"/>
      <c r="AD154" s="212"/>
      <c r="AE154" s="212"/>
      <c r="AF154" s="212"/>
      <c r="AG154" s="212" t="s">
        <v>281</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5">
      <c r="A155" s="234">
        <v>49</v>
      </c>
      <c r="B155" s="235" t="s">
        <v>637</v>
      </c>
      <c r="C155" s="252" t="s">
        <v>638</v>
      </c>
      <c r="D155" s="236" t="s">
        <v>309</v>
      </c>
      <c r="E155" s="237">
        <v>38.04</v>
      </c>
      <c r="F155" s="238"/>
      <c r="G155" s="239">
        <f>ROUND(E155*F155,2)</f>
        <v>0</v>
      </c>
      <c r="H155" s="238"/>
      <c r="I155" s="239">
        <f>ROUND(E155*H155,2)</f>
        <v>0</v>
      </c>
      <c r="J155" s="238"/>
      <c r="K155" s="239">
        <f>ROUND(E155*J155,2)</f>
        <v>0</v>
      </c>
      <c r="L155" s="239">
        <v>21</v>
      </c>
      <c r="M155" s="239">
        <f>G155*(1+L155/100)</f>
        <v>0</v>
      </c>
      <c r="N155" s="237">
        <v>2.5249999999999999</v>
      </c>
      <c r="O155" s="237">
        <f>ROUND(E155*N155,2)</f>
        <v>96.05</v>
      </c>
      <c r="P155" s="237">
        <v>0</v>
      </c>
      <c r="Q155" s="237">
        <f>ROUND(E155*P155,2)</f>
        <v>0</v>
      </c>
      <c r="R155" s="239" t="s">
        <v>274</v>
      </c>
      <c r="S155" s="239" t="s">
        <v>234</v>
      </c>
      <c r="T155" s="240" t="s">
        <v>275</v>
      </c>
      <c r="U155" s="222">
        <v>1.4419999999999999</v>
      </c>
      <c r="V155" s="222">
        <f>ROUND(E155*U155,2)</f>
        <v>54.85</v>
      </c>
      <c r="W155" s="222"/>
      <c r="X155" s="222" t="s">
        <v>276</v>
      </c>
      <c r="Y155" s="222" t="s">
        <v>237</v>
      </c>
      <c r="Z155" s="212"/>
      <c r="AA155" s="212"/>
      <c r="AB155" s="212"/>
      <c r="AC155" s="212"/>
      <c r="AD155" s="212"/>
      <c r="AE155" s="212"/>
      <c r="AF155" s="212"/>
      <c r="AG155" s="212" t="s">
        <v>277</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2" x14ac:dyDescent="0.25">
      <c r="A156" s="219"/>
      <c r="B156" s="220"/>
      <c r="C156" s="262" t="s">
        <v>639</v>
      </c>
      <c r="D156" s="261"/>
      <c r="E156" s="261"/>
      <c r="F156" s="261"/>
      <c r="G156" s="261"/>
      <c r="H156" s="222"/>
      <c r="I156" s="222"/>
      <c r="J156" s="222"/>
      <c r="K156" s="222"/>
      <c r="L156" s="222"/>
      <c r="M156" s="222"/>
      <c r="N156" s="221"/>
      <c r="O156" s="221"/>
      <c r="P156" s="221"/>
      <c r="Q156" s="221"/>
      <c r="R156" s="222"/>
      <c r="S156" s="222"/>
      <c r="T156" s="222"/>
      <c r="U156" s="222"/>
      <c r="V156" s="222"/>
      <c r="W156" s="222"/>
      <c r="X156" s="222"/>
      <c r="Y156" s="222"/>
      <c r="Z156" s="212"/>
      <c r="AA156" s="212"/>
      <c r="AB156" s="212"/>
      <c r="AC156" s="212"/>
      <c r="AD156" s="212"/>
      <c r="AE156" s="212"/>
      <c r="AF156" s="212"/>
      <c r="AG156" s="212" t="s">
        <v>279</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2" x14ac:dyDescent="0.25">
      <c r="A157" s="219"/>
      <c r="B157" s="220"/>
      <c r="C157" s="263" t="s">
        <v>640</v>
      </c>
      <c r="D157" s="259"/>
      <c r="E157" s="260">
        <v>20.04</v>
      </c>
      <c r="F157" s="222"/>
      <c r="G157" s="222"/>
      <c r="H157" s="222"/>
      <c r="I157" s="222"/>
      <c r="J157" s="222"/>
      <c r="K157" s="222"/>
      <c r="L157" s="222"/>
      <c r="M157" s="222"/>
      <c r="N157" s="221"/>
      <c r="O157" s="221"/>
      <c r="P157" s="221"/>
      <c r="Q157" s="221"/>
      <c r="R157" s="222"/>
      <c r="S157" s="222"/>
      <c r="T157" s="222"/>
      <c r="U157" s="222"/>
      <c r="V157" s="222"/>
      <c r="W157" s="222"/>
      <c r="X157" s="222"/>
      <c r="Y157" s="222"/>
      <c r="Z157" s="212"/>
      <c r="AA157" s="212"/>
      <c r="AB157" s="212"/>
      <c r="AC157" s="212"/>
      <c r="AD157" s="212"/>
      <c r="AE157" s="212"/>
      <c r="AF157" s="212"/>
      <c r="AG157" s="212" t="s">
        <v>281</v>
      </c>
      <c r="AH157" s="212">
        <v>0</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3" x14ac:dyDescent="0.25">
      <c r="A158" s="219"/>
      <c r="B158" s="220"/>
      <c r="C158" s="263" t="s">
        <v>641</v>
      </c>
      <c r="D158" s="259"/>
      <c r="E158" s="260">
        <v>18</v>
      </c>
      <c r="F158" s="222"/>
      <c r="G158" s="222"/>
      <c r="H158" s="222"/>
      <c r="I158" s="222"/>
      <c r="J158" s="222"/>
      <c r="K158" s="222"/>
      <c r="L158" s="222"/>
      <c r="M158" s="222"/>
      <c r="N158" s="221"/>
      <c r="O158" s="221"/>
      <c r="P158" s="221"/>
      <c r="Q158" s="221"/>
      <c r="R158" s="222"/>
      <c r="S158" s="222"/>
      <c r="T158" s="222"/>
      <c r="U158" s="222"/>
      <c r="V158" s="222"/>
      <c r="W158" s="222"/>
      <c r="X158" s="222"/>
      <c r="Y158" s="222"/>
      <c r="Z158" s="212"/>
      <c r="AA158" s="212"/>
      <c r="AB158" s="212"/>
      <c r="AC158" s="212"/>
      <c r="AD158" s="212"/>
      <c r="AE158" s="212"/>
      <c r="AF158" s="212"/>
      <c r="AG158" s="212" t="s">
        <v>281</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x14ac:dyDescent="0.25">
      <c r="A159" s="227" t="s">
        <v>229</v>
      </c>
      <c r="B159" s="228" t="s">
        <v>158</v>
      </c>
      <c r="C159" s="251" t="s">
        <v>160</v>
      </c>
      <c r="D159" s="229"/>
      <c r="E159" s="230"/>
      <c r="F159" s="231"/>
      <c r="G159" s="231">
        <f>SUMIF(AG160:AG161,"&lt;&gt;NOR",G160:G161)</f>
        <v>0</v>
      </c>
      <c r="H159" s="231"/>
      <c r="I159" s="231">
        <f>SUM(I160:I161)</f>
        <v>0</v>
      </c>
      <c r="J159" s="231"/>
      <c r="K159" s="231">
        <f>SUM(K160:K161)</f>
        <v>0</v>
      </c>
      <c r="L159" s="231"/>
      <c r="M159" s="231">
        <f>SUM(M160:M161)</f>
        <v>0</v>
      </c>
      <c r="N159" s="230"/>
      <c r="O159" s="230">
        <f>SUM(O160:O161)</f>
        <v>0</v>
      </c>
      <c r="P159" s="230"/>
      <c r="Q159" s="230">
        <f>SUM(Q160:Q161)</f>
        <v>0</v>
      </c>
      <c r="R159" s="231"/>
      <c r="S159" s="231"/>
      <c r="T159" s="232"/>
      <c r="U159" s="226"/>
      <c r="V159" s="226">
        <f>SUM(V160:V161)</f>
        <v>560.79999999999995</v>
      </c>
      <c r="W159" s="226"/>
      <c r="X159" s="226"/>
      <c r="Y159" s="226"/>
      <c r="AG159" t="s">
        <v>230</v>
      </c>
    </row>
    <row r="160" spans="1:60" outlineLevel="1" x14ac:dyDescent="0.25">
      <c r="A160" s="234">
        <v>50</v>
      </c>
      <c r="B160" s="235" t="s">
        <v>642</v>
      </c>
      <c r="C160" s="252" t="s">
        <v>643</v>
      </c>
      <c r="D160" s="236" t="s">
        <v>348</v>
      </c>
      <c r="E160" s="237">
        <v>1437.9445900000001</v>
      </c>
      <c r="F160" s="238"/>
      <c r="G160" s="239">
        <f>ROUND(E160*F160,2)</f>
        <v>0</v>
      </c>
      <c r="H160" s="238"/>
      <c r="I160" s="239">
        <f>ROUND(E160*H160,2)</f>
        <v>0</v>
      </c>
      <c r="J160" s="238"/>
      <c r="K160" s="239">
        <f>ROUND(E160*J160,2)</f>
        <v>0</v>
      </c>
      <c r="L160" s="239">
        <v>21</v>
      </c>
      <c r="M160" s="239">
        <f>G160*(1+L160/100)</f>
        <v>0</v>
      </c>
      <c r="N160" s="237">
        <v>0</v>
      </c>
      <c r="O160" s="237">
        <f>ROUND(E160*N160,2)</f>
        <v>0</v>
      </c>
      <c r="P160" s="237">
        <v>0</v>
      </c>
      <c r="Q160" s="237">
        <f>ROUND(E160*P160,2)</f>
        <v>0</v>
      </c>
      <c r="R160" s="239" t="s">
        <v>274</v>
      </c>
      <c r="S160" s="239" t="s">
        <v>234</v>
      </c>
      <c r="T160" s="240" t="s">
        <v>275</v>
      </c>
      <c r="U160" s="222">
        <v>0.39</v>
      </c>
      <c r="V160" s="222">
        <f>ROUND(E160*U160,2)</f>
        <v>560.79999999999995</v>
      </c>
      <c r="W160" s="222"/>
      <c r="X160" s="222" t="s">
        <v>159</v>
      </c>
      <c r="Y160" s="222" t="s">
        <v>237</v>
      </c>
      <c r="Z160" s="212"/>
      <c r="AA160" s="212"/>
      <c r="AB160" s="212"/>
      <c r="AC160" s="212"/>
      <c r="AD160" s="212"/>
      <c r="AE160" s="212"/>
      <c r="AF160" s="212"/>
      <c r="AG160" s="212" t="s">
        <v>644</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2" x14ac:dyDescent="0.25">
      <c r="A161" s="219"/>
      <c r="B161" s="220"/>
      <c r="C161" s="262" t="s">
        <v>645</v>
      </c>
      <c r="D161" s="261"/>
      <c r="E161" s="261"/>
      <c r="F161" s="261"/>
      <c r="G161" s="261"/>
      <c r="H161" s="222"/>
      <c r="I161" s="222"/>
      <c r="J161" s="222"/>
      <c r="K161" s="222"/>
      <c r="L161" s="222"/>
      <c r="M161" s="222"/>
      <c r="N161" s="221"/>
      <c r="O161" s="221"/>
      <c r="P161" s="221"/>
      <c r="Q161" s="221"/>
      <c r="R161" s="222"/>
      <c r="S161" s="222"/>
      <c r="T161" s="222"/>
      <c r="U161" s="222"/>
      <c r="V161" s="222"/>
      <c r="W161" s="222"/>
      <c r="X161" s="222"/>
      <c r="Y161" s="222"/>
      <c r="Z161" s="212"/>
      <c r="AA161" s="212"/>
      <c r="AB161" s="212"/>
      <c r="AC161" s="212"/>
      <c r="AD161" s="212"/>
      <c r="AE161" s="212"/>
      <c r="AF161" s="212"/>
      <c r="AG161" s="212" t="s">
        <v>279</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x14ac:dyDescent="0.25">
      <c r="A162" s="227" t="s">
        <v>229</v>
      </c>
      <c r="B162" s="228" t="s">
        <v>183</v>
      </c>
      <c r="C162" s="251" t="s">
        <v>184</v>
      </c>
      <c r="D162" s="229"/>
      <c r="E162" s="230"/>
      <c r="F162" s="231"/>
      <c r="G162" s="231">
        <f>SUMIF(AG163:AG172,"&lt;&gt;NOR",G163:G172)</f>
        <v>0</v>
      </c>
      <c r="H162" s="231"/>
      <c r="I162" s="231">
        <f>SUM(I163:I172)</f>
        <v>0</v>
      </c>
      <c r="J162" s="231"/>
      <c r="K162" s="231">
        <f>SUM(K163:K172)</f>
        <v>0</v>
      </c>
      <c r="L162" s="231"/>
      <c r="M162" s="231">
        <f>SUM(M163:M172)</f>
        <v>0</v>
      </c>
      <c r="N162" s="230"/>
      <c r="O162" s="230">
        <f>SUM(O163:O172)</f>
        <v>7.44</v>
      </c>
      <c r="P162" s="230"/>
      <c r="Q162" s="230">
        <f>SUM(Q163:Q172)</f>
        <v>0</v>
      </c>
      <c r="R162" s="231"/>
      <c r="S162" s="231"/>
      <c r="T162" s="232"/>
      <c r="U162" s="226"/>
      <c r="V162" s="226">
        <f>SUM(V163:V172)</f>
        <v>0</v>
      </c>
      <c r="W162" s="226"/>
      <c r="X162" s="226"/>
      <c r="Y162" s="226"/>
      <c r="AG162" t="s">
        <v>230</v>
      </c>
    </row>
    <row r="163" spans="1:60" ht="20.399999999999999" outlineLevel="1" x14ac:dyDescent="0.25">
      <c r="A163" s="234">
        <v>51</v>
      </c>
      <c r="B163" s="235" t="s">
        <v>646</v>
      </c>
      <c r="C163" s="252" t="s">
        <v>647</v>
      </c>
      <c r="D163" s="236" t="s">
        <v>305</v>
      </c>
      <c r="E163" s="237">
        <v>1</v>
      </c>
      <c r="F163" s="238"/>
      <c r="G163" s="239">
        <f>ROUND(E163*F163,2)</f>
        <v>0</v>
      </c>
      <c r="H163" s="238"/>
      <c r="I163" s="239">
        <f>ROUND(E163*H163,2)</f>
        <v>0</v>
      </c>
      <c r="J163" s="238"/>
      <c r="K163" s="239">
        <f>ROUND(E163*J163,2)</f>
        <v>0</v>
      </c>
      <c r="L163" s="239">
        <v>21</v>
      </c>
      <c r="M163" s="239">
        <f>G163*(1+L163/100)</f>
        <v>0</v>
      </c>
      <c r="N163" s="237">
        <v>0</v>
      </c>
      <c r="O163" s="237">
        <f>ROUND(E163*N163,2)</f>
        <v>0</v>
      </c>
      <c r="P163" s="237">
        <v>0</v>
      </c>
      <c r="Q163" s="237">
        <f>ROUND(E163*P163,2)</f>
        <v>0</v>
      </c>
      <c r="R163" s="239"/>
      <c r="S163" s="239" t="s">
        <v>254</v>
      </c>
      <c r="T163" s="240" t="s">
        <v>235</v>
      </c>
      <c r="U163" s="222">
        <v>0</v>
      </c>
      <c r="V163" s="222">
        <f>ROUND(E163*U163,2)</f>
        <v>0</v>
      </c>
      <c r="W163" s="222"/>
      <c r="X163" s="222" t="s">
        <v>276</v>
      </c>
      <c r="Y163" s="222" t="s">
        <v>237</v>
      </c>
      <c r="Z163" s="212"/>
      <c r="AA163" s="212"/>
      <c r="AB163" s="212"/>
      <c r="AC163" s="212"/>
      <c r="AD163" s="212"/>
      <c r="AE163" s="212"/>
      <c r="AF163" s="212"/>
      <c r="AG163" s="212" t="s">
        <v>277</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2" x14ac:dyDescent="0.25">
      <c r="A164" s="219"/>
      <c r="B164" s="220"/>
      <c r="C164" s="253" t="s">
        <v>648</v>
      </c>
      <c r="D164" s="241"/>
      <c r="E164" s="241"/>
      <c r="F164" s="241"/>
      <c r="G164" s="241"/>
      <c r="H164" s="222"/>
      <c r="I164" s="222"/>
      <c r="J164" s="222"/>
      <c r="K164" s="222"/>
      <c r="L164" s="222"/>
      <c r="M164" s="222"/>
      <c r="N164" s="221"/>
      <c r="O164" s="221"/>
      <c r="P164" s="221"/>
      <c r="Q164" s="221"/>
      <c r="R164" s="222"/>
      <c r="S164" s="222"/>
      <c r="T164" s="222"/>
      <c r="U164" s="222"/>
      <c r="V164" s="222"/>
      <c r="W164" s="222"/>
      <c r="X164" s="222"/>
      <c r="Y164" s="222"/>
      <c r="Z164" s="212"/>
      <c r="AA164" s="212"/>
      <c r="AB164" s="212"/>
      <c r="AC164" s="212"/>
      <c r="AD164" s="212"/>
      <c r="AE164" s="212"/>
      <c r="AF164" s="212"/>
      <c r="AG164" s="212" t="s">
        <v>240</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3" x14ac:dyDescent="0.25">
      <c r="A165" s="219"/>
      <c r="B165" s="220"/>
      <c r="C165" s="254" t="s">
        <v>649</v>
      </c>
      <c r="D165" s="242"/>
      <c r="E165" s="242"/>
      <c r="F165" s="242"/>
      <c r="G165" s="242"/>
      <c r="H165" s="222"/>
      <c r="I165" s="222"/>
      <c r="J165" s="222"/>
      <c r="K165" s="222"/>
      <c r="L165" s="222"/>
      <c r="M165" s="222"/>
      <c r="N165" s="221"/>
      <c r="O165" s="221"/>
      <c r="P165" s="221"/>
      <c r="Q165" s="221"/>
      <c r="R165" s="222"/>
      <c r="S165" s="222"/>
      <c r="T165" s="222"/>
      <c r="U165" s="222"/>
      <c r="V165" s="222"/>
      <c r="W165" s="222"/>
      <c r="X165" s="222"/>
      <c r="Y165" s="222"/>
      <c r="Z165" s="212"/>
      <c r="AA165" s="212"/>
      <c r="AB165" s="212"/>
      <c r="AC165" s="212"/>
      <c r="AD165" s="212"/>
      <c r="AE165" s="212"/>
      <c r="AF165" s="212"/>
      <c r="AG165" s="212" t="s">
        <v>240</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3" x14ac:dyDescent="0.25">
      <c r="A166" s="219"/>
      <c r="B166" s="220"/>
      <c r="C166" s="254" t="s">
        <v>650</v>
      </c>
      <c r="D166" s="242"/>
      <c r="E166" s="242"/>
      <c r="F166" s="242"/>
      <c r="G166" s="242"/>
      <c r="H166" s="222"/>
      <c r="I166" s="222"/>
      <c r="J166" s="222"/>
      <c r="K166" s="222"/>
      <c r="L166" s="222"/>
      <c r="M166" s="222"/>
      <c r="N166" s="221"/>
      <c r="O166" s="221"/>
      <c r="P166" s="221"/>
      <c r="Q166" s="221"/>
      <c r="R166" s="222"/>
      <c r="S166" s="222"/>
      <c r="T166" s="222"/>
      <c r="U166" s="222"/>
      <c r="V166" s="222"/>
      <c r="W166" s="222"/>
      <c r="X166" s="222"/>
      <c r="Y166" s="222"/>
      <c r="Z166" s="212"/>
      <c r="AA166" s="212"/>
      <c r="AB166" s="212"/>
      <c r="AC166" s="212"/>
      <c r="AD166" s="212"/>
      <c r="AE166" s="212"/>
      <c r="AF166" s="212"/>
      <c r="AG166" s="212" t="s">
        <v>240</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1" x14ac:dyDescent="0.25">
      <c r="A167" s="234">
        <v>52</v>
      </c>
      <c r="B167" s="235" t="s">
        <v>651</v>
      </c>
      <c r="C167" s="252" t="s">
        <v>652</v>
      </c>
      <c r="D167" s="236" t="s">
        <v>518</v>
      </c>
      <c r="E167" s="237">
        <v>7084.4</v>
      </c>
      <c r="F167" s="238"/>
      <c r="G167" s="239">
        <f>ROUND(E167*F167,2)</f>
        <v>0</v>
      </c>
      <c r="H167" s="238"/>
      <c r="I167" s="239">
        <f>ROUND(E167*H167,2)</f>
        <v>0</v>
      </c>
      <c r="J167" s="238"/>
      <c r="K167" s="239">
        <f>ROUND(E167*J167,2)</f>
        <v>0</v>
      </c>
      <c r="L167" s="239">
        <v>21</v>
      </c>
      <c r="M167" s="239">
        <f>G167*(1+L167/100)</f>
        <v>0</v>
      </c>
      <c r="N167" s="237">
        <v>1.0499999999999999E-3</v>
      </c>
      <c r="O167" s="237">
        <f>ROUND(E167*N167,2)</f>
        <v>7.44</v>
      </c>
      <c r="P167" s="237">
        <v>0</v>
      </c>
      <c r="Q167" s="237">
        <f>ROUND(E167*P167,2)</f>
        <v>0</v>
      </c>
      <c r="R167" s="239" t="s">
        <v>653</v>
      </c>
      <c r="S167" s="239" t="s">
        <v>234</v>
      </c>
      <c r="T167" s="240" t="s">
        <v>275</v>
      </c>
      <c r="U167" s="222">
        <v>0</v>
      </c>
      <c r="V167" s="222">
        <f>ROUND(E167*U167,2)</f>
        <v>0</v>
      </c>
      <c r="W167" s="222"/>
      <c r="X167" s="222" t="s">
        <v>344</v>
      </c>
      <c r="Y167" s="222" t="s">
        <v>237</v>
      </c>
      <c r="Z167" s="212"/>
      <c r="AA167" s="212"/>
      <c r="AB167" s="212"/>
      <c r="AC167" s="212"/>
      <c r="AD167" s="212"/>
      <c r="AE167" s="212"/>
      <c r="AF167" s="212"/>
      <c r="AG167" s="212" t="s">
        <v>345</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2" x14ac:dyDescent="0.25">
      <c r="A168" s="219"/>
      <c r="B168" s="220"/>
      <c r="C168" s="263" t="s">
        <v>654</v>
      </c>
      <c r="D168" s="259"/>
      <c r="E168" s="260"/>
      <c r="F168" s="222"/>
      <c r="G168" s="222"/>
      <c r="H168" s="222"/>
      <c r="I168" s="222"/>
      <c r="J168" s="222"/>
      <c r="K168" s="222"/>
      <c r="L168" s="222"/>
      <c r="M168" s="222"/>
      <c r="N168" s="221"/>
      <c r="O168" s="221"/>
      <c r="P168" s="221"/>
      <c r="Q168" s="221"/>
      <c r="R168" s="222"/>
      <c r="S168" s="222"/>
      <c r="T168" s="222"/>
      <c r="U168" s="222"/>
      <c r="V168" s="222"/>
      <c r="W168" s="222"/>
      <c r="X168" s="222"/>
      <c r="Y168" s="222"/>
      <c r="Z168" s="212"/>
      <c r="AA168" s="212"/>
      <c r="AB168" s="212"/>
      <c r="AC168" s="212"/>
      <c r="AD168" s="212"/>
      <c r="AE168" s="212"/>
      <c r="AF168" s="212"/>
      <c r="AG168" s="212" t="s">
        <v>281</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3" x14ac:dyDescent="0.25">
      <c r="A169" s="219"/>
      <c r="B169" s="220"/>
      <c r="C169" s="263" t="s">
        <v>655</v>
      </c>
      <c r="D169" s="259"/>
      <c r="E169" s="260">
        <v>3174.4</v>
      </c>
      <c r="F169" s="222"/>
      <c r="G169" s="222"/>
      <c r="H169" s="222"/>
      <c r="I169" s="222"/>
      <c r="J169" s="222"/>
      <c r="K169" s="222"/>
      <c r="L169" s="222"/>
      <c r="M169" s="222"/>
      <c r="N169" s="221"/>
      <c r="O169" s="221"/>
      <c r="P169" s="221"/>
      <c r="Q169" s="221"/>
      <c r="R169" s="222"/>
      <c r="S169" s="222"/>
      <c r="T169" s="222"/>
      <c r="U169" s="222"/>
      <c r="V169" s="222"/>
      <c r="W169" s="222"/>
      <c r="X169" s="222"/>
      <c r="Y169" s="222"/>
      <c r="Z169" s="212"/>
      <c r="AA169" s="212"/>
      <c r="AB169" s="212"/>
      <c r="AC169" s="212"/>
      <c r="AD169" s="212"/>
      <c r="AE169" s="212"/>
      <c r="AF169" s="212"/>
      <c r="AG169" s="212" t="s">
        <v>281</v>
      </c>
      <c r="AH169" s="212">
        <v>0</v>
      </c>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3" x14ac:dyDescent="0.25">
      <c r="A170" s="219"/>
      <c r="B170" s="220"/>
      <c r="C170" s="263" t="s">
        <v>656</v>
      </c>
      <c r="D170" s="259"/>
      <c r="E170" s="260"/>
      <c r="F170" s="222"/>
      <c r="G170" s="222"/>
      <c r="H170" s="222"/>
      <c r="I170" s="222"/>
      <c r="J170" s="222"/>
      <c r="K170" s="222"/>
      <c r="L170" s="222"/>
      <c r="M170" s="222"/>
      <c r="N170" s="221"/>
      <c r="O170" s="221"/>
      <c r="P170" s="221"/>
      <c r="Q170" s="221"/>
      <c r="R170" s="222"/>
      <c r="S170" s="222"/>
      <c r="T170" s="222"/>
      <c r="U170" s="222"/>
      <c r="V170" s="222"/>
      <c r="W170" s="222"/>
      <c r="X170" s="222"/>
      <c r="Y170" s="222"/>
      <c r="Z170" s="212"/>
      <c r="AA170" s="212"/>
      <c r="AB170" s="212"/>
      <c r="AC170" s="212"/>
      <c r="AD170" s="212"/>
      <c r="AE170" s="212"/>
      <c r="AF170" s="212"/>
      <c r="AG170" s="212" t="s">
        <v>281</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3" x14ac:dyDescent="0.25">
      <c r="A171" s="219"/>
      <c r="B171" s="220"/>
      <c r="C171" s="263" t="s">
        <v>657</v>
      </c>
      <c r="D171" s="259"/>
      <c r="E171" s="260">
        <v>3600</v>
      </c>
      <c r="F171" s="222"/>
      <c r="G171" s="222"/>
      <c r="H171" s="222"/>
      <c r="I171" s="222"/>
      <c r="J171" s="222"/>
      <c r="K171" s="222"/>
      <c r="L171" s="222"/>
      <c r="M171" s="222"/>
      <c r="N171" s="221"/>
      <c r="O171" s="221"/>
      <c r="P171" s="221"/>
      <c r="Q171" s="221"/>
      <c r="R171" s="222"/>
      <c r="S171" s="222"/>
      <c r="T171" s="222"/>
      <c r="U171" s="222"/>
      <c r="V171" s="222"/>
      <c r="W171" s="222"/>
      <c r="X171" s="222"/>
      <c r="Y171" s="222"/>
      <c r="Z171" s="212"/>
      <c r="AA171" s="212"/>
      <c r="AB171" s="212"/>
      <c r="AC171" s="212"/>
      <c r="AD171" s="212"/>
      <c r="AE171" s="212"/>
      <c r="AF171" s="212"/>
      <c r="AG171" s="212" t="s">
        <v>281</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3" x14ac:dyDescent="0.25">
      <c r="A172" s="219"/>
      <c r="B172" s="220"/>
      <c r="C172" s="263" t="s">
        <v>658</v>
      </c>
      <c r="D172" s="259"/>
      <c r="E172" s="260">
        <v>310</v>
      </c>
      <c r="F172" s="222"/>
      <c r="G172" s="222"/>
      <c r="H172" s="222"/>
      <c r="I172" s="222"/>
      <c r="J172" s="222"/>
      <c r="K172" s="222"/>
      <c r="L172" s="222"/>
      <c r="M172" s="222"/>
      <c r="N172" s="221"/>
      <c r="O172" s="221"/>
      <c r="P172" s="221"/>
      <c r="Q172" s="221"/>
      <c r="R172" s="222"/>
      <c r="S172" s="222"/>
      <c r="T172" s="222"/>
      <c r="U172" s="222"/>
      <c r="V172" s="222"/>
      <c r="W172" s="222"/>
      <c r="X172" s="222"/>
      <c r="Y172" s="222"/>
      <c r="Z172" s="212"/>
      <c r="AA172" s="212"/>
      <c r="AB172" s="212"/>
      <c r="AC172" s="212"/>
      <c r="AD172" s="212"/>
      <c r="AE172" s="212"/>
      <c r="AF172" s="212"/>
      <c r="AG172" s="212" t="s">
        <v>281</v>
      </c>
      <c r="AH172" s="212">
        <v>0</v>
      </c>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x14ac:dyDescent="0.25">
      <c r="A173" s="3"/>
      <c r="B173" s="4"/>
      <c r="C173" s="256"/>
      <c r="D173" s="6"/>
      <c r="E173" s="3"/>
      <c r="F173" s="3"/>
      <c r="G173" s="3"/>
      <c r="H173" s="3"/>
      <c r="I173" s="3"/>
      <c r="J173" s="3"/>
      <c r="K173" s="3"/>
      <c r="L173" s="3"/>
      <c r="M173" s="3"/>
      <c r="N173" s="3"/>
      <c r="O173" s="3"/>
      <c r="P173" s="3"/>
      <c r="Q173" s="3"/>
      <c r="R173" s="3"/>
      <c r="S173" s="3"/>
      <c r="T173" s="3"/>
      <c r="U173" s="3"/>
      <c r="V173" s="3"/>
      <c r="W173" s="3"/>
      <c r="X173" s="3"/>
      <c r="Y173" s="3"/>
      <c r="AE173">
        <v>15</v>
      </c>
      <c r="AF173">
        <v>21</v>
      </c>
      <c r="AG173" t="s">
        <v>215</v>
      </c>
    </row>
    <row r="174" spans="1:60" x14ac:dyDescent="0.25">
      <c r="A174" s="215"/>
      <c r="B174" s="216" t="s">
        <v>29</v>
      </c>
      <c r="C174" s="257"/>
      <c r="D174" s="217"/>
      <c r="E174" s="218"/>
      <c r="F174" s="218"/>
      <c r="G174" s="233">
        <f>G8+G58+G63+G137+G148+G159+G162</f>
        <v>0</v>
      </c>
      <c r="H174" s="3"/>
      <c r="I174" s="3"/>
      <c r="J174" s="3"/>
      <c r="K174" s="3"/>
      <c r="L174" s="3"/>
      <c r="M174" s="3"/>
      <c r="N174" s="3"/>
      <c r="O174" s="3"/>
      <c r="P174" s="3"/>
      <c r="Q174" s="3"/>
      <c r="R174" s="3"/>
      <c r="S174" s="3"/>
      <c r="T174" s="3"/>
      <c r="U174" s="3"/>
      <c r="V174" s="3"/>
      <c r="W174" s="3"/>
      <c r="X174" s="3"/>
      <c r="Y174" s="3"/>
      <c r="AE174">
        <f>SUMIF(L7:L172,AE173,G7:G172)</f>
        <v>0</v>
      </c>
      <c r="AF174">
        <f>SUMIF(L7:L172,AF173,G7:G172)</f>
        <v>0</v>
      </c>
      <c r="AG174" t="s">
        <v>268</v>
      </c>
    </row>
    <row r="175" spans="1:60" x14ac:dyDescent="0.25">
      <c r="C175" s="258"/>
      <c r="D175" s="10"/>
      <c r="AG175" t="s">
        <v>269</v>
      </c>
    </row>
    <row r="176" spans="1:60"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3sFm3wqcHcFyYFER5hGYumoI3nEOOgwfN8k5waAP+T2va7w52iazaXYMJSFFj7JLV5tqtWJ/BJ4ZhL74OLX24Q==" saltValue="YJn6UviTZ37KZCgivGb0pQ==" spinCount="100000" sheet="1" formatRows="0"/>
  <mergeCells count="29">
    <mergeCell ref="C156:G156"/>
    <mergeCell ref="C161:G161"/>
    <mergeCell ref="C164:G164"/>
    <mergeCell ref="C165:G165"/>
    <mergeCell ref="C166:G166"/>
    <mergeCell ref="C108:G108"/>
    <mergeCell ref="C111:G111"/>
    <mergeCell ref="C114:G114"/>
    <mergeCell ref="C117:G117"/>
    <mergeCell ref="C150:G150"/>
    <mergeCell ref="C153:G153"/>
    <mergeCell ref="C68:G68"/>
    <mergeCell ref="C90:G90"/>
    <mergeCell ref="C93:G93"/>
    <mergeCell ref="C96:G96"/>
    <mergeCell ref="C100:G100"/>
    <mergeCell ref="C104:G104"/>
    <mergeCell ref="C24:G24"/>
    <mergeCell ref="C27:G27"/>
    <mergeCell ref="C32:G32"/>
    <mergeCell ref="C35:G35"/>
    <mergeCell ref="C40:G40"/>
    <mergeCell ref="C65:G65"/>
    <mergeCell ref="A1:G1"/>
    <mergeCell ref="C2:G2"/>
    <mergeCell ref="C3:G3"/>
    <mergeCell ref="C4:G4"/>
    <mergeCell ref="C10:G10"/>
    <mergeCell ref="C21:G2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5B20A-2915-4A0B-92BF-A1F287D9E650}">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53</v>
      </c>
      <c r="C3" s="201" t="s">
        <v>56</v>
      </c>
      <c r="D3" s="199"/>
      <c r="E3" s="199"/>
      <c r="F3" s="199"/>
      <c r="G3" s="200"/>
      <c r="AC3" s="176" t="s">
        <v>202</v>
      </c>
      <c r="AG3" t="s">
        <v>205</v>
      </c>
    </row>
    <row r="4" spans="1:60" ht="25.05" customHeight="1" x14ac:dyDescent="0.25">
      <c r="A4" s="202" t="s">
        <v>9</v>
      </c>
      <c r="B4" s="203" t="s">
        <v>63</v>
      </c>
      <c r="C4" s="204" t="s">
        <v>64</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154</v>
      </c>
      <c r="C8" s="251" t="s">
        <v>155</v>
      </c>
      <c r="D8" s="229"/>
      <c r="E8" s="230"/>
      <c r="F8" s="231"/>
      <c r="G8" s="231">
        <f>SUMIF(AG9:AG11,"&lt;&gt;NOR",G9:G11)</f>
        <v>0</v>
      </c>
      <c r="H8" s="231"/>
      <c r="I8" s="231">
        <f>SUM(I9:I11)</f>
        <v>0</v>
      </c>
      <c r="J8" s="231"/>
      <c r="K8" s="231">
        <f>SUM(K9:K11)</f>
        <v>0</v>
      </c>
      <c r="L8" s="231"/>
      <c r="M8" s="231">
        <f>SUM(M9:M11)</f>
        <v>0</v>
      </c>
      <c r="N8" s="230"/>
      <c r="O8" s="230">
        <f>SUM(O9:O11)</f>
        <v>0</v>
      </c>
      <c r="P8" s="230"/>
      <c r="Q8" s="230">
        <f>SUM(Q9:Q11)</f>
        <v>0</v>
      </c>
      <c r="R8" s="231"/>
      <c r="S8" s="231"/>
      <c r="T8" s="232"/>
      <c r="U8" s="226"/>
      <c r="V8" s="226">
        <f>SUM(V9:V11)</f>
        <v>0</v>
      </c>
      <c r="W8" s="226"/>
      <c r="X8" s="226"/>
      <c r="Y8" s="226"/>
      <c r="AG8" t="s">
        <v>230</v>
      </c>
    </row>
    <row r="9" spans="1:60" outlineLevel="1" x14ac:dyDescent="0.25">
      <c r="A9" s="234">
        <v>1</v>
      </c>
      <c r="B9" s="235" t="s">
        <v>659</v>
      </c>
      <c r="C9" s="252" t="s">
        <v>660</v>
      </c>
      <c r="D9" s="236" t="s">
        <v>305</v>
      </c>
      <c r="E9" s="237">
        <v>1</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254</v>
      </c>
      <c r="T9" s="240" t="s">
        <v>235</v>
      </c>
      <c r="U9" s="222">
        <v>0</v>
      </c>
      <c r="V9" s="222">
        <f>ROUND(E9*U9,2)</f>
        <v>0</v>
      </c>
      <c r="W9" s="222"/>
      <c r="X9" s="222" t="s">
        <v>276</v>
      </c>
      <c r="Y9" s="222" t="s">
        <v>237</v>
      </c>
      <c r="Z9" s="212"/>
      <c r="AA9" s="212"/>
      <c r="AB9" s="212"/>
      <c r="AC9" s="212"/>
      <c r="AD9" s="212"/>
      <c r="AE9" s="212"/>
      <c r="AF9" s="212"/>
      <c r="AG9" s="212" t="s">
        <v>277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53" t="s">
        <v>661</v>
      </c>
      <c r="D10" s="241"/>
      <c r="E10" s="241"/>
      <c r="F10" s="241"/>
      <c r="G10" s="24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5">
      <c r="A11" s="219"/>
      <c r="B11" s="220"/>
      <c r="C11" s="254" t="s">
        <v>662</v>
      </c>
      <c r="D11" s="242"/>
      <c r="E11" s="242"/>
      <c r="F11" s="242"/>
      <c r="G11" s="24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240</v>
      </c>
      <c r="AH11" s="212"/>
      <c r="AI11" s="212"/>
      <c r="AJ11" s="212"/>
      <c r="AK11" s="212"/>
      <c r="AL11" s="212"/>
      <c r="AM11" s="212"/>
      <c r="AN11" s="212"/>
      <c r="AO11" s="212"/>
      <c r="AP11" s="212"/>
      <c r="AQ11" s="212"/>
      <c r="AR11" s="212"/>
      <c r="AS11" s="212"/>
      <c r="AT11" s="212"/>
      <c r="AU11" s="212"/>
      <c r="AV11" s="212"/>
      <c r="AW11" s="212"/>
      <c r="AX11" s="212"/>
      <c r="AY11" s="212"/>
      <c r="AZ11" s="212"/>
      <c r="BA11" s="250" t="str">
        <f>C11</f>
        <v>připravenost - odtok 38mm, před zprovozněním je nutno osadit na přívodní potrubí do pítka redukční ventil pro úpravu na předepsaný tlak max.3,5bar</v>
      </c>
      <c r="BB11" s="212"/>
      <c r="BC11" s="212"/>
      <c r="BD11" s="212"/>
      <c r="BE11" s="212"/>
      <c r="BF11" s="212"/>
      <c r="BG11" s="212"/>
      <c r="BH11" s="212"/>
    </row>
    <row r="12" spans="1:60" x14ac:dyDescent="0.25">
      <c r="A12" s="3"/>
      <c r="B12" s="4"/>
      <c r="C12" s="256"/>
      <c r="D12" s="6"/>
      <c r="E12" s="3"/>
      <c r="F12" s="3"/>
      <c r="G12" s="3"/>
      <c r="H12" s="3"/>
      <c r="I12" s="3"/>
      <c r="J12" s="3"/>
      <c r="K12" s="3"/>
      <c r="L12" s="3"/>
      <c r="M12" s="3"/>
      <c r="N12" s="3"/>
      <c r="O12" s="3"/>
      <c r="P12" s="3"/>
      <c r="Q12" s="3"/>
      <c r="R12" s="3"/>
      <c r="S12" s="3"/>
      <c r="T12" s="3"/>
      <c r="U12" s="3"/>
      <c r="V12" s="3"/>
      <c r="W12" s="3"/>
      <c r="X12" s="3"/>
      <c r="Y12" s="3"/>
      <c r="AE12">
        <v>15</v>
      </c>
      <c r="AF12">
        <v>21</v>
      </c>
      <c r="AG12" t="s">
        <v>215</v>
      </c>
    </row>
    <row r="13" spans="1:60" x14ac:dyDescent="0.25">
      <c r="A13" s="215"/>
      <c r="B13" s="216" t="s">
        <v>29</v>
      </c>
      <c r="C13" s="257"/>
      <c r="D13" s="217"/>
      <c r="E13" s="218"/>
      <c r="F13" s="218"/>
      <c r="G13" s="233">
        <f>G8</f>
        <v>0</v>
      </c>
      <c r="H13" s="3"/>
      <c r="I13" s="3"/>
      <c r="J13" s="3"/>
      <c r="K13" s="3"/>
      <c r="L13" s="3"/>
      <c r="M13" s="3"/>
      <c r="N13" s="3"/>
      <c r="O13" s="3"/>
      <c r="P13" s="3"/>
      <c r="Q13" s="3"/>
      <c r="R13" s="3"/>
      <c r="S13" s="3"/>
      <c r="T13" s="3"/>
      <c r="U13" s="3"/>
      <c r="V13" s="3"/>
      <c r="W13" s="3"/>
      <c r="X13" s="3"/>
      <c r="Y13" s="3"/>
      <c r="AE13">
        <f>SUMIF(L7:L11,AE12,G7:G11)</f>
        <v>0</v>
      </c>
      <c r="AF13">
        <f>SUMIF(L7:L11,AF12,G7:G11)</f>
        <v>0</v>
      </c>
      <c r="AG13" t="s">
        <v>268</v>
      </c>
    </row>
    <row r="14" spans="1:60" x14ac:dyDescent="0.25">
      <c r="C14" s="258"/>
      <c r="D14" s="10"/>
      <c r="AG14" t="s">
        <v>269</v>
      </c>
    </row>
    <row r="15" spans="1:60" x14ac:dyDescent="0.25">
      <c r="D15" s="10"/>
    </row>
    <row r="16" spans="1:60"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row r="28" spans="4:4" x14ac:dyDescent="0.25">
      <c r="D28" s="10"/>
    </row>
    <row r="29" spans="4:4" x14ac:dyDescent="0.25">
      <c r="D29" s="10"/>
    </row>
    <row r="30" spans="4:4" x14ac:dyDescent="0.25">
      <c r="D30" s="10"/>
    </row>
    <row r="31" spans="4:4" x14ac:dyDescent="0.25">
      <c r="D31" s="10"/>
    </row>
    <row r="32" spans="4:4"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7L+TJmPR/nRFbvA4hEAs0c67T0PRES8FbD49nKCwRPwXBm0YCzxYkpVxzW3FUKlglCgb7FI9f6FdPUbhYdtnsg==" saltValue="Gxh4UcpW125Bzy1OZ7f1ow==" spinCount="100000" sheet="1" formatRows="0"/>
  <mergeCells count="6">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BEC34-51E5-4F7E-85E5-3848582BD2F7}">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270</v>
      </c>
      <c r="B1" s="197"/>
      <c r="C1" s="197"/>
      <c r="D1" s="197"/>
      <c r="E1" s="197"/>
      <c r="F1" s="197"/>
      <c r="G1" s="197"/>
      <c r="AG1" t="s">
        <v>201</v>
      </c>
    </row>
    <row r="2" spans="1:60" ht="25.05" customHeight="1" x14ac:dyDescent="0.25">
      <c r="A2" s="198" t="s">
        <v>7</v>
      </c>
      <c r="B2" s="49" t="s">
        <v>43</v>
      </c>
      <c r="C2" s="201" t="s">
        <v>44</v>
      </c>
      <c r="D2" s="199"/>
      <c r="E2" s="199"/>
      <c r="F2" s="199"/>
      <c r="G2" s="200"/>
      <c r="AG2" t="s">
        <v>202</v>
      </c>
    </row>
    <row r="3" spans="1:60" ht="25.05" customHeight="1" x14ac:dyDescent="0.25">
      <c r="A3" s="198" t="s">
        <v>8</v>
      </c>
      <c r="B3" s="49" t="s">
        <v>53</v>
      </c>
      <c r="C3" s="201" t="s">
        <v>56</v>
      </c>
      <c r="D3" s="199"/>
      <c r="E3" s="199"/>
      <c r="F3" s="199"/>
      <c r="G3" s="200"/>
      <c r="AC3" s="176" t="s">
        <v>202</v>
      </c>
      <c r="AG3" t="s">
        <v>205</v>
      </c>
    </row>
    <row r="4" spans="1:60" ht="25.05" customHeight="1" x14ac:dyDescent="0.25">
      <c r="A4" s="202" t="s">
        <v>9</v>
      </c>
      <c r="B4" s="203" t="s">
        <v>65</v>
      </c>
      <c r="C4" s="204" t="s">
        <v>66</v>
      </c>
      <c r="D4" s="205"/>
      <c r="E4" s="205"/>
      <c r="F4" s="205"/>
      <c r="G4" s="206"/>
      <c r="AG4" t="s">
        <v>206</v>
      </c>
    </row>
    <row r="5" spans="1:60" x14ac:dyDescent="0.25">
      <c r="D5" s="10"/>
    </row>
    <row r="6" spans="1:60" ht="39.6" x14ac:dyDescent="0.25">
      <c r="A6" s="208" t="s">
        <v>207</v>
      </c>
      <c r="B6" s="210" t="s">
        <v>208</v>
      </c>
      <c r="C6" s="210" t="s">
        <v>209</v>
      </c>
      <c r="D6" s="209" t="s">
        <v>210</v>
      </c>
      <c r="E6" s="208" t="s">
        <v>211</v>
      </c>
      <c r="F6" s="207" t="s">
        <v>212</v>
      </c>
      <c r="G6" s="208" t="s">
        <v>29</v>
      </c>
      <c r="H6" s="211" t="s">
        <v>30</v>
      </c>
      <c r="I6" s="211" t="s">
        <v>213</v>
      </c>
      <c r="J6" s="211" t="s">
        <v>31</v>
      </c>
      <c r="K6" s="211" t="s">
        <v>214</v>
      </c>
      <c r="L6" s="211" t="s">
        <v>215</v>
      </c>
      <c r="M6" s="211" t="s">
        <v>216</v>
      </c>
      <c r="N6" s="211" t="s">
        <v>217</v>
      </c>
      <c r="O6" s="211" t="s">
        <v>218</v>
      </c>
      <c r="P6" s="211" t="s">
        <v>219</v>
      </c>
      <c r="Q6" s="211" t="s">
        <v>220</v>
      </c>
      <c r="R6" s="211" t="s">
        <v>221</v>
      </c>
      <c r="S6" s="211" t="s">
        <v>222</v>
      </c>
      <c r="T6" s="211" t="s">
        <v>223</v>
      </c>
      <c r="U6" s="211" t="s">
        <v>224</v>
      </c>
      <c r="V6" s="211" t="s">
        <v>225</v>
      </c>
      <c r="W6" s="211" t="s">
        <v>226</v>
      </c>
      <c r="X6" s="211" t="s">
        <v>227</v>
      </c>
      <c r="Y6" s="211" t="s">
        <v>228</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229</v>
      </c>
      <c r="B8" s="228" t="s">
        <v>53</v>
      </c>
      <c r="C8" s="251" t="s">
        <v>127</v>
      </c>
      <c r="D8" s="229"/>
      <c r="E8" s="230"/>
      <c r="F8" s="231"/>
      <c r="G8" s="231">
        <f>SUMIF(AG9:AG380,"&lt;&gt;NOR",G9:G380)</f>
        <v>0</v>
      </c>
      <c r="H8" s="231"/>
      <c r="I8" s="231">
        <f>SUM(I9:I380)</f>
        <v>0</v>
      </c>
      <c r="J8" s="231"/>
      <c r="K8" s="231">
        <f>SUM(K9:K380)</f>
        <v>0</v>
      </c>
      <c r="L8" s="231"/>
      <c r="M8" s="231">
        <f>SUM(M9:M380)</f>
        <v>0</v>
      </c>
      <c r="N8" s="230"/>
      <c r="O8" s="230">
        <f>SUM(O9:O380)</f>
        <v>170.38999999999996</v>
      </c>
      <c r="P8" s="230"/>
      <c r="Q8" s="230">
        <f>SUM(Q9:Q380)</f>
        <v>0</v>
      </c>
      <c r="R8" s="231"/>
      <c r="S8" s="231"/>
      <c r="T8" s="232"/>
      <c r="U8" s="226"/>
      <c r="V8" s="226">
        <f>SUM(V9:V380)</f>
        <v>0</v>
      </c>
      <c r="W8" s="226"/>
      <c r="X8" s="226"/>
      <c r="Y8" s="226"/>
      <c r="AG8" t="s">
        <v>230</v>
      </c>
    </row>
    <row r="9" spans="1:60" ht="20.399999999999999" outlineLevel="1" x14ac:dyDescent="0.25">
      <c r="A9" s="234">
        <v>1</v>
      </c>
      <c r="B9" s="235" t="s">
        <v>663</v>
      </c>
      <c r="C9" s="252" t="s">
        <v>664</v>
      </c>
      <c r="D9" s="236" t="s">
        <v>305</v>
      </c>
      <c r="E9" s="237">
        <v>2</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360</v>
      </c>
      <c r="T9" s="240" t="s">
        <v>361</v>
      </c>
      <c r="U9" s="222">
        <v>0</v>
      </c>
      <c r="V9" s="222">
        <f>ROUND(E9*U9,2)</f>
        <v>0</v>
      </c>
      <c r="W9" s="222"/>
      <c r="X9" s="222" t="s">
        <v>276</v>
      </c>
      <c r="Y9" s="222" t="s">
        <v>237</v>
      </c>
      <c r="Z9" s="212"/>
      <c r="AA9" s="212"/>
      <c r="AB9" s="212"/>
      <c r="AC9" s="212"/>
      <c r="AD9" s="212"/>
      <c r="AE9" s="212"/>
      <c r="AF9" s="212"/>
      <c r="AG9" s="212" t="s">
        <v>362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53" t="s">
        <v>363</v>
      </c>
      <c r="D10" s="241"/>
      <c r="E10" s="241"/>
      <c r="F10" s="241"/>
      <c r="G10" s="241"/>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5">
      <c r="A11" s="219"/>
      <c r="B11" s="220"/>
      <c r="C11" s="254" t="s">
        <v>665</v>
      </c>
      <c r="D11" s="242"/>
      <c r="E11" s="242"/>
      <c r="F11" s="242"/>
      <c r="G11" s="24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240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0.399999999999999" outlineLevel="1" x14ac:dyDescent="0.25">
      <c r="A12" s="234">
        <v>2</v>
      </c>
      <c r="B12" s="235" t="s">
        <v>666</v>
      </c>
      <c r="C12" s="252" t="s">
        <v>667</v>
      </c>
      <c r="D12" s="236" t="s">
        <v>305</v>
      </c>
      <c r="E12" s="237">
        <v>1</v>
      </c>
      <c r="F12" s="238"/>
      <c r="G12" s="239">
        <f>ROUND(E12*F12,2)</f>
        <v>0</v>
      </c>
      <c r="H12" s="238"/>
      <c r="I12" s="239">
        <f>ROUND(E12*H12,2)</f>
        <v>0</v>
      </c>
      <c r="J12" s="238"/>
      <c r="K12" s="239">
        <f>ROUND(E12*J12,2)</f>
        <v>0</v>
      </c>
      <c r="L12" s="239">
        <v>21</v>
      </c>
      <c r="M12" s="239">
        <f>G12*(1+L12/100)</f>
        <v>0</v>
      </c>
      <c r="N12" s="237">
        <v>0</v>
      </c>
      <c r="O12" s="237">
        <f>ROUND(E12*N12,2)</f>
        <v>0</v>
      </c>
      <c r="P12" s="237">
        <v>0</v>
      </c>
      <c r="Q12" s="237">
        <f>ROUND(E12*P12,2)</f>
        <v>0</v>
      </c>
      <c r="R12" s="239"/>
      <c r="S12" s="239" t="s">
        <v>360</v>
      </c>
      <c r="T12" s="240" t="s">
        <v>361</v>
      </c>
      <c r="U12" s="222">
        <v>0</v>
      </c>
      <c r="V12" s="222">
        <f>ROUND(E12*U12,2)</f>
        <v>0</v>
      </c>
      <c r="W12" s="222"/>
      <c r="X12" s="222" t="s">
        <v>276</v>
      </c>
      <c r="Y12" s="222" t="s">
        <v>237</v>
      </c>
      <c r="Z12" s="212"/>
      <c r="AA12" s="212"/>
      <c r="AB12" s="212"/>
      <c r="AC12" s="212"/>
      <c r="AD12" s="212"/>
      <c r="AE12" s="212"/>
      <c r="AF12" s="212"/>
      <c r="AG12" s="212" t="s">
        <v>362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5">
      <c r="A13" s="219"/>
      <c r="B13" s="220"/>
      <c r="C13" s="253" t="s">
        <v>363</v>
      </c>
      <c r="D13" s="241"/>
      <c r="E13" s="241"/>
      <c r="F13" s="241"/>
      <c r="G13" s="241"/>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240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5">
      <c r="A14" s="219"/>
      <c r="B14" s="220"/>
      <c r="C14" s="254" t="s">
        <v>668</v>
      </c>
      <c r="D14" s="242"/>
      <c r="E14" s="242"/>
      <c r="F14" s="242"/>
      <c r="G14" s="24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240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0.399999999999999" outlineLevel="1" x14ac:dyDescent="0.25">
      <c r="A15" s="234">
        <v>3</v>
      </c>
      <c r="B15" s="235" t="s">
        <v>669</v>
      </c>
      <c r="C15" s="252" t="s">
        <v>670</v>
      </c>
      <c r="D15" s="236" t="s">
        <v>305</v>
      </c>
      <c r="E15" s="237">
        <v>1</v>
      </c>
      <c r="F15" s="238"/>
      <c r="G15" s="239">
        <f>ROUND(E15*F15,2)</f>
        <v>0</v>
      </c>
      <c r="H15" s="238"/>
      <c r="I15" s="239">
        <f>ROUND(E15*H15,2)</f>
        <v>0</v>
      </c>
      <c r="J15" s="238"/>
      <c r="K15" s="239">
        <f>ROUND(E15*J15,2)</f>
        <v>0</v>
      </c>
      <c r="L15" s="239">
        <v>21</v>
      </c>
      <c r="M15" s="239">
        <f>G15*(1+L15/100)</f>
        <v>0</v>
      </c>
      <c r="N15" s="237">
        <v>0</v>
      </c>
      <c r="O15" s="237">
        <f>ROUND(E15*N15,2)</f>
        <v>0</v>
      </c>
      <c r="P15" s="237">
        <v>0</v>
      </c>
      <c r="Q15" s="237">
        <f>ROUND(E15*P15,2)</f>
        <v>0</v>
      </c>
      <c r="R15" s="239"/>
      <c r="S15" s="239" t="s">
        <v>360</v>
      </c>
      <c r="T15" s="240" t="s">
        <v>361</v>
      </c>
      <c r="U15" s="222">
        <v>0</v>
      </c>
      <c r="V15" s="222">
        <f>ROUND(E15*U15,2)</f>
        <v>0</v>
      </c>
      <c r="W15" s="222"/>
      <c r="X15" s="222" t="s">
        <v>276</v>
      </c>
      <c r="Y15" s="222" t="s">
        <v>237</v>
      </c>
      <c r="Z15" s="212"/>
      <c r="AA15" s="212"/>
      <c r="AB15" s="212"/>
      <c r="AC15" s="212"/>
      <c r="AD15" s="212"/>
      <c r="AE15" s="212"/>
      <c r="AF15" s="212"/>
      <c r="AG15" s="212" t="s">
        <v>362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5">
      <c r="A16" s="219"/>
      <c r="B16" s="220"/>
      <c r="C16" s="253" t="s">
        <v>363</v>
      </c>
      <c r="D16" s="241"/>
      <c r="E16" s="241"/>
      <c r="F16" s="241"/>
      <c r="G16" s="241"/>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5">
      <c r="A17" s="219"/>
      <c r="B17" s="220"/>
      <c r="C17" s="254" t="s">
        <v>671</v>
      </c>
      <c r="D17" s="242"/>
      <c r="E17" s="242"/>
      <c r="F17" s="242"/>
      <c r="G17" s="24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240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20.399999999999999" outlineLevel="1" x14ac:dyDescent="0.25">
      <c r="A18" s="234">
        <v>4</v>
      </c>
      <c r="B18" s="235" t="s">
        <v>672</v>
      </c>
      <c r="C18" s="252" t="s">
        <v>673</v>
      </c>
      <c r="D18" s="236" t="s">
        <v>305</v>
      </c>
      <c r="E18" s="237">
        <v>5</v>
      </c>
      <c r="F18" s="238"/>
      <c r="G18" s="239">
        <f>ROUND(E18*F18,2)</f>
        <v>0</v>
      </c>
      <c r="H18" s="238"/>
      <c r="I18" s="239">
        <f>ROUND(E18*H18,2)</f>
        <v>0</v>
      </c>
      <c r="J18" s="238"/>
      <c r="K18" s="239">
        <f>ROUND(E18*J18,2)</f>
        <v>0</v>
      </c>
      <c r="L18" s="239">
        <v>21</v>
      </c>
      <c r="M18" s="239">
        <f>G18*(1+L18/100)</f>
        <v>0</v>
      </c>
      <c r="N18" s="237">
        <v>0</v>
      </c>
      <c r="O18" s="237">
        <f>ROUND(E18*N18,2)</f>
        <v>0</v>
      </c>
      <c r="P18" s="237">
        <v>0</v>
      </c>
      <c r="Q18" s="237">
        <f>ROUND(E18*P18,2)</f>
        <v>0</v>
      </c>
      <c r="R18" s="239"/>
      <c r="S18" s="239" t="s">
        <v>360</v>
      </c>
      <c r="T18" s="240" t="s">
        <v>361</v>
      </c>
      <c r="U18" s="222">
        <v>0</v>
      </c>
      <c r="V18" s="222">
        <f>ROUND(E18*U18,2)</f>
        <v>0</v>
      </c>
      <c r="W18" s="222"/>
      <c r="X18" s="222" t="s">
        <v>276</v>
      </c>
      <c r="Y18" s="222" t="s">
        <v>237</v>
      </c>
      <c r="Z18" s="212"/>
      <c r="AA18" s="212"/>
      <c r="AB18" s="212"/>
      <c r="AC18" s="212"/>
      <c r="AD18" s="212"/>
      <c r="AE18" s="212"/>
      <c r="AF18" s="212"/>
      <c r="AG18" s="212" t="s">
        <v>362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5">
      <c r="A19" s="219"/>
      <c r="B19" s="220"/>
      <c r="C19" s="253" t="s">
        <v>363</v>
      </c>
      <c r="D19" s="241"/>
      <c r="E19" s="241"/>
      <c r="F19" s="241"/>
      <c r="G19" s="241"/>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240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5">
      <c r="A20" s="219"/>
      <c r="B20" s="220"/>
      <c r="C20" s="254" t="s">
        <v>674</v>
      </c>
      <c r="D20" s="242"/>
      <c r="E20" s="242"/>
      <c r="F20" s="242"/>
      <c r="G20" s="24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240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20.399999999999999" outlineLevel="1" x14ac:dyDescent="0.25">
      <c r="A21" s="234">
        <v>5</v>
      </c>
      <c r="B21" s="235" t="s">
        <v>675</v>
      </c>
      <c r="C21" s="252" t="s">
        <v>676</v>
      </c>
      <c r="D21" s="236" t="s">
        <v>305</v>
      </c>
      <c r="E21" s="237">
        <v>1</v>
      </c>
      <c r="F21" s="238"/>
      <c r="G21" s="239">
        <f>ROUND(E21*F21,2)</f>
        <v>0</v>
      </c>
      <c r="H21" s="238"/>
      <c r="I21" s="239">
        <f>ROUND(E21*H21,2)</f>
        <v>0</v>
      </c>
      <c r="J21" s="238"/>
      <c r="K21" s="239">
        <f>ROUND(E21*J21,2)</f>
        <v>0</v>
      </c>
      <c r="L21" s="239">
        <v>21</v>
      </c>
      <c r="M21" s="239">
        <f>G21*(1+L21/100)</f>
        <v>0</v>
      </c>
      <c r="N21" s="237">
        <v>0</v>
      </c>
      <c r="O21" s="237">
        <f>ROUND(E21*N21,2)</f>
        <v>0</v>
      </c>
      <c r="P21" s="237">
        <v>0</v>
      </c>
      <c r="Q21" s="237">
        <f>ROUND(E21*P21,2)</f>
        <v>0</v>
      </c>
      <c r="R21" s="239"/>
      <c r="S21" s="239" t="s">
        <v>360</v>
      </c>
      <c r="T21" s="240" t="s">
        <v>361</v>
      </c>
      <c r="U21" s="222">
        <v>0</v>
      </c>
      <c r="V21" s="222">
        <f>ROUND(E21*U21,2)</f>
        <v>0</v>
      </c>
      <c r="W21" s="222"/>
      <c r="X21" s="222" t="s">
        <v>276</v>
      </c>
      <c r="Y21" s="222" t="s">
        <v>237</v>
      </c>
      <c r="Z21" s="212"/>
      <c r="AA21" s="212"/>
      <c r="AB21" s="212"/>
      <c r="AC21" s="212"/>
      <c r="AD21" s="212"/>
      <c r="AE21" s="212"/>
      <c r="AF21" s="212"/>
      <c r="AG21" s="212" t="s">
        <v>362</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5">
      <c r="A22" s="219"/>
      <c r="B22" s="220"/>
      <c r="C22" s="253" t="s">
        <v>363</v>
      </c>
      <c r="D22" s="241"/>
      <c r="E22" s="241"/>
      <c r="F22" s="241"/>
      <c r="G22" s="241"/>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240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5">
      <c r="A23" s="219"/>
      <c r="B23" s="220"/>
      <c r="C23" s="254" t="s">
        <v>677</v>
      </c>
      <c r="D23" s="242"/>
      <c r="E23" s="242"/>
      <c r="F23" s="242"/>
      <c r="G23" s="24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240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0.399999999999999" outlineLevel="1" x14ac:dyDescent="0.25">
      <c r="A24" s="234">
        <v>6</v>
      </c>
      <c r="B24" s="235" t="s">
        <v>678</v>
      </c>
      <c r="C24" s="252" t="s">
        <v>679</v>
      </c>
      <c r="D24" s="236" t="s">
        <v>305</v>
      </c>
      <c r="E24" s="237">
        <v>1</v>
      </c>
      <c r="F24" s="238"/>
      <c r="G24" s="239">
        <f>ROUND(E24*F24,2)</f>
        <v>0</v>
      </c>
      <c r="H24" s="238"/>
      <c r="I24" s="239">
        <f>ROUND(E24*H24,2)</f>
        <v>0</v>
      </c>
      <c r="J24" s="238"/>
      <c r="K24" s="239">
        <f>ROUND(E24*J24,2)</f>
        <v>0</v>
      </c>
      <c r="L24" s="239">
        <v>21</v>
      </c>
      <c r="M24" s="239">
        <f>G24*(1+L24/100)</f>
        <v>0</v>
      </c>
      <c r="N24" s="237">
        <v>0</v>
      </c>
      <c r="O24" s="237">
        <f>ROUND(E24*N24,2)</f>
        <v>0</v>
      </c>
      <c r="P24" s="237">
        <v>0</v>
      </c>
      <c r="Q24" s="237">
        <f>ROUND(E24*P24,2)</f>
        <v>0</v>
      </c>
      <c r="R24" s="239"/>
      <c r="S24" s="239" t="s">
        <v>360</v>
      </c>
      <c r="T24" s="240" t="s">
        <v>361</v>
      </c>
      <c r="U24" s="222">
        <v>0</v>
      </c>
      <c r="V24" s="222">
        <f>ROUND(E24*U24,2)</f>
        <v>0</v>
      </c>
      <c r="W24" s="222"/>
      <c r="X24" s="222" t="s">
        <v>276</v>
      </c>
      <c r="Y24" s="222" t="s">
        <v>237</v>
      </c>
      <c r="Z24" s="212"/>
      <c r="AA24" s="212"/>
      <c r="AB24" s="212"/>
      <c r="AC24" s="212"/>
      <c r="AD24" s="212"/>
      <c r="AE24" s="212"/>
      <c r="AF24" s="212"/>
      <c r="AG24" s="212" t="s">
        <v>362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5">
      <c r="A25" s="219"/>
      <c r="B25" s="220"/>
      <c r="C25" s="253" t="s">
        <v>363</v>
      </c>
      <c r="D25" s="241"/>
      <c r="E25" s="241"/>
      <c r="F25" s="241"/>
      <c r="G25" s="241"/>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240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5">
      <c r="A26" s="219"/>
      <c r="B26" s="220"/>
      <c r="C26" s="254" t="s">
        <v>680</v>
      </c>
      <c r="D26" s="242"/>
      <c r="E26" s="242"/>
      <c r="F26" s="242"/>
      <c r="G26" s="24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240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20.399999999999999" outlineLevel="1" x14ac:dyDescent="0.25">
      <c r="A27" s="234">
        <v>7</v>
      </c>
      <c r="B27" s="235" t="s">
        <v>681</v>
      </c>
      <c r="C27" s="252" t="s">
        <v>682</v>
      </c>
      <c r="D27" s="236" t="s">
        <v>305</v>
      </c>
      <c r="E27" s="237">
        <v>2</v>
      </c>
      <c r="F27" s="238"/>
      <c r="G27" s="239">
        <f>ROUND(E27*F27,2)</f>
        <v>0</v>
      </c>
      <c r="H27" s="238"/>
      <c r="I27" s="239">
        <f>ROUND(E27*H27,2)</f>
        <v>0</v>
      </c>
      <c r="J27" s="238"/>
      <c r="K27" s="239">
        <f>ROUND(E27*J27,2)</f>
        <v>0</v>
      </c>
      <c r="L27" s="239">
        <v>21</v>
      </c>
      <c r="M27" s="239">
        <f>G27*(1+L27/100)</f>
        <v>0</v>
      </c>
      <c r="N27" s="237">
        <v>0</v>
      </c>
      <c r="O27" s="237">
        <f>ROUND(E27*N27,2)</f>
        <v>0</v>
      </c>
      <c r="P27" s="237">
        <v>0</v>
      </c>
      <c r="Q27" s="237">
        <f>ROUND(E27*P27,2)</f>
        <v>0</v>
      </c>
      <c r="R27" s="239"/>
      <c r="S27" s="239" t="s">
        <v>360</v>
      </c>
      <c r="T27" s="240" t="s">
        <v>361</v>
      </c>
      <c r="U27" s="222">
        <v>0</v>
      </c>
      <c r="V27" s="222">
        <f>ROUND(E27*U27,2)</f>
        <v>0</v>
      </c>
      <c r="W27" s="222"/>
      <c r="X27" s="222" t="s">
        <v>276</v>
      </c>
      <c r="Y27" s="222" t="s">
        <v>237</v>
      </c>
      <c r="Z27" s="212"/>
      <c r="AA27" s="212"/>
      <c r="AB27" s="212"/>
      <c r="AC27" s="212"/>
      <c r="AD27" s="212"/>
      <c r="AE27" s="212"/>
      <c r="AF27" s="212"/>
      <c r="AG27" s="212" t="s">
        <v>362</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5">
      <c r="A28" s="219"/>
      <c r="B28" s="220"/>
      <c r="C28" s="253" t="s">
        <v>363</v>
      </c>
      <c r="D28" s="241"/>
      <c r="E28" s="241"/>
      <c r="F28" s="241"/>
      <c r="G28" s="241"/>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240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3" x14ac:dyDescent="0.25">
      <c r="A29" s="219"/>
      <c r="B29" s="220"/>
      <c r="C29" s="254" t="s">
        <v>683</v>
      </c>
      <c r="D29" s="242"/>
      <c r="E29" s="242"/>
      <c r="F29" s="242"/>
      <c r="G29" s="242"/>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240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20.399999999999999" outlineLevel="1" x14ac:dyDescent="0.25">
      <c r="A30" s="234">
        <v>8</v>
      </c>
      <c r="B30" s="235" t="s">
        <v>684</v>
      </c>
      <c r="C30" s="252" t="s">
        <v>685</v>
      </c>
      <c r="D30" s="236" t="s">
        <v>305</v>
      </c>
      <c r="E30" s="237">
        <v>2</v>
      </c>
      <c r="F30" s="238"/>
      <c r="G30" s="239">
        <f>ROUND(E30*F30,2)</f>
        <v>0</v>
      </c>
      <c r="H30" s="238"/>
      <c r="I30" s="239">
        <f>ROUND(E30*H30,2)</f>
        <v>0</v>
      </c>
      <c r="J30" s="238"/>
      <c r="K30" s="239">
        <f>ROUND(E30*J30,2)</f>
        <v>0</v>
      </c>
      <c r="L30" s="239">
        <v>21</v>
      </c>
      <c r="M30" s="239">
        <f>G30*(1+L30/100)</f>
        <v>0</v>
      </c>
      <c r="N30" s="237">
        <v>0</v>
      </c>
      <c r="O30" s="237">
        <f>ROUND(E30*N30,2)</f>
        <v>0</v>
      </c>
      <c r="P30" s="237">
        <v>0</v>
      </c>
      <c r="Q30" s="237">
        <f>ROUND(E30*P30,2)</f>
        <v>0</v>
      </c>
      <c r="R30" s="239"/>
      <c r="S30" s="239" t="s">
        <v>360</v>
      </c>
      <c r="T30" s="240" t="s">
        <v>361</v>
      </c>
      <c r="U30" s="222">
        <v>0</v>
      </c>
      <c r="V30" s="222">
        <f>ROUND(E30*U30,2)</f>
        <v>0</v>
      </c>
      <c r="W30" s="222"/>
      <c r="X30" s="222" t="s">
        <v>276</v>
      </c>
      <c r="Y30" s="222" t="s">
        <v>237</v>
      </c>
      <c r="Z30" s="212"/>
      <c r="AA30" s="212"/>
      <c r="AB30" s="212"/>
      <c r="AC30" s="212"/>
      <c r="AD30" s="212"/>
      <c r="AE30" s="212"/>
      <c r="AF30" s="212"/>
      <c r="AG30" s="212" t="s">
        <v>362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5">
      <c r="A31" s="219"/>
      <c r="B31" s="220"/>
      <c r="C31" s="253" t="s">
        <v>363</v>
      </c>
      <c r="D31" s="241"/>
      <c r="E31" s="241"/>
      <c r="F31" s="241"/>
      <c r="G31" s="241"/>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240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5">
      <c r="A32" s="219"/>
      <c r="B32" s="220"/>
      <c r="C32" s="254" t="s">
        <v>665</v>
      </c>
      <c r="D32" s="242"/>
      <c r="E32" s="242"/>
      <c r="F32" s="242"/>
      <c r="G32" s="24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240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0.399999999999999" outlineLevel="1" x14ac:dyDescent="0.25">
      <c r="A33" s="234">
        <v>9</v>
      </c>
      <c r="B33" s="235" t="s">
        <v>686</v>
      </c>
      <c r="C33" s="252" t="s">
        <v>687</v>
      </c>
      <c r="D33" s="236" t="s">
        <v>305</v>
      </c>
      <c r="E33" s="237">
        <v>1</v>
      </c>
      <c r="F33" s="238"/>
      <c r="G33" s="239">
        <f>ROUND(E33*F33,2)</f>
        <v>0</v>
      </c>
      <c r="H33" s="238"/>
      <c r="I33" s="239">
        <f>ROUND(E33*H33,2)</f>
        <v>0</v>
      </c>
      <c r="J33" s="238"/>
      <c r="K33" s="239">
        <f>ROUND(E33*J33,2)</f>
        <v>0</v>
      </c>
      <c r="L33" s="239">
        <v>21</v>
      </c>
      <c r="M33" s="239">
        <f>G33*(1+L33/100)</f>
        <v>0</v>
      </c>
      <c r="N33" s="237">
        <v>0</v>
      </c>
      <c r="O33" s="237">
        <f>ROUND(E33*N33,2)</f>
        <v>0</v>
      </c>
      <c r="P33" s="237">
        <v>0</v>
      </c>
      <c r="Q33" s="237">
        <f>ROUND(E33*P33,2)</f>
        <v>0</v>
      </c>
      <c r="R33" s="239"/>
      <c r="S33" s="239" t="s">
        <v>360</v>
      </c>
      <c r="T33" s="240" t="s">
        <v>361</v>
      </c>
      <c r="U33" s="222">
        <v>0</v>
      </c>
      <c r="V33" s="222">
        <f>ROUND(E33*U33,2)</f>
        <v>0</v>
      </c>
      <c r="W33" s="222"/>
      <c r="X33" s="222" t="s">
        <v>276</v>
      </c>
      <c r="Y33" s="222" t="s">
        <v>237</v>
      </c>
      <c r="Z33" s="212"/>
      <c r="AA33" s="212"/>
      <c r="AB33" s="212"/>
      <c r="AC33" s="212"/>
      <c r="AD33" s="212"/>
      <c r="AE33" s="212"/>
      <c r="AF33" s="212"/>
      <c r="AG33" s="212" t="s">
        <v>362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5">
      <c r="A34" s="219"/>
      <c r="B34" s="220"/>
      <c r="C34" s="253" t="s">
        <v>363</v>
      </c>
      <c r="D34" s="241"/>
      <c r="E34" s="241"/>
      <c r="F34" s="241"/>
      <c r="G34" s="241"/>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240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5">
      <c r="A35" s="219"/>
      <c r="B35" s="220"/>
      <c r="C35" s="254" t="s">
        <v>668</v>
      </c>
      <c r="D35" s="242"/>
      <c r="E35" s="242"/>
      <c r="F35" s="242"/>
      <c r="G35" s="242"/>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240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ht="20.399999999999999" outlineLevel="1" x14ac:dyDescent="0.25">
      <c r="A36" s="234">
        <v>10</v>
      </c>
      <c r="B36" s="235" t="s">
        <v>688</v>
      </c>
      <c r="C36" s="252" t="s">
        <v>689</v>
      </c>
      <c r="D36" s="236" t="s">
        <v>305</v>
      </c>
      <c r="E36" s="237">
        <v>2</v>
      </c>
      <c r="F36" s="238"/>
      <c r="G36" s="239">
        <f>ROUND(E36*F36,2)</f>
        <v>0</v>
      </c>
      <c r="H36" s="238"/>
      <c r="I36" s="239">
        <f>ROUND(E36*H36,2)</f>
        <v>0</v>
      </c>
      <c r="J36" s="238"/>
      <c r="K36" s="239">
        <f>ROUND(E36*J36,2)</f>
        <v>0</v>
      </c>
      <c r="L36" s="239">
        <v>21</v>
      </c>
      <c r="M36" s="239">
        <f>G36*(1+L36/100)</f>
        <v>0</v>
      </c>
      <c r="N36" s="237">
        <v>0</v>
      </c>
      <c r="O36" s="237">
        <f>ROUND(E36*N36,2)</f>
        <v>0</v>
      </c>
      <c r="P36" s="237">
        <v>0</v>
      </c>
      <c r="Q36" s="237">
        <f>ROUND(E36*P36,2)</f>
        <v>0</v>
      </c>
      <c r="R36" s="239"/>
      <c r="S36" s="239" t="s">
        <v>360</v>
      </c>
      <c r="T36" s="240" t="s">
        <v>361</v>
      </c>
      <c r="U36" s="222">
        <v>0</v>
      </c>
      <c r="V36" s="222">
        <f>ROUND(E36*U36,2)</f>
        <v>0</v>
      </c>
      <c r="W36" s="222"/>
      <c r="X36" s="222" t="s">
        <v>276</v>
      </c>
      <c r="Y36" s="222" t="s">
        <v>237</v>
      </c>
      <c r="Z36" s="212"/>
      <c r="AA36" s="212"/>
      <c r="AB36" s="212"/>
      <c r="AC36" s="212"/>
      <c r="AD36" s="212"/>
      <c r="AE36" s="212"/>
      <c r="AF36" s="212"/>
      <c r="AG36" s="212" t="s">
        <v>362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5">
      <c r="A37" s="219"/>
      <c r="B37" s="220"/>
      <c r="C37" s="253" t="s">
        <v>363</v>
      </c>
      <c r="D37" s="241"/>
      <c r="E37" s="241"/>
      <c r="F37" s="241"/>
      <c r="G37" s="241"/>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240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5">
      <c r="A38" s="219"/>
      <c r="B38" s="220"/>
      <c r="C38" s="254" t="s">
        <v>690</v>
      </c>
      <c r="D38" s="242"/>
      <c r="E38" s="242"/>
      <c r="F38" s="242"/>
      <c r="G38" s="24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240</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ht="20.399999999999999" outlineLevel="1" x14ac:dyDescent="0.25">
      <c r="A39" s="234">
        <v>11</v>
      </c>
      <c r="B39" s="235" t="s">
        <v>691</v>
      </c>
      <c r="C39" s="252" t="s">
        <v>692</v>
      </c>
      <c r="D39" s="236" t="s">
        <v>305</v>
      </c>
      <c r="E39" s="237">
        <v>2</v>
      </c>
      <c r="F39" s="238"/>
      <c r="G39" s="239">
        <f>ROUND(E39*F39,2)</f>
        <v>0</v>
      </c>
      <c r="H39" s="238"/>
      <c r="I39" s="239">
        <f>ROUND(E39*H39,2)</f>
        <v>0</v>
      </c>
      <c r="J39" s="238"/>
      <c r="K39" s="239">
        <f>ROUND(E39*J39,2)</f>
        <v>0</v>
      </c>
      <c r="L39" s="239">
        <v>21</v>
      </c>
      <c r="M39" s="239">
        <f>G39*(1+L39/100)</f>
        <v>0</v>
      </c>
      <c r="N39" s="237">
        <v>0</v>
      </c>
      <c r="O39" s="237">
        <f>ROUND(E39*N39,2)</f>
        <v>0</v>
      </c>
      <c r="P39" s="237">
        <v>0</v>
      </c>
      <c r="Q39" s="237">
        <f>ROUND(E39*P39,2)</f>
        <v>0</v>
      </c>
      <c r="R39" s="239"/>
      <c r="S39" s="239" t="s">
        <v>360</v>
      </c>
      <c r="T39" s="240" t="s">
        <v>361</v>
      </c>
      <c r="U39" s="222">
        <v>0</v>
      </c>
      <c r="V39" s="222">
        <f>ROUND(E39*U39,2)</f>
        <v>0</v>
      </c>
      <c r="W39" s="222"/>
      <c r="X39" s="222" t="s">
        <v>276</v>
      </c>
      <c r="Y39" s="222" t="s">
        <v>237</v>
      </c>
      <c r="Z39" s="212"/>
      <c r="AA39" s="212"/>
      <c r="AB39" s="212"/>
      <c r="AC39" s="212"/>
      <c r="AD39" s="212"/>
      <c r="AE39" s="212"/>
      <c r="AF39" s="212"/>
      <c r="AG39" s="212" t="s">
        <v>362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5">
      <c r="A40" s="219"/>
      <c r="B40" s="220"/>
      <c r="C40" s="253" t="s">
        <v>363</v>
      </c>
      <c r="D40" s="241"/>
      <c r="E40" s="241"/>
      <c r="F40" s="241"/>
      <c r="G40" s="241"/>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240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5">
      <c r="A41" s="219"/>
      <c r="B41" s="220"/>
      <c r="C41" s="254" t="s">
        <v>693</v>
      </c>
      <c r="D41" s="242"/>
      <c r="E41" s="242"/>
      <c r="F41" s="242"/>
      <c r="G41" s="24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240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20.399999999999999" outlineLevel="1" x14ac:dyDescent="0.25">
      <c r="A42" s="234">
        <v>12</v>
      </c>
      <c r="B42" s="235" t="s">
        <v>694</v>
      </c>
      <c r="C42" s="252" t="s">
        <v>695</v>
      </c>
      <c r="D42" s="236" t="s">
        <v>305</v>
      </c>
      <c r="E42" s="237">
        <v>4</v>
      </c>
      <c r="F42" s="238"/>
      <c r="G42" s="239">
        <f>ROUND(E42*F42,2)</f>
        <v>0</v>
      </c>
      <c r="H42" s="238"/>
      <c r="I42" s="239">
        <f>ROUND(E42*H42,2)</f>
        <v>0</v>
      </c>
      <c r="J42" s="238"/>
      <c r="K42" s="239">
        <f>ROUND(E42*J42,2)</f>
        <v>0</v>
      </c>
      <c r="L42" s="239">
        <v>21</v>
      </c>
      <c r="M42" s="239">
        <f>G42*(1+L42/100)</f>
        <v>0</v>
      </c>
      <c r="N42" s="237">
        <v>0</v>
      </c>
      <c r="O42" s="237">
        <f>ROUND(E42*N42,2)</f>
        <v>0</v>
      </c>
      <c r="P42" s="237">
        <v>0</v>
      </c>
      <c r="Q42" s="237">
        <f>ROUND(E42*P42,2)</f>
        <v>0</v>
      </c>
      <c r="R42" s="239"/>
      <c r="S42" s="239" t="s">
        <v>360</v>
      </c>
      <c r="T42" s="240" t="s">
        <v>361</v>
      </c>
      <c r="U42" s="222">
        <v>0</v>
      </c>
      <c r="V42" s="222">
        <f>ROUND(E42*U42,2)</f>
        <v>0</v>
      </c>
      <c r="W42" s="222"/>
      <c r="X42" s="222" t="s">
        <v>276</v>
      </c>
      <c r="Y42" s="222" t="s">
        <v>237</v>
      </c>
      <c r="Z42" s="212"/>
      <c r="AA42" s="212"/>
      <c r="AB42" s="212"/>
      <c r="AC42" s="212"/>
      <c r="AD42" s="212"/>
      <c r="AE42" s="212"/>
      <c r="AF42" s="212"/>
      <c r="AG42" s="212" t="s">
        <v>362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5">
      <c r="A43" s="219"/>
      <c r="B43" s="220"/>
      <c r="C43" s="253" t="s">
        <v>363</v>
      </c>
      <c r="D43" s="241"/>
      <c r="E43" s="241"/>
      <c r="F43" s="241"/>
      <c r="G43" s="241"/>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240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5">
      <c r="A44" s="219"/>
      <c r="B44" s="220"/>
      <c r="C44" s="254" t="s">
        <v>696</v>
      </c>
      <c r="D44" s="242"/>
      <c r="E44" s="242"/>
      <c r="F44" s="242"/>
      <c r="G44" s="24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240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ht="20.399999999999999" outlineLevel="1" x14ac:dyDescent="0.25">
      <c r="A45" s="234">
        <v>13</v>
      </c>
      <c r="B45" s="235" t="s">
        <v>697</v>
      </c>
      <c r="C45" s="252" t="s">
        <v>698</v>
      </c>
      <c r="D45" s="236" t="s">
        <v>305</v>
      </c>
      <c r="E45" s="237">
        <v>1</v>
      </c>
      <c r="F45" s="238"/>
      <c r="G45" s="239">
        <f>ROUND(E45*F45,2)</f>
        <v>0</v>
      </c>
      <c r="H45" s="238"/>
      <c r="I45" s="239">
        <f>ROUND(E45*H45,2)</f>
        <v>0</v>
      </c>
      <c r="J45" s="238"/>
      <c r="K45" s="239">
        <f>ROUND(E45*J45,2)</f>
        <v>0</v>
      </c>
      <c r="L45" s="239">
        <v>21</v>
      </c>
      <c r="M45" s="239">
        <f>G45*(1+L45/100)</f>
        <v>0</v>
      </c>
      <c r="N45" s="237">
        <v>0</v>
      </c>
      <c r="O45" s="237">
        <f>ROUND(E45*N45,2)</f>
        <v>0</v>
      </c>
      <c r="P45" s="237">
        <v>0</v>
      </c>
      <c r="Q45" s="237">
        <f>ROUND(E45*P45,2)</f>
        <v>0</v>
      </c>
      <c r="R45" s="239"/>
      <c r="S45" s="239" t="s">
        <v>360</v>
      </c>
      <c r="T45" s="240" t="s">
        <v>361</v>
      </c>
      <c r="U45" s="222">
        <v>0</v>
      </c>
      <c r="V45" s="222">
        <f>ROUND(E45*U45,2)</f>
        <v>0</v>
      </c>
      <c r="W45" s="222"/>
      <c r="X45" s="222" t="s">
        <v>276</v>
      </c>
      <c r="Y45" s="222" t="s">
        <v>237</v>
      </c>
      <c r="Z45" s="212"/>
      <c r="AA45" s="212"/>
      <c r="AB45" s="212"/>
      <c r="AC45" s="212"/>
      <c r="AD45" s="212"/>
      <c r="AE45" s="212"/>
      <c r="AF45" s="212"/>
      <c r="AG45" s="212" t="s">
        <v>362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5">
      <c r="A46" s="219"/>
      <c r="B46" s="220"/>
      <c r="C46" s="253" t="s">
        <v>363</v>
      </c>
      <c r="D46" s="241"/>
      <c r="E46" s="241"/>
      <c r="F46" s="241"/>
      <c r="G46" s="241"/>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240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5">
      <c r="A47" s="219"/>
      <c r="B47" s="220"/>
      <c r="C47" s="254" t="s">
        <v>699</v>
      </c>
      <c r="D47" s="242"/>
      <c r="E47" s="242"/>
      <c r="F47" s="242"/>
      <c r="G47" s="24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240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0.399999999999999" outlineLevel="1" x14ac:dyDescent="0.25">
      <c r="A48" s="234">
        <v>14</v>
      </c>
      <c r="B48" s="235" t="s">
        <v>700</v>
      </c>
      <c r="C48" s="252" t="s">
        <v>701</v>
      </c>
      <c r="D48" s="236" t="s">
        <v>305</v>
      </c>
      <c r="E48" s="237">
        <v>3</v>
      </c>
      <c r="F48" s="238"/>
      <c r="G48" s="239">
        <f>ROUND(E48*F48,2)</f>
        <v>0</v>
      </c>
      <c r="H48" s="238"/>
      <c r="I48" s="239">
        <f>ROUND(E48*H48,2)</f>
        <v>0</v>
      </c>
      <c r="J48" s="238"/>
      <c r="K48" s="239">
        <f>ROUND(E48*J48,2)</f>
        <v>0</v>
      </c>
      <c r="L48" s="239">
        <v>21</v>
      </c>
      <c r="M48" s="239">
        <f>G48*(1+L48/100)</f>
        <v>0</v>
      </c>
      <c r="N48" s="237">
        <v>0</v>
      </c>
      <c r="O48" s="237">
        <f>ROUND(E48*N48,2)</f>
        <v>0</v>
      </c>
      <c r="P48" s="237">
        <v>0</v>
      </c>
      <c r="Q48" s="237">
        <f>ROUND(E48*P48,2)</f>
        <v>0</v>
      </c>
      <c r="R48" s="239"/>
      <c r="S48" s="239" t="s">
        <v>360</v>
      </c>
      <c r="T48" s="240" t="s">
        <v>361</v>
      </c>
      <c r="U48" s="222">
        <v>0</v>
      </c>
      <c r="V48" s="222">
        <f>ROUND(E48*U48,2)</f>
        <v>0</v>
      </c>
      <c r="W48" s="222"/>
      <c r="X48" s="222" t="s">
        <v>276</v>
      </c>
      <c r="Y48" s="222" t="s">
        <v>237</v>
      </c>
      <c r="Z48" s="212"/>
      <c r="AA48" s="212"/>
      <c r="AB48" s="212"/>
      <c r="AC48" s="212"/>
      <c r="AD48" s="212"/>
      <c r="AE48" s="212"/>
      <c r="AF48" s="212"/>
      <c r="AG48" s="212" t="s">
        <v>362</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5">
      <c r="A49" s="219"/>
      <c r="B49" s="220"/>
      <c r="C49" s="253" t="s">
        <v>363</v>
      </c>
      <c r="D49" s="241"/>
      <c r="E49" s="241"/>
      <c r="F49" s="241"/>
      <c r="G49" s="241"/>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240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5">
      <c r="A50" s="219"/>
      <c r="B50" s="220"/>
      <c r="C50" s="254" t="s">
        <v>702</v>
      </c>
      <c r="D50" s="242"/>
      <c r="E50" s="242"/>
      <c r="F50" s="242"/>
      <c r="G50" s="24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240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0.399999999999999" outlineLevel="1" x14ac:dyDescent="0.25">
      <c r="A51" s="234">
        <v>15</v>
      </c>
      <c r="B51" s="235" t="s">
        <v>703</v>
      </c>
      <c r="C51" s="252" t="s">
        <v>704</v>
      </c>
      <c r="D51" s="236" t="s">
        <v>305</v>
      </c>
      <c r="E51" s="237">
        <v>2</v>
      </c>
      <c r="F51" s="238"/>
      <c r="G51" s="239">
        <f>ROUND(E51*F51,2)</f>
        <v>0</v>
      </c>
      <c r="H51" s="238"/>
      <c r="I51" s="239">
        <f>ROUND(E51*H51,2)</f>
        <v>0</v>
      </c>
      <c r="J51" s="238"/>
      <c r="K51" s="239">
        <f>ROUND(E51*J51,2)</f>
        <v>0</v>
      </c>
      <c r="L51" s="239">
        <v>21</v>
      </c>
      <c r="M51" s="239">
        <f>G51*(1+L51/100)</f>
        <v>0</v>
      </c>
      <c r="N51" s="237">
        <v>0</v>
      </c>
      <c r="O51" s="237">
        <f>ROUND(E51*N51,2)</f>
        <v>0</v>
      </c>
      <c r="P51" s="237">
        <v>0</v>
      </c>
      <c r="Q51" s="237">
        <f>ROUND(E51*P51,2)</f>
        <v>0</v>
      </c>
      <c r="R51" s="239"/>
      <c r="S51" s="239" t="s">
        <v>360</v>
      </c>
      <c r="T51" s="240" t="s">
        <v>361</v>
      </c>
      <c r="U51" s="222">
        <v>0</v>
      </c>
      <c r="V51" s="222">
        <f>ROUND(E51*U51,2)</f>
        <v>0</v>
      </c>
      <c r="W51" s="222"/>
      <c r="X51" s="222" t="s">
        <v>276</v>
      </c>
      <c r="Y51" s="222" t="s">
        <v>237</v>
      </c>
      <c r="Z51" s="212"/>
      <c r="AA51" s="212"/>
      <c r="AB51" s="212"/>
      <c r="AC51" s="212"/>
      <c r="AD51" s="212"/>
      <c r="AE51" s="212"/>
      <c r="AF51" s="212"/>
      <c r="AG51" s="212" t="s">
        <v>362</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5">
      <c r="A52" s="219"/>
      <c r="B52" s="220"/>
      <c r="C52" s="253" t="s">
        <v>363</v>
      </c>
      <c r="D52" s="241"/>
      <c r="E52" s="241"/>
      <c r="F52" s="241"/>
      <c r="G52" s="241"/>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240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5">
      <c r="A53" s="219"/>
      <c r="B53" s="220"/>
      <c r="C53" s="254" t="s">
        <v>705</v>
      </c>
      <c r="D53" s="242"/>
      <c r="E53" s="242"/>
      <c r="F53" s="242"/>
      <c r="G53" s="242"/>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240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ht="20.399999999999999" outlineLevel="1" x14ac:dyDescent="0.25">
      <c r="A54" s="234">
        <v>16</v>
      </c>
      <c r="B54" s="235" t="s">
        <v>706</v>
      </c>
      <c r="C54" s="252" t="s">
        <v>707</v>
      </c>
      <c r="D54" s="236" t="s">
        <v>305</v>
      </c>
      <c r="E54" s="237">
        <v>2</v>
      </c>
      <c r="F54" s="238"/>
      <c r="G54" s="239">
        <f>ROUND(E54*F54,2)</f>
        <v>0</v>
      </c>
      <c r="H54" s="238"/>
      <c r="I54" s="239">
        <f>ROUND(E54*H54,2)</f>
        <v>0</v>
      </c>
      <c r="J54" s="238"/>
      <c r="K54" s="239">
        <f>ROUND(E54*J54,2)</f>
        <v>0</v>
      </c>
      <c r="L54" s="239">
        <v>21</v>
      </c>
      <c r="M54" s="239">
        <f>G54*(1+L54/100)</f>
        <v>0</v>
      </c>
      <c r="N54" s="237">
        <v>0</v>
      </c>
      <c r="O54" s="237">
        <f>ROUND(E54*N54,2)</f>
        <v>0</v>
      </c>
      <c r="P54" s="237">
        <v>0</v>
      </c>
      <c r="Q54" s="237">
        <f>ROUND(E54*P54,2)</f>
        <v>0</v>
      </c>
      <c r="R54" s="239"/>
      <c r="S54" s="239" t="s">
        <v>360</v>
      </c>
      <c r="T54" s="240" t="s">
        <v>361</v>
      </c>
      <c r="U54" s="222">
        <v>0</v>
      </c>
      <c r="V54" s="222">
        <f>ROUND(E54*U54,2)</f>
        <v>0</v>
      </c>
      <c r="W54" s="222"/>
      <c r="X54" s="222" t="s">
        <v>276</v>
      </c>
      <c r="Y54" s="222" t="s">
        <v>237</v>
      </c>
      <c r="Z54" s="212"/>
      <c r="AA54" s="212"/>
      <c r="AB54" s="212"/>
      <c r="AC54" s="212"/>
      <c r="AD54" s="212"/>
      <c r="AE54" s="212"/>
      <c r="AF54" s="212"/>
      <c r="AG54" s="212" t="s">
        <v>362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5">
      <c r="A55" s="219"/>
      <c r="B55" s="220"/>
      <c r="C55" s="253" t="s">
        <v>363</v>
      </c>
      <c r="D55" s="241"/>
      <c r="E55" s="241"/>
      <c r="F55" s="241"/>
      <c r="G55" s="241"/>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240</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5">
      <c r="A56" s="219"/>
      <c r="B56" s="220"/>
      <c r="C56" s="254" t="s">
        <v>708</v>
      </c>
      <c r="D56" s="242"/>
      <c r="E56" s="242"/>
      <c r="F56" s="242"/>
      <c r="G56" s="24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240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0.399999999999999" outlineLevel="1" x14ac:dyDescent="0.25">
      <c r="A57" s="234">
        <v>17</v>
      </c>
      <c r="B57" s="235" t="s">
        <v>709</v>
      </c>
      <c r="C57" s="252" t="s">
        <v>710</v>
      </c>
      <c r="D57" s="236" t="s">
        <v>305</v>
      </c>
      <c r="E57" s="237">
        <v>2</v>
      </c>
      <c r="F57" s="238"/>
      <c r="G57" s="239">
        <f>ROUND(E57*F57,2)</f>
        <v>0</v>
      </c>
      <c r="H57" s="238"/>
      <c r="I57" s="239">
        <f>ROUND(E57*H57,2)</f>
        <v>0</v>
      </c>
      <c r="J57" s="238"/>
      <c r="K57" s="239">
        <f>ROUND(E57*J57,2)</f>
        <v>0</v>
      </c>
      <c r="L57" s="239">
        <v>21</v>
      </c>
      <c r="M57" s="239">
        <f>G57*(1+L57/100)</f>
        <v>0</v>
      </c>
      <c r="N57" s="237">
        <v>0</v>
      </c>
      <c r="O57" s="237">
        <f>ROUND(E57*N57,2)</f>
        <v>0</v>
      </c>
      <c r="P57" s="237">
        <v>0</v>
      </c>
      <c r="Q57" s="237">
        <f>ROUND(E57*P57,2)</f>
        <v>0</v>
      </c>
      <c r="R57" s="239"/>
      <c r="S57" s="239" t="s">
        <v>360</v>
      </c>
      <c r="T57" s="240" t="s">
        <v>361</v>
      </c>
      <c r="U57" s="222">
        <v>0</v>
      </c>
      <c r="V57" s="222">
        <f>ROUND(E57*U57,2)</f>
        <v>0</v>
      </c>
      <c r="W57" s="222"/>
      <c r="X57" s="222" t="s">
        <v>276</v>
      </c>
      <c r="Y57" s="222" t="s">
        <v>237</v>
      </c>
      <c r="Z57" s="212"/>
      <c r="AA57" s="212"/>
      <c r="AB57" s="212"/>
      <c r="AC57" s="212"/>
      <c r="AD57" s="212"/>
      <c r="AE57" s="212"/>
      <c r="AF57" s="212"/>
      <c r="AG57" s="212" t="s">
        <v>362</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5">
      <c r="A58" s="219"/>
      <c r="B58" s="220"/>
      <c r="C58" s="253" t="s">
        <v>363</v>
      </c>
      <c r="D58" s="241"/>
      <c r="E58" s="241"/>
      <c r="F58" s="241"/>
      <c r="G58" s="241"/>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240</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5">
      <c r="A59" s="219"/>
      <c r="B59" s="220"/>
      <c r="C59" s="254" t="s">
        <v>711</v>
      </c>
      <c r="D59" s="242"/>
      <c r="E59" s="242"/>
      <c r="F59" s="242"/>
      <c r="G59" s="242"/>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240</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34">
        <v>18</v>
      </c>
      <c r="B60" s="235" t="s">
        <v>712</v>
      </c>
      <c r="C60" s="252" t="s">
        <v>713</v>
      </c>
      <c r="D60" s="236" t="s">
        <v>305</v>
      </c>
      <c r="E60" s="237">
        <v>2</v>
      </c>
      <c r="F60" s="238"/>
      <c r="G60" s="239">
        <f>ROUND(E60*F60,2)</f>
        <v>0</v>
      </c>
      <c r="H60" s="238"/>
      <c r="I60" s="239">
        <f>ROUND(E60*H60,2)</f>
        <v>0</v>
      </c>
      <c r="J60" s="238"/>
      <c r="K60" s="239">
        <f>ROUND(E60*J60,2)</f>
        <v>0</v>
      </c>
      <c r="L60" s="239">
        <v>21</v>
      </c>
      <c r="M60" s="239">
        <f>G60*(1+L60/100)</f>
        <v>0</v>
      </c>
      <c r="N60" s="237">
        <v>0</v>
      </c>
      <c r="O60" s="237">
        <f>ROUND(E60*N60,2)</f>
        <v>0</v>
      </c>
      <c r="P60" s="237">
        <v>0</v>
      </c>
      <c r="Q60" s="237">
        <f>ROUND(E60*P60,2)</f>
        <v>0</v>
      </c>
      <c r="R60" s="239"/>
      <c r="S60" s="239" t="s">
        <v>360</v>
      </c>
      <c r="T60" s="240" t="s">
        <v>361</v>
      </c>
      <c r="U60" s="222">
        <v>0</v>
      </c>
      <c r="V60" s="222">
        <f>ROUND(E60*U60,2)</f>
        <v>0</v>
      </c>
      <c r="W60" s="222"/>
      <c r="X60" s="222" t="s">
        <v>276</v>
      </c>
      <c r="Y60" s="222" t="s">
        <v>237</v>
      </c>
      <c r="Z60" s="212"/>
      <c r="AA60" s="212"/>
      <c r="AB60" s="212"/>
      <c r="AC60" s="212"/>
      <c r="AD60" s="212"/>
      <c r="AE60" s="212"/>
      <c r="AF60" s="212"/>
      <c r="AG60" s="212" t="s">
        <v>362</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5">
      <c r="A61" s="219"/>
      <c r="B61" s="220"/>
      <c r="C61" s="253" t="s">
        <v>363</v>
      </c>
      <c r="D61" s="241"/>
      <c r="E61" s="241"/>
      <c r="F61" s="241"/>
      <c r="G61" s="241"/>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240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5">
      <c r="A62" s="219"/>
      <c r="B62" s="220"/>
      <c r="C62" s="254" t="s">
        <v>714</v>
      </c>
      <c r="D62" s="242"/>
      <c r="E62" s="242"/>
      <c r="F62" s="242"/>
      <c r="G62" s="242"/>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240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43">
        <v>19</v>
      </c>
      <c r="B63" s="244" t="s">
        <v>715</v>
      </c>
      <c r="C63" s="255" t="s">
        <v>716</v>
      </c>
      <c r="D63" s="245" t="s">
        <v>717</v>
      </c>
      <c r="E63" s="246">
        <v>2</v>
      </c>
      <c r="F63" s="247"/>
      <c r="G63" s="248">
        <f>ROUND(E63*F63,2)</f>
        <v>0</v>
      </c>
      <c r="H63" s="247"/>
      <c r="I63" s="248">
        <f>ROUND(E63*H63,2)</f>
        <v>0</v>
      </c>
      <c r="J63" s="247"/>
      <c r="K63" s="248">
        <f>ROUND(E63*J63,2)</f>
        <v>0</v>
      </c>
      <c r="L63" s="248">
        <v>21</v>
      </c>
      <c r="M63" s="248">
        <f>G63*(1+L63/100)</f>
        <v>0</v>
      </c>
      <c r="N63" s="246">
        <v>1.2E-2</v>
      </c>
      <c r="O63" s="246">
        <f>ROUND(E63*N63,2)</f>
        <v>0.02</v>
      </c>
      <c r="P63" s="246">
        <v>0</v>
      </c>
      <c r="Q63" s="246">
        <f>ROUND(E63*P63,2)</f>
        <v>0</v>
      </c>
      <c r="R63" s="248"/>
      <c r="S63" s="248" t="s">
        <v>360</v>
      </c>
      <c r="T63" s="249" t="s">
        <v>361</v>
      </c>
      <c r="U63" s="222">
        <v>0</v>
      </c>
      <c r="V63" s="222">
        <f>ROUND(E63*U63,2)</f>
        <v>0</v>
      </c>
      <c r="W63" s="222"/>
      <c r="X63" s="222" t="s">
        <v>520</v>
      </c>
      <c r="Y63" s="222" t="s">
        <v>237</v>
      </c>
      <c r="Z63" s="212"/>
      <c r="AA63" s="212"/>
      <c r="AB63" s="212"/>
      <c r="AC63" s="212"/>
      <c r="AD63" s="212"/>
      <c r="AE63" s="212"/>
      <c r="AF63" s="212"/>
      <c r="AG63" s="212" t="s">
        <v>718</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34">
        <v>20</v>
      </c>
      <c r="B64" s="235" t="s">
        <v>719</v>
      </c>
      <c r="C64" s="252" t="s">
        <v>720</v>
      </c>
      <c r="D64" s="236" t="s">
        <v>309</v>
      </c>
      <c r="E64" s="237">
        <v>1</v>
      </c>
      <c r="F64" s="238"/>
      <c r="G64" s="239">
        <f>ROUND(E64*F64,2)</f>
        <v>0</v>
      </c>
      <c r="H64" s="238"/>
      <c r="I64" s="239">
        <f>ROUND(E64*H64,2)</f>
        <v>0</v>
      </c>
      <c r="J64" s="238"/>
      <c r="K64" s="239">
        <f>ROUND(E64*J64,2)</f>
        <v>0</v>
      </c>
      <c r="L64" s="239">
        <v>21</v>
      </c>
      <c r="M64" s="239">
        <f>G64*(1+L64/100)</f>
        <v>0</v>
      </c>
      <c r="N64" s="237">
        <v>0</v>
      </c>
      <c r="O64" s="237">
        <f>ROUND(E64*N64,2)</f>
        <v>0</v>
      </c>
      <c r="P64" s="237">
        <v>0</v>
      </c>
      <c r="Q64" s="237">
        <f>ROUND(E64*P64,2)</f>
        <v>0</v>
      </c>
      <c r="R64" s="239"/>
      <c r="S64" s="239" t="s">
        <v>360</v>
      </c>
      <c r="T64" s="240" t="s">
        <v>361</v>
      </c>
      <c r="U64" s="222">
        <v>0</v>
      </c>
      <c r="V64" s="222">
        <f>ROUND(E64*U64,2)</f>
        <v>0</v>
      </c>
      <c r="W64" s="222"/>
      <c r="X64" s="222" t="s">
        <v>276</v>
      </c>
      <c r="Y64" s="222" t="s">
        <v>237</v>
      </c>
      <c r="Z64" s="212"/>
      <c r="AA64" s="212"/>
      <c r="AB64" s="212"/>
      <c r="AC64" s="212"/>
      <c r="AD64" s="212"/>
      <c r="AE64" s="212"/>
      <c r="AF64" s="212"/>
      <c r="AG64" s="212" t="s">
        <v>362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5">
      <c r="A65" s="219"/>
      <c r="B65" s="220"/>
      <c r="C65" s="253" t="s">
        <v>363</v>
      </c>
      <c r="D65" s="241"/>
      <c r="E65" s="241"/>
      <c r="F65" s="241"/>
      <c r="G65" s="241"/>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240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5">
      <c r="A66" s="219"/>
      <c r="B66" s="220"/>
      <c r="C66" s="254" t="s">
        <v>721</v>
      </c>
      <c r="D66" s="242"/>
      <c r="E66" s="242"/>
      <c r="F66" s="242"/>
      <c r="G66" s="24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240</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ht="20.399999999999999" outlineLevel="1" x14ac:dyDescent="0.25">
      <c r="A67" s="234">
        <v>21</v>
      </c>
      <c r="B67" s="235" t="s">
        <v>722</v>
      </c>
      <c r="C67" s="252" t="s">
        <v>723</v>
      </c>
      <c r="D67" s="236" t="s">
        <v>273</v>
      </c>
      <c r="E67" s="237">
        <v>1346.3</v>
      </c>
      <c r="F67" s="238"/>
      <c r="G67" s="239">
        <f>ROUND(E67*F67,2)</f>
        <v>0</v>
      </c>
      <c r="H67" s="238"/>
      <c r="I67" s="239">
        <f>ROUND(E67*H67,2)</f>
        <v>0</v>
      </c>
      <c r="J67" s="238"/>
      <c r="K67" s="239">
        <f>ROUND(E67*J67,2)</f>
        <v>0</v>
      </c>
      <c r="L67" s="239">
        <v>21</v>
      </c>
      <c r="M67" s="239">
        <f>G67*(1+L67/100)</f>
        <v>0</v>
      </c>
      <c r="N67" s="237">
        <v>0</v>
      </c>
      <c r="O67" s="237">
        <f>ROUND(E67*N67,2)</f>
        <v>0</v>
      </c>
      <c r="P67" s="237">
        <v>0</v>
      </c>
      <c r="Q67" s="237">
        <f>ROUND(E67*P67,2)</f>
        <v>0</v>
      </c>
      <c r="R67" s="239"/>
      <c r="S67" s="239" t="s">
        <v>360</v>
      </c>
      <c r="T67" s="240" t="s">
        <v>361</v>
      </c>
      <c r="U67" s="222">
        <v>0</v>
      </c>
      <c r="V67" s="222">
        <f>ROUND(E67*U67,2)</f>
        <v>0</v>
      </c>
      <c r="W67" s="222"/>
      <c r="X67" s="222" t="s">
        <v>276</v>
      </c>
      <c r="Y67" s="222" t="s">
        <v>237</v>
      </c>
      <c r="Z67" s="212"/>
      <c r="AA67" s="212"/>
      <c r="AB67" s="212"/>
      <c r="AC67" s="212"/>
      <c r="AD67" s="212"/>
      <c r="AE67" s="212"/>
      <c r="AF67" s="212"/>
      <c r="AG67" s="212" t="s">
        <v>362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5">
      <c r="A68" s="219"/>
      <c r="B68" s="220"/>
      <c r="C68" s="253" t="s">
        <v>363</v>
      </c>
      <c r="D68" s="241"/>
      <c r="E68" s="241"/>
      <c r="F68" s="241"/>
      <c r="G68" s="241"/>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240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21" outlineLevel="3" x14ac:dyDescent="0.25">
      <c r="A69" s="219"/>
      <c r="B69" s="220"/>
      <c r="C69" s="254" t="s">
        <v>724</v>
      </c>
      <c r="D69" s="242"/>
      <c r="E69" s="242"/>
      <c r="F69" s="242"/>
      <c r="G69" s="242"/>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240</v>
      </c>
      <c r="AH69" s="212"/>
      <c r="AI69" s="212"/>
      <c r="AJ69" s="212"/>
      <c r="AK69" s="212"/>
      <c r="AL69" s="212"/>
      <c r="AM69" s="212"/>
      <c r="AN69" s="212"/>
      <c r="AO69" s="212"/>
      <c r="AP69" s="212"/>
      <c r="AQ69" s="212"/>
      <c r="AR69" s="212"/>
      <c r="AS69" s="212"/>
      <c r="AT69" s="212"/>
      <c r="AU69" s="212"/>
      <c r="AV69" s="212"/>
      <c r="AW69" s="212"/>
      <c r="AX69" s="212"/>
      <c r="AY69" s="212"/>
      <c r="AZ69" s="212"/>
      <c r="BA69" s="250" t="str">
        <f>C69</f>
        <v>pro plochy záhonů trvalek a plošných keřových výsadeb, výsadbu živého plotu a založení štěrkového trávníku, štěrkové dno bylinkové zahrady a suchého řečiště</v>
      </c>
      <c r="BB69" s="212"/>
      <c r="BC69" s="212"/>
      <c r="BD69" s="212"/>
      <c r="BE69" s="212"/>
      <c r="BF69" s="212"/>
      <c r="BG69" s="212"/>
      <c r="BH69" s="212"/>
    </row>
    <row r="70" spans="1:60" outlineLevel="2" x14ac:dyDescent="0.25">
      <c r="A70" s="219"/>
      <c r="B70" s="220"/>
      <c r="C70" s="263" t="s">
        <v>725</v>
      </c>
      <c r="D70" s="259"/>
      <c r="E70" s="260"/>
      <c r="F70" s="222"/>
      <c r="G70" s="222"/>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281</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5">
      <c r="A71" s="219"/>
      <c r="B71" s="220"/>
      <c r="C71" s="263" t="s">
        <v>726</v>
      </c>
      <c r="D71" s="259"/>
      <c r="E71" s="260">
        <v>1346.3</v>
      </c>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281</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5">
      <c r="A72" s="234">
        <v>22</v>
      </c>
      <c r="B72" s="235" t="s">
        <v>727</v>
      </c>
      <c r="C72" s="252" t="s">
        <v>728</v>
      </c>
      <c r="D72" s="236" t="s">
        <v>729</v>
      </c>
      <c r="E72" s="237">
        <v>0.80800000000000005</v>
      </c>
      <c r="F72" s="238"/>
      <c r="G72" s="239">
        <f>ROUND(E72*F72,2)</f>
        <v>0</v>
      </c>
      <c r="H72" s="238"/>
      <c r="I72" s="239">
        <f>ROUND(E72*H72,2)</f>
        <v>0</v>
      </c>
      <c r="J72" s="238"/>
      <c r="K72" s="239">
        <f>ROUND(E72*J72,2)</f>
        <v>0</v>
      </c>
      <c r="L72" s="239">
        <v>21</v>
      </c>
      <c r="M72" s="239">
        <f>G72*(1+L72/100)</f>
        <v>0</v>
      </c>
      <c r="N72" s="237">
        <v>0</v>
      </c>
      <c r="O72" s="237">
        <f>ROUND(E72*N72,2)</f>
        <v>0</v>
      </c>
      <c r="P72" s="237">
        <v>0</v>
      </c>
      <c r="Q72" s="237">
        <f>ROUND(E72*P72,2)</f>
        <v>0</v>
      </c>
      <c r="R72" s="239"/>
      <c r="S72" s="239" t="s">
        <v>254</v>
      </c>
      <c r="T72" s="240" t="s">
        <v>235</v>
      </c>
      <c r="U72" s="222">
        <v>0</v>
      </c>
      <c r="V72" s="222">
        <f>ROUND(E72*U72,2)</f>
        <v>0</v>
      </c>
      <c r="W72" s="222"/>
      <c r="X72" s="222" t="s">
        <v>520</v>
      </c>
      <c r="Y72" s="222" t="s">
        <v>237</v>
      </c>
      <c r="Z72" s="212"/>
      <c r="AA72" s="212"/>
      <c r="AB72" s="212"/>
      <c r="AC72" s="212"/>
      <c r="AD72" s="212"/>
      <c r="AE72" s="212"/>
      <c r="AF72" s="212"/>
      <c r="AG72" s="212" t="s">
        <v>718</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5">
      <c r="A73" s="219"/>
      <c r="B73" s="220"/>
      <c r="C73" s="253" t="s">
        <v>363</v>
      </c>
      <c r="D73" s="241"/>
      <c r="E73" s="241"/>
      <c r="F73" s="241"/>
      <c r="G73" s="241"/>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240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5">
      <c r="A74" s="219"/>
      <c r="B74" s="220"/>
      <c r="C74" s="254" t="s">
        <v>730</v>
      </c>
      <c r="D74" s="242"/>
      <c r="E74" s="242"/>
      <c r="F74" s="242"/>
      <c r="G74" s="24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240</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2" x14ac:dyDescent="0.25">
      <c r="A75" s="219"/>
      <c r="B75" s="220"/>
      <c r="C75" s="263" t="s">
        <v>731</v>
      </c>
      <c r="D75" s="259"/>
      <c r="E75" s="260"/>
      <c r="F75" s="222"/>
      <c r="G75" s="22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281</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5">
      <c r="A76" s="219"/>
      <c r="B76" s="220"/>
      <c r="C76" s="263" t="s">
        <v>732</v>
      </c>
      <c r="D76" s="259"/>
      <c r="E76" s="260">
        <v>0.81</v>
      </c>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281</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5">
      <c r="A77" s="234">
        <v>23</v>
      </c>
      <c r="B77" s="235" t="s">
        <v>733</v>
      </c>
      <c r="C77" s="252" t="s">
        <v>734</v>
      </c>
      <c r="D77" s="236" t="s">
        <v>273</v>
      </c>
      <c r="E77" s="237">
        <v>1346.3</v>
      </c>
      <c r="F77" s="238"/>
      <c r="G77" s="239">
        <f>ROUND(E77*F77,2)</f>
        <v>0</v>
      </c>
      <c r="H77" s="238"/>
      <c r="I77" s="239">
        <f>ROUND(E77*H77,2)</f>
        <v>0</v>
      </c>
      <c r="J77" s="238"/>
      <c r="K77" s="239">
        <f>ROUND(E77*J77,2)</f>
        <v>0</v>
      </c>
      <c r="L77" s="239">
        <v>21</v>
      </c>
      <c r="M77" s="239">
        <f>G77*(1+L77/100)</f>
        <v>0</v>
      </c>
      <c r="N77" s="237">
        <v>0</v>
      </c>
      <c r="O77" s="237">
        <f>ROUND(E77*N77,2)</f>
        <v>0</v>
      </c>
      <c r="P77" s="237">
        <v>0</v>
      </c>
      <c r="Q77" s="237">
        <f>ROUND(E77*P77,2)</f>
        <v>0</v>
      </c>
      <c r="R77" s="239"/>
      <c r="S77" s="239" t="s">
        <v>360</v>
      </c>
      <c r="T77" s="240" t="s">
        <v>361</v>
      </c>
      <c r="U77" s="222">
        <v>0</v>
      </c>
      <c r="V77" s="222">
        <f>ROUND(E77*U77,2)</f>
        <v>0</v>
      </c>
      <c r="W77" s="222"/>
      <c r="X77" s="222" t="s">
        <v>276</v>
      </c>
      <c r="Y77" s="222" t="s">
        <v>237</v>
      </c>
      <c r="Z77" s="212"/>
      <c r="AA77" s="212"/>
      <c r="AB77" s="212"/>
      <c r="AC77" s="212"/>
      <c r="AD77" s="212"/>
      <c r="AE77" s="212"/>
      <c r="AF77" s="212"/>
      <c r="AG77" s="212" t="s">
        <v>362</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5">
      <c r="A78" s="219"/>
      <c r="B78" s="220"/>
      <c r="C78" s="253" t="s">
        <v>363</v>
      </c>
      <c r="D78" s="241"/>
      <c r="E78" s="241"/>
      <c r="F78" s="241"/>
      <c r="G78" s="241"/>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240</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5">
      <c r="A79" s="219"/>
      <c r="B79" s="220"/>
      <c r="C79" s="254" t="s">
        <v>735</v>
      </c>
      <c r="D79" s="242"/>
      <c r="E79" s="242"/>
      <c r="F79" s="242"/>
      <c r="G79" s="24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240</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5">
      <c r="A80" s="219"/>
      <c r="B80" s="220"/>
      <c r="C80" s="263" t="s">
        <v>725</v>
      </c>
      <c r="D80" s="259"/>
      <c r="E80" s="260"/>
      <c r="F80" s="222"/>
      <c r="G80" s="222"/>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281</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5">
      <c r="A81" s="219"/>
      <c r="B81" s="220"/>
      <c r="C81" s="263" t="s">
        <v>726</v>
      </c>
      <c r="D81" s="259"/>
      <c r="E81" s="260">
        <v>1346.3</v>
      </c>
      <c r="F81" s="222"/>
      <c r="G81" s="222"/>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281</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ht="20.399999999999999" outlineLevel="1" x14ac:dyDescent="0.25">
      <c r="A82" s="234">
        <v>24</v>
      </c>
      <c r="B82" s="235" t="s">
        <v>736</v>
      </c>
      <c r="C82" s="252" t="s">
        <v>737</v>
      </c>
      <c r="D82" s="236" t="s">
        <v>273</v>
      </c>
      <c r="E82" s="237">
        <v>143.30000000000001</v>
      </c>
      <c r="F82" s="238"/>
      <c r="G82" s="239">
        <f>ROUND(E82*F82,2)</f>
        <v>0</v>
      </c>
      <c r="H82" s="238"/>
      <c r="I82" s="239">
        <f>ROUND(E82*H82,2)</f>
        <v>0</v>
      </c>
      <c r="J82" s="238"/>
      <c r="K82" s="239">
        <f>ROUND(E82*J82,2)</f>
        <v>0</v>
      </c>
      <c r="L82" s="239">
        <v>21</v>
      </c>
      <c r="M82" s="239">
        <f>G82*(1+L82/100)</f>
        <v>0</v>
      </c>
      <c r="N82" s="237">
        <v>0</v>
      </c>
      <c r="O82" s="237">
        <f>ROUND(E82*N82,2)</f>
        <v>0</v>
      </c>
      <c r="P82" s="237">
        <v>0</v>
      </c>
      <c r="Q82" s="237">
        <f>ROUND(E82*P82,2)</f>
        <v>0</v>
      </c>
      <c r="R82" s="239"/>
      <c r="S82" s="239" t="s">
        <v>360</v>
      </c>
      <c r="T82" s="240" t="s">
        <v>361</v>
      </c>
      <c r="U82" s="222">
        <v>0</v>
      </c>
      <c r="V82" s="222">
        <f>ROUND(E82*U82,2)</f>
        <v>0</v>
      </c>
      <c r="W82" s="222"/>
      <c r="X82" s="222" t="s">
        <v>276</v>
      </c>
      <c r="Y82" s="222" t="s">
        <v>237</v>
      </c>
      <c r="Z82" s="212"/>
      <c r="AA82" s="212"/>
      <c r="AB82" s="212"/>
      <c r="AC82" s="212"/>
      <c r="AD82" s="212"/>
      <c r="AE82" s="212"/>
      <c r="AF82" s="212"/>
      <c r="AG82" s="212" t="s">
        <v>362</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5">
      <c r="A83" s="219"/>
      <c r="B83" s="220"/>
      <c r="C83" s="253" t="s">
        <v>363</v>
      </c>
      <c r="D83" s="241"/>
      <c r="E83" s="241"/>
      <c r="F83" s="241"/>
      <c r="G83" s="241"/>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240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5">
      <c r="A84" s="219"/>
      <c r="B84" s="220"/>
      <c r="C84" s="254" t="s">
        <v>738</v>
      </c>
      <c r="D84" s="242"/>
      <c r="E84" s="242"/>
      <c r="F84" s="242"/>
      <c r="G84" s="24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240</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5">
      <c r="A85" s="219"/>
      <c r="B85" s="220"/>
      <c r="C85" s="263" t="s">
        <v>739</v>
      </c>
      <c r="D85" s="259"/>
      <c r="E85" s="260"/>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281</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5">
      <c r="A86" s="219"/>
      <c r="B86" s="220"/>
      <c r="C86" s="263" t="s">
        <v>740</v>
      </c>
      <c r="D86" s="259"/>
      <c r="E86" s="260">
        <v>143.30000000000001</v>
      </c>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281</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5">
      <c r="A87" s="234">
        <v>25</v>
      </c>
      <c r="B87" s="235" t="s">
        <v>741</v>
      </c>
      <c r="C87" s="252" t="s">
        <v>742</v>
      </c>
      <c r="D87" s="236" t="s">
        <v>309</v>
      </c>
      <c r="E87" s="237">
        <v>738.02499999999998</v>
      </c>
      <c r="F87" s="238"/>
      <c r="G87" s="239">
        <f>ROUND(E87*F87,2)</f>
        <v>0</v>
      </c>
      <c r="H87" s="238"/>
      <c r="I87" s="239">
        <f>ROUND(E87*H87,2)</f>
        <v>0</v>
      </c>
      <c r="J87" s="238"/>
      <c r="K87" s="239">
        <f>ROUND(E87*J87,2)</f>
        <v>0</v>
      </c>
      <c r="L87" s="239">
        <v>21</v>
      </c>
      <c r="M87" s="239">
        <f>G87*(1+L87/100)</f>
        <v>0</v>
      </c>
      <c r="N87" s="237">
        <v>0</v>
      </c>
      <c r="O87" s="237">
        <f>ROUND(E87*N87,2)</f>
        <v>0</v>
      </c>
      <c r="P87" s="237">
        <v>0</v>
      </c>
      <c r="Q87" s="237">
        <f>ROUND(E87*P87,2)</f>
        <v>0</v>
      </c>
      <c r="R87" s="239"/>
      <c r="S87" s="239" t="s">
        <v>360</v>
      </c>
      <c r="T87" s="240" t="s">
        <v>361</v>
      </c>
      <c r="U87" s="222">
        <v>0</v>
      </c>
      <c r="V87" s="222">
        <f>ROUND(E87*U87,2)</f>
        <v>0</v>
      </c>
      <c r="W87" s="222"/>
      <c r="X87" s="222" t="s">
        <v>276</v>
      </c>
      <c r="Y87" s="222" t="s">
        <v>237</v>
      </c>
      <c r="Z87" s="212"/>
      <c r="AA87" s="212"/>
      <c r="AB87" s="212"/>
      <c r="AC87" s="212"/>
      <c r="AD87" s="212"/>
      <c r="AE87" s="212"/>
      <c r="AF87" s="212"/>
      <c r="AG87" s="212" t="s">
        <v>362</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5">
      <c r="A88" s="219"/>
      <c r="B88" s="220"/>
      <c r="C88" s="253" t="s">
        <v>363</v>
      </c>
      <c r="D88" s="241"/>
      <c r="E88" s="241"/>
      <c r="F88" s="241"/>
      <c r="G88" s="241"/>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240</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5">
      <c r="A89" s="219"/>
      <c r="B89" s="220"/>
      <c r="C89" s="254" t="s">
        <v>743</v>
      </c>
      <c r="D89" s="242"/>
      <c r="E89" s="242"/>
      <c r="F89" s="242"/>
      <c r="G89" s="242"/>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240</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5">
      <c r="A90" s="219"/>
      <c r="B90" s="220"/>
      <c r="C90" s="254" t="s">
        <v>744</v>
      </c>
      <c r="D90" s="242"/>
      <c r="E90" s="242"/>
      <c r="F90" s="242"/>
      <c r="G90" s="24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240</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5">
      <c r="A91" s="219"/>
      <c r="B91" s="220"/>
      <c r="C91" s="254" t="s">
        <v>745</v>
      </c>
      <c r="D91" s="242"/>
      <c r="E91" s="242"/>
      <c r="F91" s="242"/>
      <c r="G91" s="24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240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5">
      <c r="A92" s="219"/>
      <c r="B92" s="220"/>
      <c r="C92" s="263" t="s">
        <v>746</v>
      </c>
      <c r="D92" s="259"/>
      <c r="E92" s="260"/>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281</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5">
      <c r="A93" s="219"/>
      <c r="B93" s="220"/>
      <c r="C93" s="263" t="s">
        <v>747</v>
      </c>
      <c r="D93" s="259"/>
      <c r="E93" s="260">
        <v>738.02</v>
      </c>
      <c r="F93" s="222"/>
      <c r="G93" s="222"/>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281</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ht="30.6" outlineLevel="1" x14ac:dyDescent="0.25">
      <c r="A94" s="234">
        <v>26</v>
      </c>
      <c r="B94" s="235" t="s">
        <v>748</v>
      </c>
      <c r="C94" s="252" t="s">
        <v>749</v>
      </c>
      <c r="D94" s="236" t="s">
        <v>309</v>
      </c>
      <c r="E94" s="237">
        <v>738.02499999999998</v>
      </c>
      <c r="F94" s="238"/>
      <c r="G94" s="239">
        <f>ROUND(E94*F94,2)</f>
        <v>0</v>
      </c>
      <c r="H94" s="238"/>
      <c r="I94" s="239">
        <f>ROUND(E94*H94,2)</f>
        <v>0</v>
      </c>
      <c r="J94" s="238"/>
      <c r="K94" s="239">
        <f>ROUND(E94*J94,2)</f>
        <v>0</v>
      </c>
      <c r="L94" s="239">
        <v>21</v>
      </c>
      <c r="M94" s="239">
        <f>G94*(1+L94/100)</f>
        <v>0</v>
      </c>
      <c r="N94" s="237">
        <v>0</v>
      </c>
      <c r="O94" s="237">
        <f>ROUND(E94*N94,2)</f>
        <v>0</v>
      </c>
      <c r="P94" s="237">
        <v>0</v>
      </c>
      <c r="Q94" s="237">
        <f>ROUND(E94*P94,2)</f>
        <v>0</v>
      </c>
      <c r="R94" s="239"/>
      <c r="S94" s="239" t="s">
        <v>360</v>
      </c>
      <c r="T94" s="240" t="s">
        <v>361</v>
      </c>
      <c r="U94" s="222">
        <v>0</v>
      </c>
      <c r="V94" s="222">
        <f>ROUND(E94*U94,2)</f>
        <v>0</v>
      </c>
      <c r="W94" s="222"/>
      <c r="X94" s="222" t="s">
        <v>276</v>
      </c>
      <c r="Y94" s="222" t="s">
        <v>237</v>
      </c>
      <c r="Z94" s="212"/>
      <c r="AA94" s="212"/>
      <c r="AB94" s="212"/>
      <c r="AC94" s="212"/>
      <c r="AD94" s="212"/>
      <c r="AE94" s="212"/>
      <c r="AF94" s="212"/>
      <c r="AG94" s="212" t="s">
        <v>362</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5">
      <c r="A95" s="219"/>
      <c r="B95" s="220"/>
      <c r="C95" s="253" t="s">
        <v>750</v>
      </c>
      <c r="D95" s="241"/>
      <c r="E95" s="241"/>
      <c r="F95" s="241"/>
      <c r="G95" s="241"/>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240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2" x14ac:dyDescent="0.25">
      <c r="A96" s="219"/>
      <c r="B96" s="220"/>
      <c r="C96" s="263" t="s">
        <v>751</v>
      </c>
      <c r="D96" s="259"/>
      <c r="E96" s="260"/>
      <c r="F96" s="222"/>
      <c r="G96" s="222"/>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281</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5">
      <c r="A97" s="219"/>
      <c r="B97" s="220"/>
      <c r="C97" s="263" t="s">
        <v>747</v>
      </c>
      <c r="D97" s="259"/>
      <c r="E97" s="260">
        <v>738.02</v>
      </c>
      <c r="F97" s="222"/>
      <c r="G97" s="222"/>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281</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5">
      <c r="A98" s="234">
        <v>27</v>
      </c>
      <c r="B98" s="235" t="s">
        <v>752</v>
      </c>
      <c r="C98" s="252" t="s">
        <v>753</v>
      </c>
      <c r="D98" s="236" t="s">
        <v>309</v>
      </c>
      <c r="E98" s="237">
        <v>494.02499999999998</v>
      </c>
      <c r="F98" s="238"/>
      <c r="G98" s="239">
        <f>ROUND(E98*F98,2)</f>
        <v>0</v>
      </c>
      <c r="H98" s="238"/>
      <c r="I98" s="239">
        <f>ROUND(E98*H98,2)</f>
        <v>0</v>
      </c>
      <c r="J98" s="238"/>
      <c r="K98" s="239">
        <f>ROUND(E98*J98,2)</f>
        <v>0</v>
      </c>
      <c r="L98" s="239">
        <v>21</v>
      </c>
      <c r="M98" s="239">
        <f>G98*(1+L98/100)</f>
        <v>0</v>
      </c>
      <c r="N98" s="237">
        <v>0</v>
      </c>
      <c r="O98" s="237">
        <f>ROUND(E98*N98,2)</f>
        <v>0</v>
      </c>
      <c r="P98" s="237">
        <v>0</v>
      </c>
      <c r="Q98" s="237">
        <f>ROUND(E98*P98,2)</f>
        <v>0</v>
      </c>
      <c r="R98" s="239"/>
      <c r="S98" s="239" t="s">
        <v>254</v>
      </c>
      <c r="T98" s="240" t="s">
        <v>235</v>
      </c>
      <c r="U98" s="222">
        <v>0</v>
      </c>
      <c r="V98" s="222">
        <f>ROUND(E98*U98,2)</f>
        <v>0</v>
      </c>
      <c r="W98" s="222"/>
      <c r="X98" s="222" t="s">
        <v>520</v>
      </c>
      <c r="Y98" s="222" t="s">
        <v>237</v>
      </c>
      <c r="Z98" s="212"/>
      <c r="AA98" s="212"/>
      <c r="AB98" s="212"/>
      <c r="AC98" s="212"/>
      <c r="AD98" s="212"/>
      <c r="AE98" s="212"/>
      <c r="AF98" s="212"/>
      <c r="AG98" s="212" t="s">
        <v>718</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2" x14ac:dyDescent="0.25">
      <c r="A99" s="219"/>
      <c r="B99" s="220"/>
      <c r="C99" s="263" t="s">
        <v>754</v>
      </c>
      <c r="D99" s="259"/>
      <c r="E99" s="260"/>
      <c r="F99" s="222"/>
      <c r="G99" s="222"/>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281</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5">
      <c r="A100" s="219"/>
      <c r="B100" s="220"/>
      <c r="C100" s="263" t="s">
        <v>755</v>
      </c>
      <c r="D100" s="259"/>
      <c r="E100" s="260">
        <v>494.02</v>
      </c>
      <c r="F100" s="222"/>
      <c r="G100" s="222"/>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281</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5">
      <c r="A101" s="234">
        <v>28</v>
      </c>
      <c r="B101" s="235" t="s">
        <v>756</v>
      </c>
      <c r="C101" s="252" t="s">
        <v>757</v>
      </c>
      <c r="D101" s="236" t="s">
        <v>309</v>
      </c>
      <c r="E101" s="237">
        <v>74.98</v>
      </c>
      <c r="F101" s="238"/>
      <c r="G101" s="239">
        <f>ROUND(E101*F101,2)</f>
        <v>0</v>
      </c>
      <c r="H101" s="238"/>
      <c r="I101" s="239">
        <f>ROUND(E101*H101,2)</f>
        <v>0</v>
      </c>
      <c r="J101" s="238"/>
      <c r="K101" s="239">
        <f>ROUND(E101*J101,2)</f>
        <v>0</v>
      </c>
      <c r="L101" s="239">
        <v>21</v>
      </c>
      <c r="M101" s="239">
        <f>G101*(1+L101/100)</f>
        <v>0</v>
      </c>
      <c r="N101" s="237">
        <v>0</v>
      </c>
      <c r="O101" s="237">
        <f>ROUND(E101*N101,2)</f>
        <v>0</v>
      </c>
      <c r="P101" s="237">
        <v>0</v>
      </c>
      <c r="Q101" s="237">
        <f>ROUND(E101*P101,2)</f>
        <v>0</v>
      </c>
      <c r="R101" s="239"/>
      <c r="S101" s="239" t="s">
        <v>254</v>
      </c>
      <c r="T101" s="240" t="s">
        <v>235</v>
      </c>
      <c r="U101" s="222">
        <v>0</v>
      </c>
      <c r="V101" s="222">
        <f>ROUND(E101*U101,2)</f>
        <v>0</v>
      </c>
      <c r="W101" s="222"/>
      <c r="X101" s="222" t="s">
        <v>520</v>
      </c>
      <c r="Y101" s="222" t="s">
        <v>237</v>
      </c>
      <c r="Z101" s="212"/>
      <c r="AA101" s="212"/>
      <c r="AB101" s="212"/>
      <c r="AC101" s="212"/>
      <c r="AD101" s="212"/>
      <c r="AE101" s="212"/>
      <c r="AF101" s="212"/>
      <c r="AG101" s="212" t="s">
        <v>718</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2" x14ac:dyDescent="0.25">
      <c r="A102" s="219"/>
      <c r="B102" s="220"/>
      <c r="C102" s="253" t="s">
        <v>363</v>
      </c>
      <c r="D102" s="241"/>
      <c r="E102" s="241"/>
      <c r="F102" s="241"/>
      <c r="G102" s="241"/>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240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5">
      <c r="A103" s="219"/>
      <c r="B103" s="220"/>
      <c r="C103" s="254" t="s">
        <v>758</v>
      </c>
      <c r="D103" s="242"/>
      <c r="E103" s="242"/>
      <c r="F103" s="242"/>
      <c r="G103" s="242"/>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240</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2" x14ac:dyDescent="0.25">
      <c r="A104" s="219"/>
      <c r="B104" s="220"/>
      <c r="C104" s="263" t="s">
        <v>759</v>
      </c>
      <c r="D104" s="259"/>
      <c r="E104" s="260"/>
      <c r="F104" s="222"/>
      <c r="G104" s="222"/>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281</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5">
      <c r="A105" s="219"/>
      <c r="B105" s="220"/>
      <c r="C105" s="263" t="s">
        <v>760</v>
      </c>
      <c r="D105" s="259"/>
      <c r="E105" s="260">
        <v>74.98</v>
      </c>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281</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5">
      <c r="A106" s="234">
        <v>29</v>
      </c>
      <c r="B106" s="235" t="s">
        <v>761</v>
      </c>
      <c r="C106" s="252" t="s">
        <v>762</v>
      </c>
      <c r="D106" s="236" t="s">
        <v>309</v>
      </c>
      <c r="E106" s="237">
        <v>169.02</v>
      </c>
      <c r="F106" s="238"/>
      <c r="G106" s="239">
        <f>ROUND(E106*F106,2)</f>
        <v>0</v>
      </c>
      <c r="H106" s="238"/>
      <c r="I106" s="239">
        <f>ROUND(E106*H106,2)</f>
        <v>0</v>
      </c>
      <c r="J106" s="238"/>
      <c r="K106" s="239">
        <f>ROUND(E106*J106,2)</f>
        <v>0</v>
      </c>
      <c r="L106" s="239">
        <v>21</v>
      </c>
      <c r="M106" s="239">
        <f>G106*(1+L106/100)</f>
        <v>0</v>
      </c>
      <c r="N106" s="237">
        <v>0</v>
      </c>
      <c r="O106" s="237">
        <f>ROUND(E106*N106,2)</f>
        <v>0</v>
      </c>
      <c r="P106" s="237">
        <v>0</v>
      </c>
      <c r="Q106" s="237">
        <f>ROUND(E106*P106,2)</f>
        <v>0</v>
      </c>
      <c r="R106" s="239"/>
      <c r="S106" s="239" t="s">
        <v>254</v>
      </c>
      <c r="T106" s="240" t="s">
        <v>235</v>
      </c>
      <c r="U106" s="222">
        <v>0</v>
      </c>
      <c r="V106" s="222">
        <f>ROUND(E106*U106,2)</f>
        <v>0</v>
      </c>
      <c r="W106" s="222"/>
      <c r="X106" s="222" t="s">
        <v>520</v>
      </c>
      <c r="Y106" s="222" t="s">
        <v>237</v>
      </c>
      <c r="Z106" s="212"/>
      <c r="AA106" s="212"/>
      <c r="AB106" s="212"/>
      <c r="AC106" s="212"/>
      <c r="AD106" s="212"/>
      <c r="AE106" s="212"/>
      <c r="AF106" s="212"/>
      <c r="AG106" s="212" t="s">
        <v>718</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5">
      <c r="A107" s="219"/>
      <c r="B107" s="220"/>
      <c r="C107" s="263" t="s">
        <v>763</v>
      </c>
      <c r="D107" s="259"/>
      <c r="E107" s="260"/>
      <c r="F107" s="222"/>
      <c r="G107" s="222"/>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281</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5">
      <c r="A108" s="219"/>
      <c r="B108" s="220"/>
      <c r="C108" s="263" t="s">
        <v>764</v>
      </c>
      <c r="D108" s="259"/>
      <c r="E108" s="260">
        <v>169.02</v>
      </c>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281</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ht="30.6" outlineLevel="1" x14ac:dyDescent="0.25">
      <c r="A109" s="234">
        <v>30</v>
      </c>
      <c r="B109" s="235" t="s">
        <v>765</v>
      </c>
      <c r="C109" s="252" t="s">
        <v>766</v>
      </c>
      <c r="D109" s="236" t="s">
        <v>309</v>
      </c>
      <c r="E109" s="237">
        <v>738.02499999999998</v>
      </c>
      <c r="F109" s="238"/>
      <c r="G109" s="239">
        <f>ROUND(E109*F109,2)</f>
        <v>0</v>
      </c>
      <c r="H109" s="238"/>
      <c r="I109" s="239">
        <f>ROUND(E109*H109,2)</f>
        <v>0</v>
      </c>
      <c r="J109" s="238"/>
      <c r="K109" s="239">
        <f>ROUND(E109*J109,2)</f>
        <v>0</v>
      </c>
      <c r="L109" s="239">
        <v>21</v>
      </c>
      <c r="M109" s="239">
        <f>G109*(1+L109/100)</f>
        <v>0</v>
      </c>
      <c r="N109" s="237">
        <v>0</v>
      </c>
      <c r="O109" s="237">
        <f>ROUND(E109*N109,2)</f>
        <v>0</v>
      </c>
      <c r="P109" s="237">
        <v>0</v>
      </c>
      <c r="Q109" s="237">
        <f>ROUND(E109*P109,2)</f>
        <v>0</v>
      </c>
      <c r="R109" s="239"/>
      <c r="S109" s="239" t="s">
        <v>360</v>
      </c>
      <c r="T109" s="240" t="s">
        <v>361</v>
      </c>
      <c r="U109" s="222">
        <v>0</v>
      </c>
      <c r="V109" s="222">
        <f>ROUND(E109*U109,2)</f>
        <v>0</v>
      </c>
      <c r="W109" s="222"/>
      <c r="X109" s="222" t="s">
        <v>276</v>
      </c>
      <c r="Y109" s="222" t="s">
        <v>237</v>
      </c>
      <c r="Z109" s="212"/>
      <c r="AA109" s="212"/>
      <c r="AB109" s="212"/>
      <c r="AC109" s="212"/>
      <c r="AD109" s="212"/>
      <c r="AE109" s="212"/>
      <c r="AF109" s="212"/>
      <c r="AG109" s="212" t="s">
        <v>362</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5">
      <c r="A110" s="219"/>
      <c r="B110" s="220"/>
      <c r="C110" s="253" t="s">
        <v>767</v>
      </c>
      <c r="D110" s="241"/>
      <c r="E110" s="241"/>
      <c r="F110" s="241"/>
      <c r="G110" s="241"/>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240</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5">
      <c r="A111" s="219"/>
      <c r="B111" s="220"/>
      <c r="C111" s="254" t="s">
        <v>363</v>
      </c>
      <c r="D111" s="242"/>
      <c r="E111" s="242"/>
      <c r="F111" s="242"/>
      <c r="G111" s="242"/>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240</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5">
      <c r="A112" s="219"/>
      <c r="B112" s="220"/>
      <c r="C112" s="254" t="s">
        <v>768</v>
      </c>
      <c r="D112" s="242"/>
      <c r="E112" s="242"/>
      <c r="F112" s="242"/>
      <c r="G112" s="242"/>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240</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2" x14ac:dyDescent="0.25">
      <c r="A113" s="219"/>
      <c r="B113" s="220"/>
      <c r="C113" s="263" t="s">
        <v>769</v>
      </c>
      <c r="D113" s="259"/>
      <c r="E113" s="260"/>
      <c r="F113" s="222"/>
      <c r="G113" s="222"/>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281</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5">
      <c r="A114" s="219"/>
      <c r="B114" s="220"/>
      <c r="C114" s="263" t="s">
        <v>747</v>
      </c>
      <c r="D114" s="259"/>
      <c r="E114" s="260">
        <v>738.02</v>
      </c>
      <c r="F114" s="222"/>
      <c r="G114" s="222"/>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281</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ht="20.399999999999999" outlineLevel="1" x14ac:dyDescent="0.25">
      <c r="A115" s="234">
        <v>31</v>
      </c>
      <c r="B115" s="235" t="s">
        <v>770</v>
      </c>
      <c r="C115" s="252" t="s">
        <v>771</v>
      </c>
      <c r="D115" s="236" t="s">
        <v>273</v>
      </c>
      <c r="E115" s="237">
        <v>3293.5</v>
      </c>
      <c r="F115" s="238"/>
      <c r="G115" s="239">
        <f>ROUND(E115*F115,2)</f>
        <v>0</v>
      </c>
      <c r="H115" s="238"/>
      <c r="I115" s="239">
        <f>ROUND(E115*H115,2)</f>
        <v>0</v>
      </c>
      <c r="J115" s="238"/>
      <c r="K115" s="239">
        <f>ROUND(E115*J115,2)</f>
        <v>0</v>
      </c>
      <c r="L115" s="239">
        <v>21</v>
      </c>
      <c r="M115" s="239">
        <f>G115*(1+L115/100)</f>
        <v>0</v>
      </c>
      <c r="N115" s="237">
        <v>0</v>
      </c>
      <c r="O115" s="237">
        <f>ROUND(E115*N115,2)</f>
        <v>0</v>
      </c>
      <c r="P115" s="237">
        <v>0</v>
      </c>
      <c r="Q115" s="237">
        <f>ROUND(E115*P115,2)</f>
        <v>0</v>
      </c>
      <c r="R115" s="239"/>
      <c r="S115" s="239" t="s">
        <v>360</v>
      </c>
      <c r="T115" s="240" t="s">
        <v>361</v>
      </c>
      <c r="U115" s="222">
        <v>0</v>
      </c>
      <c r="V115" s="222">
        <f>ROUND(E115*U115,2)</f>
        <v>0</v>
      </c>
      <c r="W115" s="222"/>
      <c r="X115" s="222" t="s">
        <v>276</v>
      </c>
      <c r="Y115" s="222" t="s">
        <v>237</v>
      </c>
      <c r="Z115" s="212"/>
      <c r="AA115" s="212"/>
      <c r="AB115" s="212"/>
      <c r="AC115" s="212"/>
      <c r="AD115" s="212"/>
      <c r="AE115" s="212"/>
      <c r="AF115" s="212"/>
      <c r="AG115" s="212" t="s">
        <v>362</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5">
      <c r="A116" s="219"/>
      <c r="B116" s="220"/>
      <c r="C116" s="253" t="s">
        <v>363</v>
      </c>
      <c r="D116" s="241"/>
      <c r="E116" s="241"/>
      <c r="F116" s="241"/>
      <c r="G116" s="241"/>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240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5">
      <c r="A117" s="219"/>
      <c r="B117" s="220"/>
      <c r="C117" s="254" t="s">
        <v>772</v>
      </c>
      <c r="D117" s="242"/>
      <c r="E117" s="242"/>
      <c r="F117" s="242"/>
      <c r="G117" s="242"/>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240</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ht="20.399999999999999" outlineLevel="1" x14ac:dyDescent="0.25">
      <c r="A118" s="234">
        <v>32</v>
      </c>
      <c r="B118" s="235" t="s">
        <v>773</v>
      </c>
      <c r="C118" s="252" t="s">
        <v>774</v>
      </c>
      <c r="D118" s="236" t="s">
        <v>273</v>
      </c>
      <c r="E118" s="237">
        <v>1203</v>
      </c>
      <c r="F118" s="238"/>
      <c r="G118" s="239">
        <f>ROUND(E118*F118,2)</f>
        <v>0</v>
      </c>
      <c r="H118" s="238"/>
      <c r="I118" s="239">
        <f>ROUND(E118*H118,2)</f>
        <v>0</v>
      </c>
      <c r="J118" s="238"/>
      <c r="K118" s="239">
        <f>ROUND(E118*J118,2)</f>
        <v>0</v>
      </c>
      <c r="L118" s="239">
        <v>21</v>
      </c>
      <c r="M118" s="239">
        <f>G118*(1+L118/100)</f>
        <v>0</v>
      </c>
      <c r="N118" s="237">
        <v>0</v>
      </c>
      <c r="O118" s="237">
        <f>ROUND(E118*N118,2)</f>
        <v>0</v>
      </c>
      <c r="P118" s="237">
        <v>0</v>
      </c>
      <c r="Q118" s="237">
        <f>ROUND(E118*P118,2)</f>
        <v>0</v>
      </c>
      <c r="R118" s="239"/>
      <c r="S118" s="239" t="s">
        <v>360</v>
      </c>
      <c r="T118" s="240" t="s">
        <v>361</v>
      </c>
      <c r="U118" s="222">
        <v>0</v>
      </c>
      <c r="V118" s="222">
        <f>ROUND(E118*U118,2)</f>
        <v>0</v>
      </c>
      <c r="W118" s="222"/>
      <c r="X118" s="222" t="s">
        <v>276</v>
      </c>
      <c r="Y118" s="222" t="s">
        <v>237</v>
      </c>
      <c r="Z118" s="212"/>
      <c r="AA118" s="212"/>
      <c r="AB118" s="212"/>
      <c r="AC118" s="212"/>
      <c r="AD118" s="212"/>
      <c r="AE118" s="212"/>
      <c r="AF118" s="212"/>
      <c r="AG118" s="212" t="s">
        <v>362</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5">
      <c r="A119" s="219"/>
      <c r="B119" s="220"/>
      <c r="C119" s="253" t="s">
        <v>363</v>
      </c>
      <c r="D119" s="241"/>
      <c r="E119" s="241"/>
      <c r="F119" s="241"/>
      <c r="G119" s="241"/>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240</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5">
      <c r="A120" s="219"/>
      <c r="B120" s="220"/>
      <c r="C120" s="254" t="s">
        <v>775</v>
      </c>
      <c r="D120" s="242"/>
      <c r="E120" s="242"/>
      <c r="F120" s="242"/>
      <c r="G120" s="242"/>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240</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2" x14ac:dyDescent="0.25">
      <c r="A121" s="219"/>
      <c r="B121" s="220"/>
      <c r="C121" s="263" t="s">
        <v>776</v>
      </c>
      <c r="D121" s="259"/>
      <c r="E121" s="260"/>
      <c r="F121" s="222"/>
      <c r="G121" s="222"/>
      <c r="H121" s="222"/>
      <c r="I121" s="222"/>
      <c r="J121" s="222"/>
      <c r="K121" s="222"/>
      <c r="L121" s="222"/>
      <c r="M121" s="222"/>
      <c r="N121" s="221"/>
      <c r="O121" s="221"/>
      <c r="P121" s="221"/>
      <c r="Q121" s="221"/>
      <c r="R121" s="222"/>
      <c r="S121" s="222"/>
      <c r="T121" s="222"/>
      <c r="U121" s="222"/>
      <c r="V121" s="222"/>
      <c r="W121" s="222"/>
      <c r="X121" s="222"/>
      <c r="Y121" s="222"/>
      <c r="Z121" s="212"/>
      <c r="AA121" s="212"/>
      <c r="AB121" s="212"/>
      <c r="AC121" s="212"/>
      <c r="AD121" s="212"/>
      <c r="AE121" s="212"/>
      <c r="AF121" s="212"/>
      <c r="AG121" s="212" t="s">
        <v>281</v>
      </c>
      <c r="AH121" s="212">
        <v>0</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3" x14ac:dyDescent="0.25">
      <c r="A122" s="219"/>
      <c r="B122" s="220"/>
      <c r="C122" s="263" t="s">
        <v>777</v>
      </c>
      <c r="D122" s="259"/>
      <c r="E122" s="260">
        <v>1203</v>
      </c>
      <c r="F122" s="222"/>
      <c r="G122" s="222"/>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281</v>
      </c>
      <c r="AH122" s="212">
        <v>0</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5">
      <c r="A123" s="234">
        <v>33</v>
      </c>
      <c r="B123" s="235" t="s">
        <v>778</v>
      </c>
      <c r="C123" s="252" t="s">
        <v>779</v>
      </c>
      <c r="D123" s="236" t="s">
        <v>273</v>
      </c>
      <c r="E123" s="237">
        <v>1203</v>
      </c>
      <c r="F123" s="238"/>
      <c r="G123" s="239">
        <f>ROUND(E123*F123,2)</f>
        <v>0</v>
      </c>
      <c r="H123" s="238"/>
      <c r="I123" s="239">
        <f>ROUND(E123*H123,2)</f>
        <v>0</v>
      </c>
      <c r="J123" s="238"/>
      <c r="K123" s="239">
        <f>ROUND(E123*J123,2)</f>
        <v>0</v>
      </c>
      <c r="L123" s="239">
        <v>21</v>
      </c>
      <c r="M123" s="239">
        <f>G123*(1+L123/100)</f>
        <v>0</v>
      </c>
      <c r="N123" s="237">
        <v>0</v>
      </c>
      <c r="O123" s="237">
        <f>ROUND(E123*N123,2)</f>
        <v>0</v>
      </c>
      <c r="P123" s="237">
        <v>0</v>
      </c>
      <c r="Q123" s="237">
        <f>ROUND(E123*P123,2)</f>
        <v>0</v>
      </c>
      <c r="R123" s="239"/>
      <c r="S123" s="239" t="s">
        <v>360</v>
      </c>
      <c r="T123" s="240" t="s">
        <v>361</v>
      </c>
      <c r="U123" s="222">
        <v>0</v>
      </c>
      <c r="V123" s="222">
        <f>ROUND(E123*U123,2)</f>
        <v>0</v>
      </c>
      <c r="W123" s="222"/>
      <c r="X123" s="222" t="s">
        <v>276</v>
      </c>
      <c r="Y123" s="222" t="s">
        <v>237</v>
      </c>
      <c r="Z123" s="212"/>
      <c r="AA123" s="212"/>
      <c r="AB123" s="212"/>
      <c r="AC123" s="212"/>
      <c r="AD123" s="212"/>
      <c r="AE123" s="212"/>
      <c r="AF123" s="212"/>
      <c r="AG123" s="212" t="s">
        <v>362</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2" x14ac:dyDescent="0.25">
      <c r="A124" s="219"/>
      <c r="B124" s="220"/>
      <c r="C124" s="253" t="s">
        <v>363</v>
      </c>
      <c r="D124" s="241"/>
      <c r="E124" s="241"/>
      <c r="F124" s="241"/>
      <c r="G124" s="241"/>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240</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5">
      <c r="A125" s="219"/>
      <c r="B125" s="220"/>
      <c r="C125" s="254" t="s">
        <v>780</v>
      </c>
      <c r="D125" s="242"/>
      <c r="E125" s="242"/>
      <c r="F125" s="242"/>
      <c r="G125" s="242"/>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240</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2" x14ac:dyDescent="0.25">
      <c r="A126" s="219"/>
      <c r="B126" s="220"/>
      <c r="C126" s="263" t="s">
        <v>776</v>
      </c>
      <c r="D126" s="259"/>
      <c r="E126" s="260"/>
      <c r="F126" s="222"/>
      <c r="G126" s="22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281</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5">
      <c r="A127" s="219"/>
      <c r="B127" s="220"/>
      <c r="C127" s="263" t="s">
        <v>777</v>
      </c>
      <c r="D127" s="259"/>
      <c r="E127" s="260">
        <v>1203</v>
      </c>
      <c r="F127" s="222"/>
      <c r="G127" s="222"/>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281</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5">
      <c r="A128" s="234">
        <v>34</v>
      </c>
      <c r="B128" s="235" t="s">
        <v>781</v>
      </c>
      <c r="C128" s="252" t="s">
        <v>782</v>
      </c>
      <c r="D128" s="236" t="s">
        <v>273</v>
      </c>
      <c r="E128" s="237">
        <v>1203</v>
      </c>
      <c r="F128" s="238"/>
      <c r="G128" s="239">
        <f>ROUND(E128*F128,2)</f>
        <v>0</v>
      </c>
      <c r="H128" s="238"/>
      <c r="I128" s="239">
        <f>ROUND(E128*H128,2)</f>
        <v>0</v>
      </c>
      <c r="J128" s="238"/>
      <c r="K128" s="239">
        <f>ROUND(E128*J128,2)</f>
        <v>0</v>
      </c>
      <c r="L128" s="239">
        <v>21</v>
      </c>
      <c r="M128" s="239">
        <f>G128*(1+L128/100)</f>
        <v>0</v>
      </c>
      <c r="N128" s="237">
        <v>0</v>
      </c>
      <c r="O128" s="237">
        <f>ROUND(E128*N128,2)</f>
        <v>0</v>
      </c>
      <c r="P128" s="237">
        <v>0</v>
      </c>
      <c r="Q128" s="237">
        <f>ROUND(E128*P128,2)</f>
        <v>0</v>
      </c>
      <c r="R128" s="239"/>
      <c r="S128" s="239" t="s">
        <v>360</v>
      </c>
      <c r="T128" s="240" t="s">
        <v>361</v>
      </c>
      <c r="U128" s="222">
        <v>0</v>
      </c>
      <c r="V128" s="222">
        <f>ROUND(E128*U128,2)</f>
        <v>0</v>
      </c>
      <c r="W128" s="222"/>
      <c r="X128" s="222" t="s">
        <v>276</v>
      </c>
      <c r="Y128" s="222" t="s">
        <v>237</v>
      </c>
      <c r="Z128" s="212"/>
      <c r="AA128" s="212"/>
      <c r="AB128" s="212"/>
      <c r="AC128" s="212"/>
      <c r="AD128" s="212"/>
      <c r="AE128" s="212"/>
      <c r="AF128" s="212"/>
      <c r="AG128" s="212" t="s">
        <v>362</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2" x14ac:dyDescent="0.25">
      <c r="A129" s="219"/>
      <c r="B129" s="220"/>
      <c r="C129" s="263" t="s">
        <v>776</v>
      </c>
      <c r="D129" s="259"/>
      <c r="E129" s="260"/>
      <c r="F129" s="222"/>
      <c r="G129" s="222"/>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281</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5">
      <c r="A130" s="219"/>
      <c r="B130" s="220"/>
      <c r="C130" s="263" t="s">
        <v>777</v>
      </c>
      <c r="D130" s="259"/>
      <c r="E130" s="260">
        <v>1203</v>
      </c>
      <c r="F130" s="222"/>
      <c r="G130" s="222"/>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281</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5">
      <c r="A131" s="234">
        <v>35</v>
      </c>
      <c r="B131" s="235" t="s">
        <v>783</v>
      </c>
      <c r="C131" s="252" t="s">
        <v>784</v>
      </c>
      <c r="D131" s="236" t="s">
        <v>273</v>
      </c>
      <c r="E131" s="237">
        <v>1203</v>
      </c>
      <c r="F131" s="238"/>
      <c r="G131" s="239">
        <f>ROUND(E131*F131,2)</f>
        <v>0</v>
      </c>
      <c r="H131" s="238"/>
      <c r="I131" s="239">
        <f>ROUND(E131*H131,2)</f>
        <v>0</v>
      </c>
      <c r="J131" s="238"/>
      <c r="K131" s="239">
        <f>ROUND(E131*J131,2)</f>
        <v>0</v>
      </c>
      <c r="L131" s="239">
        <v>21</v>
      </c>
      <c r="M131" s="239">
        <f>G131*(1+L131/100)</f>
        <v>0</v>
      </c>
      <c r="N131" s="237">
        <v>0</v>
      </c>
      <c r="O131" s="237">
        <f>ROUND(E131*N131,2)</f>
        <v>0</v>
      </c>
      <c r="P131" s="237">
        <v>0</v>
      </c>
      <c r="Q131" s="237">
        <f>ROUND(E131*P131,2)</f>
        <v>0</v>
      </c>
      <c r="R131" s="239"/>
      <c r="S131" s="239" t="s">
        <v>360</v>
      </c>
      <c r="T131" s="240" t="s">
        <v>361</v>
      </c>
      <c r="U131" s="222">
        <v>0</v>
      </c>
      <c r="V131" s="222">
        <f>ROUND(E131*U131,2)</f>
        <v>0</v>
      </c>
      <c r="W131" s="222"/>
      <c r="X131" s="222" t="s">
        <v>276</v>
      </c>
      <c r="Y131" s="222" t="s">
        <v>237</v>
      </c>
      <c r="Z131" s="212"/>
      <c r="AA131" s="212"/>
      <c r="AB131" s="212"/>
      <c r="AC131" s="212"/>
      <c r="AD131" s="212"/>
      <c r="AE131" s="212"/>
      <c r="AF131" s="212"/>
      <c r="AG131" s="212" t="s">
        <v>362</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5">
      <c r="A132" s="219"/>
      <c r="B132" s="220"/>
      <c r="C132" s="263" t="s">
        <v>776</v>
      </c>
      <c r="D132" s="259"/>
      <c r="E132" s="260"/>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281</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5">
      <c r="A133" s="219"/>
      <c r="B133" s="220"/>
      <c r="C133" s="263" t="s">
        <v>777</v>
      </c>
      <c r="D133" s="259"/>
      <c r="E133" s="260">
        <v>1203</v>
      </c>
      <c r="F133" s="222"/>
      <c r="G133" s="222"/>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281</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5">
      <c r="A134" s="234">
        <v>36</v>
      </c>
      <c r="B134" s="235" t="s">
        <v>785</v>
      </c>
      <c r="C134" s="252" t="s">
        <v>786</v>
      </c>
      <c r="D134" s="236" t="s">
        <v>273</v>
      </c>
      <c r="E134" s="237">
        <v>6587</v>
      </c>
      <c r="F134" s="238"/>
      <c r="G134" s="239">
        <f>ROUND(E134*F134,2)</f>
        <v>0</v>
      </c>
      <c r="H134" s="238"/>
      <c r="I134" s="239">
        <f>ROUND(E134*H134,2)</f>
        <v>0</v>
      </c>
      <c r="J134" s="238"/>
      <c r="K134" s="239">
        <f>ROUND(E134*J134,2)</f>
        <v>0</v>
      </c>
      <c r="L134" s="239">
        <v>21</v>
      </c>
      <c r="M134" s="239">
        <f>G134*(1+L134/100)</f>
        <v>0</v>
      </c>
      <c r="N134" s="237">
        <v>0</v>
      </c>
      <c r="O134" s="237">
        <f>ROUND(E134*N134,2)</f>
        <v>0</v>
      </c>
      <c r="P134" s="237">
        <v>0</v>
      </c>
      <c r="Q134" s="237">
        <f>ROUND(E134*P134,2)</f>
        <v>0</v>
      </c>
      <c r="R134" s="239"/>
      <c r="S134" s="239" t="s">
        <v>360</v>
      </c>
      <c r="T134" s="240" t="s">
        <v>361</v>
      </c>
      <c r="U134" s="222">
        <v>0</v>
      </c>
      <c r="V134" s="222">
        <f>ROUND(E134*U134,2)</f>
        <v>0</v>
      </c>
      <c r="W134" s="222"/>
      <c r="X134" s="222" t="s">
        <v>276</v>
      </c>
      <c r="Y134" s="222" t="s">
        <v>237</v>
      </c>
      <c r="Z134" s="212"/>
      <c r="AA134" s="212"/>
      <c r="AB134" s="212"/>
      <c r="AC134" s="212"/>
      <c r="AD134" s="212"/>
      <c r="AE134" s="212"/>
      <c r="AF134" s="212"/>
      <c r="AG134" s="212" t="s">
        <v>362</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5">
      <c r="A135" s="219"/>
      <c r="B135" s="220"/>
      <c r="C135" s="253" t="s">
        <v>363</v>
      </c>
      <c r="D135" s="241"/>
      <c r="E135" s="241"/>
      <c r="F135" s="241"/>
      <c r="G135" s="241"/>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240</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5">
      <c r="A136" s="219"/>
      <c r="B136" s="220"/>
      <c r="C136" s="254" t="s">
        <v>787</v>
      </c>
      <c r="D136" s="242"/>
      <c r="E136" s="242"/>
      <c r="F136" s="242"/>
      <c r="G136" s="242"/>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240</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2" x14ac:dyDescent="0.25">
      <c r="A137" s="219"/>
      <c r="B137" s="220"/>
      <c r="C137" s="263" t="s">
        <v>788</v>
      </c>
      <c r="D137" s="259"/>
      <c r="E137" s="260"/>
      <c r="F137" s="222"/>
      <c r="G137" s="222"/>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281</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5">
      <c r="A138" s="219"/>
      <c r="B138" s="220"/>
      <c r="C138" s="263" t="s">
        <v>789</v>
      </c>
      <c r="D138" s="259"/>
      <c r="E138" s="260">
        <v>6587</v>
      </c>
      <c r="F138" s="222"/>
      <c r="G138" s="22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281</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5">
      <c r="A139" s="234">
        <v>37</v>
      </c>
      <c r="B139" s="235" t="s">
        <v>790</v>
      </c>
      <c r="C139" s="252" t="s">
        <v>791</v>
      </c>
      <c r="D139" s="236" t="s">
        <v>273</v>
      </c>
      <c r="E139" s="237">
        <v>3381.4</v>
      </c>
      <c r="F139" s="238"/>
      <c r="G139" s="239">
        <f>ROUND(E139*F139,2)</f>
        <v>0</v>
      </c>
      <c r="H139" s="238"/>
      <c r="I139" s="239">
        <f>ROUND(E139*H139,2)</f>
        <v>0</v>
      </c>
      <c r="J139" s="238"/>
      <c r="K139" s="239">
        <f>ROUND(E139*J139,2)</f>
        <v>0</v>
      </c>
      <c r="L139" s="239">
        <v>21</v>
      </c>
      <c r="M139" s="239">
        <f>G139*(1+L139/100)</f>
        <v>0</v>
      </c>
      <c r="N139" s="237">
        <v>0</v>
      </c>
      <c r="O139" s="237">
        <f>ROUND(E139*N139,2)</f>
        <v>0</v>
      </c>
      <c r="P139" s="237">
        <v>0</v>
      </c>
      <c r="Q139" s="237">
        <f>ROUND(E139*P139,2)</f>
        <v>0</v>
      </c>
      <c r="R139" s="239"/>
      <c r="S139" s="239" t="s">
        <v>360</v>
      </c>
      <c r="T139" s="240" t="s">
        <v>361</v>
      </c>
      <c r="U139" s="222">
        <v>0</v>
      </c>
      <c r="V139" s="222">
        <f>ROUND(E139*U139,2)</f>
        <v>0</v>
      </c>
      <c r="W139" s="222"/>
      <c r="X139" s="222" t="s">
        <v>276</v>
      </c>
      <c r="Y139" s="222" t="s">
        <v>237</v>
      </c>
      <c r="Z139" s="212"/>
      <c r="AA139" s="212"/>
      <c r="AB139" s="212"/>
      <c r="AC139" s="212"/>
      <c r="AD139" s="212"/>
      <c r="AE139" s="212"/>
      <c r="AF139" s="212"/>
      <c r="AG139" s="212" t="s">
        <v>362</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2" x14ac:dyDescent="0.25">
      <c r="A140" s="219"/>
      <c r="B140" s="220"/>
      <c r="C140" s="253" t="s">
        <v>363</v>
      </c>
      <c r="D140" s="241"/>
      <c r="E140" s="241"/>
      <c r="F140" s="241"/>
      <c r="G140" s="241"/>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240</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3" x14ac:dyDescent="0.25">
      <c r="A141" s="219"/>
      <c r="B141" s="220"/>
      <c r="C141" s="254" t="s">
        <v>792</v>
      </c>
      <c r="D141" s="242"/>
      <c r="E141" s="242"/>
      <c r="F141" s="242"/>
      <c r="G141" s="242"/>
      <c r="H141" s="222"/>
      <c r="I141" s="222"/>
      <c r="J141" s="222"/>
      <c r="K141" s="222"/>
      <c r="L141" s="222"/>
      <c r="M141" s="222"/>
      <c r="N141" s="221"/>
      <c r="O141" s="221"/>
      <c r="P141" s="221"/>
      <c r="Q141" s="221"/>
      <c r="R141" s="222"/>
      <c r="S141" s="222"/>
      <c r="T141" s="222"/>
      <c r="U141" s="222"/>
      <c r="V141" s="222"/>
      <c r="W141" s="222"/>
      <c r="X141" s="222"/>
      <c r="Y141" s="222"/>
      <c r="Z141" s="212"/>
      <c r="AA141" s="212"/>
      <c r="AB141" s="212"/>
      <c r="AC141" s="212"/>
      <c r="AD141" s="212"/>
      <c r="AE141" s="212"/>
      <c r="AF141" s="212"/>
      <c r="AG141" s="212" t="s">
        <v>240</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2" x14ac:dyDescent="0.25">
      <c r="A142" s="219"/>
      <c r="B142" s="220"/>
      <c r="C142" s="263" t="s">
        <v>793</v>
      </c>
      <c r="D142" s="259"/>
      <c r="E142" s="260"/>
      <c r="F142" s="222"/>
      <c r="G142" s="222"/>
      <c r="H142" s="222"/>
      <c r="I142" s="222"/>
      <c r="J142" s="222"/>
      <c r="K142" s="222"/>
      <c r="L142" s="222"/>
      <c r="M142" s="222"/>
      <c r="N142" s="221"/>
      <c r="O142" s="221"/>
      <c r="P142" s="221"/>
      <c r="Q142" s="221"/>
      <c r="R142" s="222"/>
      <c r="S142" s="222"/>
      <c r="T142" s="222"/>
      <c r="U142" s="222"/>
      <c r="V142" s="222"/>
      <c r="W142" s="222"/>
      <c r="X142" s="222"/>
      <c r="Y142" s="222"/>
      <c r="Z142" s="212"/>
      <c r="AA142" s="212"/>
      <c r="AB142" s="212"/>
      <c r="AC142" s="212"/>
      <c r="AD142" s="212"/>
      <c r="AE142" s="212"/>
      <c r="AF142" s="212"/>
      <c r="AG142" s="212" t="s">
        <v>281</v>
      </c>
      <c r="AH142" s="212">
        <v>0</v>
      </c>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3" x14ac:dyDescent="0.25">
      <c r="A143" s="219"/>
      <c r="B143" s="220"/>
      <c r="C143" s="263" t="s">
        <v>794</v>
      </c>
      <c r="D143" s="259"/>
      <c r="E143" s="260">
        <v>3381.4</v>
      </c>
      <c r="F143" s="222"/>
      <c r="G143" s="222"/>
      <c r="H143" s="222"/>
      <c r="I143" s="222"/>
      <c r="J143" s="222"/>
      <c r="K143" s="222"/>
      <c r="L143" s="222"/>
      <c r="M143" s="222"/>
      <c r="N143" s="221"/>
      <c r="O143" s="221"/>
      <c r="P143" s="221"/>
      <c r="Q143" s="221"/>
      <c r="R143" s="222"/>
      <c r="S143" s="222"/>
      <c r="T143" s="222"/>
      <c r="U143" s="222"/>
      <c r="V143" s="222"/>
      <c r="W143" s="222"/>
      <c r="X143" s="222"/>
      <c r="Y143" s="222"/>
      <c r="Z143" s="212"/>
      <c r="AA143" s="212"/>
      <c r="AB143" s="212"/>
      <c r="AC143" s="212"/>
      <c r="AD143" s="212"/>
      <c r="AE143" s="212"/>
      <c r="AF143" s="212"/>
      <c r="AG143" s="212" t="s">
        <v>281</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5">
      <c r="A144" s="234">
        <v>38</v>
      </c>
      <c r="B144" s="235" t="s">
        <v>795</v>
      </c>
      <c r="C144" s="252" t="s">
        <v>796</v>
      </c>
      <c r="D144" s="236" t="s">
        <v>518</v>
      </c>
      <c r="E144" s="237">
        <v>82.337999999999994</v>
      </c>
      <c r="F144" s="238"/>
      <c r="G144" s="239">
        <f>ROUND(E144*F144,2)</f>
        <v>0</v>
      </c>
      <c r="H144" s="238"/>
      <c r="I144" s="239">
        <f>ROUND(E144*H144,2)</f>
        <v>0</v>
      </c>
      <c r="J144" s="238"/>
      <c r="K144" s="239">
        <f>ROUND(E144*J144,2)</f>
        <v>0</v>
      </c>
      <c r="L144" s="239">
        <v>21</v>
      </c>
      <c r="M144" s="239">
        <f>G144*(1+L144/100)</f>
        <v>0</v>
      </c>
      <c r="N144" s="237">
        <v>1E-3</v>
      </c>
      <c r="O144" s="237">
        <f>ROUND(E144*N144,2)</f>
        <v>0.08</v>
      </c>
      <c r="P144" s="237">
        <v>0</v>
      </c>
      <c r="Q144" s="237">
        <f>ROUND(E144*P144,2)</f>
        <v>0</v>
      </c>
      <c r="R144" s="239"/>
      <c r="S144" s="239" t="s">
        <v>254</v>
      </c>
      <c r="T144" s="240" t="s">
        <v>235</v>
      </c>
      <c r="U144" s="222">
        <v>0</v>
      </c>
      <c r="V144" s="222">
        <f>ROUND(E144*U144,2)</f>
        <v>0</v>
      </c>
      <c r="W144" s="222"/>
      <c r="X144" s="222" t="s">
        <v>520</v>
      </c>
      <c r="Y144" s="222" t="s">
        <v>237</v>
      </c>
      <c r="Z144" s="212"/>
      <c r="AA144" s="212"/>
      <c r="AB144" s="212"/>
      <c r="AC144" s="212"/>
      <c r="AD144" s="212"/>
      <c r="AE144" s="212"/>
      <c r="AF144" s="212"/>
      <c r="AG144" s="212" t="s">
        <v>718</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2" x14ac:dyDescent="0.25">
      <c r="A145" s="219"/>
      <c r="B145" s="220"/>
      <c r="C145" s="253" t="s">
        <v>363</v>
      </c>
      <c r="D145" s="241"/>
      <c r="E145" s="241"/>
      <c r="F145" s="241"/>
      <c r="G145" s="241"/>
      <c r="H145" s="222"/>
      <c r="I145" s="222"/>
      <c r="J145" s="222"/>
      <c r="K145" s="222"/>
      <c r="L145" s="222"/>
      <c r="M145" s="222"/>
      <c r="N145" s="221"/>
      <c r="O145" s="221"/>
      <c r="P145" s="221"/>
      <c r="Q145" s="221"/>
      <c r="R145" s="222"/>
      <c r="S145" s="222"/>
      <c r="T145" s="222"/>
      <c r="U145" s="222"/>
      <c r="V145" s="222"/>
      <c r="W145" s="222"/>
      <c r="X145" s="222"/>
      <c r="Y145" s="222"/>
      <c r="Z145" s="212"/>
      <c r="AA145" s="212"/>
      <c r="AB145" s="212"/>
      <c r="AC145" s="212"/>
      <c r="AD145" s="212"/>
      <c r="AE145" s="212"/>
      <c r="AF145" s="212"/>
      <c r="AG145" s="212" t="s">
        <v>240</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ht="21" outlineLevel="3" x14ac:dyDescent="0.25">
      <c r="A146" s="219"/>
      <c r="B146" s="220"/>
      <c r="C146" s="254" t="s">
        <v>797</v>
      </c>
      <c r="D146" s="242"/>
      <c r="E146" s="242"/>
      <c r="F146" s="242"/>
      <c r="G146" s="242"/>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240</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50" t="str">
        <f>C146</f>
        <v>Složení: jílek vytrvalý 'Amiata' 25 %, jílek vytrvalý 'Barthilde' 25%, jílek vytrvalý 'Barorlando' 25 %, kostřava červená dlouze výběžkatá 'Bardance' 5 %, kostřava červená krátce výběžkatá 'Barpearl' 5 %, kostřava červená trsnatá 'Barchip' 5 %, kostřava drsnolistá 'Hardtop' 5 %, lipnice luční 'Conni' 5 %</v>
      </c>
      <c r="BB146" s="212"/>
      <c r="BC146" s="212"/>
      <c r="BD146" s="212"/>
      <c r="BE146" s="212"/>
      <c r="BF146" s="212"/>
      <c r="BG146" s="212"/>
      <c r="BH146" s="212"/>
    </row>
    <row r="147" spans="1:60" outlineLevel="2" x14ac:dyDescent="0.25">
      <c r="A147" s="219"/>
      <c r="B147" s="220"/>
      <c r="C147" s="263" t="s">
        <v>798</v>
      </c>
      <c r="D147" s="259"/>
      <c r="E147" s="260"/>
      <c r="F147" s="222"/>
      <c r="G147" s="222"/>
      <c r="H147" s="222"/>
      <c r="I147" s="222"/>
      <c r="J147" s="222"/>
      <c r="K147" s="222"/>
      <c r="L147" s="222"/>
      <c r="M147" s="222"/>
      <c r="N147" s="221"/>
      <c r="O147" s="221"/>
      <c r="P147" s="221"/>
      <c r="Q147" s="221"/>
      <c r="R147" s="222"/>
      <c r="S147" s="222"/>
      <c r="T147" s="222"/>
      <c r="U147" s="222"/>
      <c r="V147" s="222"/>
      <c r="W147" s="222"/>
      <c r="X147" s="222"/>
      <c r="Y147" s="222"/>
      <c r="Z147" s="212"/>
      <c r="AA147" s="212"/>
      <c r="AB147" s="212"/>
      <c r="AC147" s="212"/>
      <c r="AD147" s="212"/>
      <c r="AE147" s="212"/>
      <c r="AF147" s="212"/>
      <c r="AG147" s="212" t="s">
        <v>281</v>
      </c>
      <c r="AH147" s="212">
        <v>0</v>
      </c>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3" x14ac:dyDescent="0.25">
      <c r="A148" s="219"/>
      <c r="B148" s="220"/>
      <c r="C148" s="263" t="s">
        <v>799</v>
      </c>
      <c r="D148" s="259"/>
      <c r="E148" s="260">
        <v>82.34</v>
      </c>
      <c r="F148" s="222"/>
      <c r="G148" s="222"/>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281</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1" x14ac:dyDescent="0.25">
      <c r="A149" s="234">
        <v>39</v>
      </c>
      <c r="B149" s="235" t="s">
        <v>800</v>
      </c>
      <c r="C149" s="252" t="s">
        <v>801</v>
      </c>
      <c r="D149" s="236" t="s">
        <v>273</v>
      </c>
      <c r="E149" s="237">
        <v>3381.4</v>
      </c>
      <c r="F149" s="238"/>
      <c r="G149" s="239">
        <f>ROUND(E149*F149,2)</f>
        <v>0</v>
      </c>
      <c r="H149" s="238"/>
      <c r="I149" s="239">
        <f>ROUND(E149*H149,2)</f>
        <v>0</v>
      </c>
      <c r="J149" s="238"/>
      <c r="K149" s="239">
        <f>ROUND(E149*J149,2)</f>
        <v>0</v>
      </c>
      <c r="L149" s="239">
        <v>21</v>
      </c>
      <c r="M149" s="239">
        <f>G149*(1+L149/100)</f>
        <v>0</v>
      </c>
      <c r="N149" s="237">
        <v>0</v>
      </c>
      <c r="O149" s="237">
        <f>ROUND(E149*N149,2)</f>
        <v>0</v>
      </c>
      <c r="P149" s="237">
        <v>0</v>
      </c>
      <c r="Q149" s="237">
        <f>ROUND(E149*P149,2)</f>
        <v>0</v>
      </c>
      <c r="R149" s="239"/>
      <c r="S149" s="239" t="s">
        <v>360</v>
      </c>
      <c r="T149" s="240" t="s">
        <v>361</v>
      </c>
      <c r="U149" s="222">
        <v>0</v>
      </c>
      <c r="V149" s="222">
        <f>ROUND(E149*U149,2)</f>
        <v>0</v>
      </c>
      <c r="W149" s="222"/>
      <c r="X149" s="222" t="s">
        <v>276</v>
      </c>
      <c r="Y149" s="222" t="s">
        <v>237</v>
      </c>
      <c r="Z149" s="212"/>
      <c r="AA149" s="212"/>
      <c r="AB149" s="212"/>
      <c r="AC149" s="212"/>
      <c r="AD149" s="212"/>
      <c r="AE149" s="212"/>
      <c r="AF149" s="212"/>
      <c r="AG149" s="212" t="s">
        <v>362</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2" x14ac:dyDescent="0.25">
      <c r="A150" s="219"/>
      <c r="B150" s="220"/>
      <c r="C150" s="253" t="s">
        <v>363</v>
      </c>
      <c r="D150" s="241"/>
      <c r="E150" s="241"/>
      <c r="F150" s="241"/>
      <c r="G150" s="241"/>
      <c r="H150" s="222"/>
      <c r="I150" s="222"/>
      <c r="J150" s="222"/>
      <c r="K150" s="222"/>
      <c r="L150" s="222"/>
      <c r="M150" s="222"/>
      <c r="N150" s="221"/>
      <c r="O150" s="221"/>
      <c r="P150" s="221"/>
      <c r="Q150" s="221"/>
      <c r="R150" s="222"/>
      <c r="S150" s="222"/>
      <c r="T150" s="222"/>
      <c r="U150" s="222"/>
      <c r="V150" s="222"/>
      <c r="W150" s="222"/>
      <c r="X150" s="222"/>
      <c r="Y150" s="222"/>
      <c r="Z150" s="212"/>
      <c r="AA150" s="212"/>
      <c r="AB150" s="212"/>
      <c r="AC150" s="212"/>
      <c r="AD150" s="212"/>
      <c r="AE150" s="212"/>
      <c r="AF150" s="212"/>
      <c r="AG150" s="212" t="s">
        <v>240</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3" x14ac:dyDescent="0.25">
      <c r="A151" s="219"/>
      <c r="B151" s="220"/>
      <c r="C151" s="254" t="s">
        <v>802</v>
      </c>
      <c r="D151" s="242"/>
      <c r="E151" s="242"/>
      <c r="F151" s="242"/>
      <c r="G151" s="242"/>
      <c r="H151" s="222"/>
      <c r="I151" s="222"/>
      <c r="J151" s="222"/>
      <c r="K151" s="222"/>
      <c r="L151" s="222"/>
      <c r="M151" s="222"/>
      <c r="N151" s="221"/>
      <c r="O151" s="221"/>
      <c r="P151" s="221"/>
      <c r="Q151" s="221"/>
      <c r="R151" s="222"/>
      <c r="S151" s="222"/>
      <c r="T151" s="222"/>
      <c r="U151" s="222"/>
      <c r="V151" s="222"/>
      <c r="W151" s="222"/>
      <c r="X151" s="222"/>
      <c r="Y151" s="222"/>
      <c r="Z151" s="212"/>
      <c r="AA151" s="212"/>
      <c r="AB151" s="212"/>
      <c r="AC151" s="212"/>
      <c r="AD151" s="212"/>
      <c r="AE151" s="212"/>
      <c r="AF151" s="212"/>
      <c r="AG151" s="212" t="s">
        <v>240</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5">
      <c r="A152" s="219"/>
      <c r="B152" s="220"/>
      <c r="C152" s="263" t="s">
        <v>793</v>
      </c>
      <c r="D152" s="259"/>
      <c r="E152" s="260"/>
      <c r="F152" s="222"/>
      <c r="G152" s="222"/>
      <c r="H152" s="222"/>
      <c r="I152" s="222"/>
      <c r="J152" s="222"/>
      <c r="K152" s="222"/>
      <c r="L152" s="222"/>
      <c r="M152" s="222"/>
      <c r="N152" s="221"/>
      <c r="O152" s="221"/>
      <c r="P152" s="221"/>
      <c r="Q152" s="221"/>
      <c r="R152" s="222"/>
      <c r="S152" s="222"/>
      <c r="T152" s="222"/>
      <c r="U152" s="222"/>
      <c r="V152" s="222"/>
      <c r="W152" s="222"/>
      <c r="X152" s="222"/>
      <c r="Y152" s="222"/>
      <c r="Z152" s="212"/>
      <c r="AA152" s="212"/>
      <c r="AB152" s="212"/>
      <c r="AC152" s="212"/>
      <c r="AD152" s="212"/>
      <c r="AE152" s="212"/>
      <c r="AF152" s="212"/>
      <c r="AG152" s="212" t="s">
        <v>281</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5">
      <c r="A153" s="219"/>
      <c r="B153" s="220"/>
      <c r="C153" s="263" t="s">
        <v>794</v>
      </c>
      <c r="D153" s="259"/>
      <c r="E153" s="260">
        <v>3381.4</v>
      </c>
      <c r="F153" s="222"/>
      <c r="G153" s="222"/>
      <c r="H153" s="222"/>
      <c r="I153" s="222"/>
      <c r="J153" s="222"/>
      <c r="K153" s="222"/>
      <c r="L153" s="222"/>
      <c r="M153" s="222"/>
      <c r="N153" s="221"/>
      <c r="O153" s="221"/>
      <c r="P153" s="221"/>
      <c r="Q153" s="221"/>
      <c r="R153" s="222"/>
      <c r="S153" s="222"/>
      <c r="T153" s="222"/>
      <c r="U153" s="222"/>
      <c r="V153" s="222"/>
      <c r="W153" s="222"/>
      <c r="X153" s="222"/>
      <c r="Y153" s="222"/>
      <c r="Z153" s="212"/>
      <c r="AA153" s="212"/>
      <c r="AB153" s="212"/>
      <c r="AC153" s="212"/>
      <c r="AD153" s="212"/>
      <c r="AE153" s="212"/>
      <c r="AF153" s="212"/>
      <c r="AG153" s="212" t="s">
        <v>281</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ht="20.399999999999999" outlineLevel="1" x14ac:dyDescent="0.25">
      <c r="A154" s="243">
        <v>40</v>
      </c>
      <c r="B154" s="244" t="s">
        <v>803</v>
      </c>
      <c r="C154" s="255" t="s">
        <v>804</v>
      </c>
      <c r="D154" s="245" t="s">
        <v>305</v>
      </c>
      <c r="E154" s="246">
        <v>17</v>
      </c>
      <c r="F154" s="247"/>
      <c r="G154" s="248">
        <f>ROUND(E154*F154,2)</f>
        <v>0</v>
      </c>
      <c r="H154" s="247"/>
      <c r="I154" s="248">
        <f>ROUND(E154*H154,2)</f>
        <v>0</v>
      </c>
      <c r="J154" s="247"/>
      <c r="K154" s="248">
        <f>ROUND(E154*J154,2)</f>
        <v>0</v>
      </c>
      <c r="L154" s="248">
        <v>21</v>
      </c>
      <c r="M154" s="248">
        <f>G154*(1+L154/100)</f>
        <v>0</v>
      </c>
      <c r="N154" s="246">
        <v>0</v>
      </c>
      <c r="O154" s="246">
        <f>ROUND(E154*N154,2)</f>
        <v>0</v>
      </c>
      <c r="P154" s="246">
        <v>0</v>
      </c>
      <c r="Q154" s="246">
        <f>ROUND(E154*P154,2)</f>
        <v>0</v>
      </c>
      <c r="R154" s="248"/>
      <c r="S154" s="248" t="s">
        <v>360</v>
      </c>
      <c r="T154" s="249" t="s">
        <v>361</v>
      </c>
      <c r="U154" s="222">
        <v>0</v>
      </c>
      <c r="V154" s="222">
        <f>ROUND(E154*U154,2)</f>
        <v>0</v>
      </c>
      <c r="W154" s="222"/>
      <c r="X154" s="222" t="s">
        <v>276</v>
      </c>
      <c r="Y154" s="222" t="s">
        <v>237</v>
      </c>
      <c r="Z154" s="212"/>
      <c r="AA154" s="212"/>
      <c r="AB154" s="212"/>
      <c r="AC154" s="212"/>
      <c r="AD154" s="212"/>
      <c r="AE154" s="212"/>
      <c r="AF154" s="212"/>
      <c r="AG154" s="212" t="s">
        <v>362</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ht="20.399999999999999" outlineLevel="1" x14ac:dyDescent="0.25">
      <c r="A155" s="243">
        <v>41</v>
      </c>
      <c r="B155" s="244" t="s">
        <v>805</v>
      </c>
      <c r="C155" s="255" t="s">
        <v>806</v>
      </c>
      <c r="D155" s="245" t="s">
        <v>305</v>
      </c>
      <c r="E155" s="246">
        <v>17</v>
      </c>
      <c r="F155" s="247"/>
      <c r="G155" s="248">
        <f>ROUND(E155*F155,2)</f>
        <v>0</v>
      </c>
      <c r="H155" s="247"/>
      <c r="I155" s="248">
        <f>ROUND(E155*H155,2)</f>
        <v>0</v>
      </c>
      <c r="J155" s="247"/>
      <c r="K155" s="248">
        <f>ROUND(E155*J155,2)</f>
        <v>0</v>
      </c>
      <c r="L155" s="248">
        <v>21</v>
      </c>
      <c r="M155" s="248">
        <f>G155*(1+L155/100)</f>
        <v>0</v>
      </c>
      <c r="N155" s="246">
        <v>0</v>
      </c>
      <c r="O155" s="246">
        <f>ROUND(E155*N155,2)</f>
        <v>0</v>
      </c>
      <c r="P155" s="246">
        <v>0</v>
      </c>
      <c r="Q155" s="246">
        <f>ROUND(E155*P155,2)</f>
        <v>0</v>
      </c>
      <c r="R155" s="248"/>
      <c r="S155" s="248" t="s">
        <v>360</v>
      </c>
      <c r="T155" s="249" t="s">
        <v>361</v>
      </c>
      <c r="U155" s="222">
        <v>0</v>
      </c>
      <c r="V155" s="222">
        <f>ROUND(E155*U155,2)</f>
        <v>0</v>
      </c>
      <c r="W155" s="222"/>
      <c r="X155" s="222" t="s">
        <v>276</v>
      </c>
      <c r="Y155" s="222" t="s">
        <v>237</v>
      </c>
      <c r="Z155" s="212"/>
      <c r="AA155" s="212"/>
      <c r="AB155" s="212"/>
      <c r="AC155" s="212"/>
      <c r="AD155" s="212"/>
      <c r="AE155" s="212"/>
      <c r="AF155" s="212"/>
      <c r="AG155" s="212" t="s">
        <v>362</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1" x14ac:dyDescent="0.25">
      <c r="A156" s="243">
        <v>42</v>
      </c>
      <c r="B156" s="244" t="s">
        <v>807</v>
      </c>
      <c r="C156" s="255" t="s">
        <v>808</v>
      </c>
      <c r="D156" s="245">
        <v>1</v>
      </c>
      <c r="E156" s="246">
        <v>1</v>
      </c>
      <c r="F156" s="247"/>
      <c r="G156" s="248">
        <f>ROUND(E156*F156,2)</f>
        <v>0</v>
      </c>
      <c r="H156" s="247"/>
      <c r="I156" s="248">
        <f>ROUND(E156*H156,2)</f>
        <v>0</v>
      </c>
      <c r="J156" s="247"/>
      <c r="K156" s="248">
        <f>ROUND(E156*J156,2)</f>
        <v>0</v>
      </c>
      <c r="L156" s="248">
        <v>21</v>
      </c>
      <c r="M156" s="248">
        <f>G156*(1+L156/100)</f>
        <v>0</v>
      </c>
      <c r="N156" s="246">
        <v>5.5E-2</v>
      </c>
      <c r="O156" s="246">
        <f>ROUND(E156*N156,2)</f>
        <v>0.06</v>
      </c>
      <c r="P156" s="246">
        <v>0</v>
      </c>
      <c r="Q156" s="246">
        <f>ROUND(E156*P156,2)</f>
        <v>0</v>
      </c>
      <c r="R156" s="248"/>
      <c r="S156" s="248" t="s">
        <v>254</v>
      </c>
      <c r="T156" s="249" t="s">
        <v>235</v>
      </c>
      <c r="U156" s="222">
        <v>0</v>
      </c>
      <c r="V156" s="222">
        <f>ROUND(E156*U156,2)</f>
        <v>0</v>
      </c>
      <c r="W156" s="222"/>
      <c r="X156" s="222" t="s">
        <v>520</v>
      </c>
      <c r="Y156" s="222" t="s">
        <v>237</v>
      </c>
      <c r="Z156" s="212"/>
      <c r="AA156" s="212"/>
      <c r="AB156" s="212"/>
      <c r="AC156" s="212"/>
      <c r="AD156" s="212"/>
      <c r="AE156" s="212"/>
      <c r="AF156" s="212"/>
      <c r="AG156" s="212" t="s">
        <v>718</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5">
      <c r="A157" s="243">
        <v>43</v>
      </c>
      <c r="B157" s="244" t="s">
        <v>809</v>
      </c>
      <c r="C157" s="255" t="s">
        <v>810</v>
      </c>
      <c r="D157" s="245" t="s">
        <v>305</v>
      </c>
      <c r="E157" s="246">
        <v>1</v>
      </c>
      <c r="F157" s="247"/>
      <c r="G157" s="248">
        <f>ROUND(E157*F157,2)</f>
        <v>0</v>
      </c>
      <c r="H157" s="247"/>
      <c r="I157" s="248">
        <f>ROUND(E157*H157,2)</f>
        <v>0</v>
      </c>
      <c r="J157" s="247"/>
      <c r="K157" s="248">
        <f>ROUND(E157*J157,2)</f>
        <v>0</v>
      </c>
      <c r="L157" s="248">
        <v>21</v>
      </c>
      <c r="M157" s="248">
        <f>G157*(1+L157/100)</f>
        <v>0</v>
      </c>
      <c r="N157" s="246">
        <v>5.5E-2</v>
      </c>
      <c r="O157" s="246">
        <f>ROUND(E157*N157,2)</f>
        <v>0.06</v>
      </c>
      <c r="P157" s="246">
        <v>0</v>
      </c>
      <c r="Q157" s="246">
        <f>ROUND(E157*P157,2)</f>
        <v>0</v>
      </c>
      <c r="R157" s="248"/>
      <c r="S157" s="248" t="s">
        <v>254</v>
      </c>
      <c r="T157" s="249" t="s">
        <v>235</v>
      </c>
      <c r="U157" s="222">
        <v>0</v>
      </c>
      <c r="V157" s="222">
        <f>ROUND(E157*U157,2)</f>
        <v>0</v>
      </c>
      <c r="W157" s="222"/>
      <c r="X157" s="222" t="s">
        <v>520</v>
      </c>
      <c r="Y157" s="222" t="s">
        <v>237</v>
      </c>
      <c r="Z157" s="212"/>
      <c r="AA157" s="212"/>
      <c r="AB157" s="212"/>
      <c r="AC157" s="212"/>
      <c r="AD157" s="212"/>
      <c r="AE157" s="212"/>
      <c r="AF157" s="212"/>
      <c r="AG157" s="212" t="s">
        <v>718</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5">
      <c r="A158" s="243">
        <v>44</v>
      </c>
      <c r="B158" s="244" t="s">
        <v>811</v>
      </c>
      <c r="C158" s="255" t="s">
        <v>812</v>
      </c>
      <c r="D158" s="245" t="s">
        <v>305</v>
      </c>
      <c r="E158" s="246">
        <v>1</v>
      </c>
      <c r="F158" s="247"/>
      <c r="G158" s="248">
        <f>ROUND(E158*F158,2)</f>
        <v>0</v>
      </c>
      <c r="H158" s="247"/>
      <c r="I158" s="248">
        <f>ROUND(E158*H158,2)</f>
        <v>0</v>
      </c>
      <c r="J158" s="247"/>
      <c r="K158" s="248">
        <f>ROUND(E158*J158,2)</f>
        <v>0</v>
      </c>
      <c r="L158" s="248">
        <v>21</v>
      </c>
      <c r="M158" s="248">
        <f>G158*(1+L158/100)</f>
        <v>0</v>
      </c>
      <c r="N158" s="246">
        <v>5.5E-2</v>
      </c>
      <c r="O158" s="246">
        <f>ROUND(E158*N158,2)</f>
        <v>0.06</v>
      </c>
      <c r="P158" s="246">
        <v>0</v>
      </c>
      <c r="Q158" s="246">
        <f>ROUND(E158*P158,2)</f>
        <v>0</v>
      </c>
      <c r="R158" s="248"/>
      <c r="S158" s="248" t="s">
        <v>254</v>
      </c>
      <c r="T158" s="249" t="s">
        <v>235</v>
      </c>
      <c r="U158" s="222">
        <v>0</v>
      </c>
      <c r="V158" s="222">
        <f>ROUND(E158*U158,2)</f>
        <v>0</v>
      </c>
      <c r="W158" s="222"/>
      <c r="X158" s="222" t="s">
        <v>520</v>
      </c>
      <c r="Y158" s="222" t="s">
        <v>237</v>
      </c>
      <c r="Z158" s="212"/>
      <c r="AA158" s="212"/>
      <c r="AB158" s="212"/>
      <c r="AC158" s="212"/>
      <c r="AD158" s="212"/>
      <c r="AE158" s="212"/>
      <c r="AF158" s="212"/>
      <c r="AG158" s="212" t="s">
        <v>718</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5">
      <c r="A159" s="243">
        <v>45</v>
      </c>
      <c r="B159" s="244" t="s">
        <v>813</v>
      </c>
      <c r="C159" s="255" t="s">
        <v>814</v>
      </c>
      <c r="D159" s="245" t="s">
        <v>305</v>
      </c>
      <c r="E159" s="246">
        <v>2</v>
      </c>
      <c r="F159" s="247"/>
      <c r="G159" s="248">
        <f>ROUND(E159*F159,2)</f>
        <v>0</v>
      </c>
      <c r="H159" s="247"/>
      <c r="I159" s="248">
        <f>ROUND(E159*H159,2)</f>
        <v>0</v>
      </c>
      <c r="J159" s="247"/>
      <c r="K159" s="248">
        <f>ROUND(E159*J159,2)</f>
        <v>0</v>
      </c>
      <c r="L159" s="248">
        <v>21</v>
      </c>
      <c r="M159" s="248">
        <f>G159*(1+L159/100)</f>
        <v>0</v>
      </c>
      <c r="N159" s="246">
        <v>5.5E-2</v>
      </c>
      <c r="O159" s="246">
        <f>ROUND(E159*N159,2)</f>
        <v>0.11</v>
      </c>
      <c r="P159" s="246">
        <v>0</v>
      </c>
      <c r="Q159" s="246">
        <f>ROUND(E159*P159,2)</f>
        <v>0</v>
      </c>
      <c r="R159" s="248"/>
      <c r="S159" s="248" t="s">
        <v>254</v>
      </c>
      <c r="T159" s="249" t="s">
        <v>235</v>
      </c>
      <c r="U159" s="222">
        <v>0</v>
      </c>
      <c r="V159" s="222">
        <f>ROUND(E159*U159,2)</f>
        <v>0</v>
      </c>
      <c r="W159" s="222"/>
      <c r="X159" s="222" t="s">
        <v>520</v>
      </c>
      <c r="Y159" s="222" t="s">
        <v>237</v>
      </c>
      <c r="Z159" s="212"/>
      <c r="AA159" s="212"/>
      <c r="AB159" s="212"/>
      <c r="AC159" s="212"/>
      <c r="AD159" s="212"/>
      <c r="AE159" s="212"/>
      <c r="AF159" s="212"/>
      <c r="AG159" s="212" t="s">
        <v>718</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5">
      <c r="A160" s="243">
        <v>46</v>
      </c>
      <c r="B160" s="244" t="s">
        <v>815</v>
      </c>
      <c r="C160" s="255" t="s">
        <v>816</v>
      </c>
      <c r="D160" s="245" t="s">
        <v>305</v>
      </c>
      <c r="E160" s="246">
        <v>2</v>
      </c>
      <c r="F160" s="247"/>
      <c r="G160" s="248">
        <f>ROUND(E160*F160,2)</f>
        <v>0</v>
      </c>
      <c r="H160" s="247"/>
      <c r="I160" s="248">
        <f>ROUND(E160*H160,2)</f>
        <v>0</v>
      </c>
      <c r="J160" s="247"/>
      <c r="K160" s="248">
        <f>ROUND(E160*J160,2)</f>
        <v>0</v>
      </c>
      <c r="L160" s="248">
        <v>21</v>
      </c>
      <c r="M160" s="248">
        <f>G160*(1+L160/100)</f>
        <v>0</v>
      </c>
      <c r="N160" s="246">
        <v>5.5E-2</v>
      </c>
      <c r="O160" s="246">
        <f>ROUND(E160*N160,2)</f>
        <v>0.11</v>
      </c>
      <c r="P160" s="246">
        <v>0</v>
      </c>
      <c r="Q160" s="246">
        <f>ROUND(E160*P160,2)</f>
        <v>0</v>
      </c>
      <c r="R160" s="248"/>
      <c r="S160" s="248" t="s">
        <v>254</v>
      </c>
      <c r="T160" s="249" t="s">
        <v>235</v>
      </c>
      <c r="U160" s="222">
        <v>0</v>
      </c>
      <c r="V160" s="222">
        <f>ROUND(E160*U160,2)</f>
        <v>0</v>
      </c>
      <c r="W160" s="222"/>
      <c r="X160" s="222" t="s">
        <v>520</v>
      </c>
      <c r="Y160" s="222" t="s">
        <v>237</v>
      </c>
      <c r="Z160" s="212"/>
      <c r="AA160" s="212"/>
      <c r="AB160" s="212"/>
      <c r="AC160" s="212"/>
      <c r="AD160" s="212"/>
      <c r="AE160" s="212"/>
      <c r="AF160" s="212"/>
      <c r="AG160" s="212" t="s">
        <v>718</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1" x14ac:dyDescent="0.25">
      <c r="A161" s="243">
        <v>47</v>
      </c>
      <c r="B161" s="244" t="s">
        <v>817</v>
      </c>
      <c r="C161" s="255" t="s">
        <v>818</v>
      </c>
      <c r="D161" s="245" t="s">
        <v>305</v>
      </c>
      <c r="E161" s="246">
        <v>2</v>
      </c>
      <c r="F161" s="247"/>
      <c r="G161" s="248">
        <f>ROUND(E161*F161,2)</f>
        <v>0</v>
      </c>
      <c r="H161" s="247"/>
      <c r="I161" s="248">
        <f>ROUND(E161*H161,2)</f>
        <v>0</v>
      </c>
      <c r="J161" s="247"/>
      <c r="K161" s="248">
        <f>ROUND(E161*J161,2)</f>
        <v>0</v>
      </c>
      <c r="L161" s="248">
        <v>21</v>
      </c>
      <c r="M161" s="248">
        <f>G161*(1+L161/100)</f>
        <v>0</v>
      </c>
      <c r="N161" s="246">
        <v>5.5E-2</v>
      </c>
      <c r="O161" s="246">
        <f>ROUND(E161*N161,2)</f>
        <v>0.11</v>
      </c>
      <c r="P161" s="246">
        <v>0</v>
      </c>
      <c r="Q161" s="246">
        <f>ROUND(E161*P161,2)</f>
        <v>0</v>
      </c>
      <c r="R161" s="248"/>
      <c r="S161" s="248" t="s">
        <v>254</v>
      </c>
      <c r="T161" s="249" t="s">
        <v>235</v>
      </c>
      <c r="U161" s="222">
        <v>0</v>
      </c>
      <c r="V161" s="222">
        <f>ROUND(E161*U161,2)</f>
        <v>0</v>
      </c>
      <c r="W161" s="222"/>
      <c r="X161" s="222" t="s">
        <v>520</v>
      </c>
      <c r="Y161" s="222" t="s">
        <v>237</v>
      </c>
      <c r="Z161" s="212"/>
      <c r="AA161" s="212"/>
      <c r="AB161" s="212"/>
      <c r="AC161" s="212"/>
      <c r="AD161" s="212"/>
      <c r="AE161" s="212"/>
      <c r="AF161" s="212"/>
      <c r="AG161" s="212" t="s">
        <v>718</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1" x14ac:dyDescent="0.25">
      <c r="A162" s="243">
        <v>48</v>
      </c>
      <c r="B162" s="244" t="s">
        <v>819</v>
      </c>
      <c r="C162" s="255" t="s">
        <v>820</v>
      </c>
      <c r="D162" s="245" t="s">
        <v>305</v>
      </c>
      <c r="E162" s="246">
        <v>1</v>
      </c>
      <c r="F162" s="247"/>
      <c r="G162" s="248">
        <f>ROUND(E162*F162,2)</f>
        <v>0</v>
      </c>
      <c r="H162" s="247"/>
      <c r="I162" s="248">
        <f>ROUND(E162*H162,2)</f>
        <v>0</v>
      </c>
      <c r="J162" s="247"/>
      <c r="K162" s="248">
        <f>ROUND(E162*J162,2)</f>
        <v>0</v>
      </c>
      <c r="L162" s="248">
        <v>21</v>
      </c>
      <c r="M162" s="248">
        <f>G162*(1+L162/100)</f>
        <v>0</v>
      </c>
      <c r="N162" s="246">
        <v>5.5E-2</v>
      </c>
      <c r="O162" s="246">
        <f>ROUND(E162*N162,2)</f>
        <v>0.06</v>
      </c>
      <c r="P162" s="246">
        <v>0</v>
      </c>
      <c r="Q162" s="246">
        <f>ROUND(E162*P162,2)</f>
        <v>0</v>
      </c>
      <c r="R162" s="248"/>
      <c r="S162" s="248" t="s">
        <v>254</v>
      </c>
      <c r="T162" s="249" t="s">
        <v>235</v>
      </c>
      <c r="U162" s="222">
        <v>0</v>
      </c>
      <c r="V162" s="222">
        <f>ROUND(E162*U162,2)</f>
        <v>0</v>
      </c>
      <c r="W162" s="222"/>
      <c r="X162" s="222" t="s">
        <v>520</v>
      </c>
      <c r="Y162" s="222" t="s">
        <v>237</v>
      </c>
      <c r="Z162" s="212"/>
      <c r="AA162" s="212"/>
      <c r="AB162" s="212"/>
      <c r="AC162" s="212"/>
      <c r="AD162" s="212"/>
      <c r="AE162" s="212"/>
      <c r="AF162" s="212"/>
      <c r="AG162" s="212" t="s">
        <v>718</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1" x14ac:dyDescent="0.25">
      <c r="A163" s="243">
        <v>49</v>
      </c>
      <c r="B163" s="244" t="s">
        <v>821</v>
      </c>
      <c r="C163" s="255" t="s">
        <v>822</v>
      </c>
      <c r="D163" s="245" t="s">
        <v>305</v>
      </c>
      <c r="E163" s="246">
        <v>1</v>
      </c>
      <c r="F163" s="247"/>
      <c r="G163" s="248">
        <f>ROUND(E163*F163,2)</f>
        <v>0</v>
      </c>
      <c r="H163" s="247"/>
      <c r="I163" s="248">
        <f>ROUND(E163*H163,2)</f>
        <v>0</v>
      </c>
      <c r="J163" s="247"/>
      <c r="K163" s="248">
        <f>ROUND(E163*J163,2)</f>
        <v>0</v>
      </c>
      <c r="L163" s="248">
        <v>21</v>
      </c>
      <c r="M163" s="248">
        <f>G163*(1+L163/100)</f>
        <v>0</v>
      </c>
      <c r="N163" s="246">
        <v>5.5E-2</v>
      </c>
      <c r="O163" s="246">
        <f>ROUND(E163*N163,2)</f>
        <v>0.06</v>
      </c>
      <c r="P163" s="246">
        <v>0</v>
      </c>
      <c r="Q163" s="246">
        <f>ROUND(E163*P163,2)</f>
        <v>0</v>
      </c>
      <c r="R163" s="248"/>
      <c r="S163" s="248" t="s">
        <v>254</v>
      </c>
      <c r="T163" s="249" t="s">
        <v>235</v>
      </c>
      <c r="U163" s="222">
        <v>0</v>
      </c>
      <c r="V163" s="222">
        <f>ROUND(E163*U163,2)</f>
        <v>0</v>
      </c>
      <c r="W163" s="222"/>
      <c r="X163" s="222" t="s">
        <v>520</v>
      </c>
      <c r="Y163" s="222" t="s">
        <v>237</v>
      </c>
      <c r="Z163" s="212"/>
      <c r="AA163" s="212"/>
      <c r="AB163" s="212"/>
      <c r="AC163" s="212"/>
      <c r="AD163" s="212"/>
      <c r="AE163" s="212"/>
      <c r="AF163" s="212"/>
      <c r="AG163" s="212" t="s">
        <v>718</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1" x14ac:dyDescent="0.25">
      <c r="A164" s="243">
        <v>50</v>
      </c>
      <c r="B164" s="244" t="s">
        <v>823</v>
      </c>
      <c r="C164" s="255" t="s">
        <v>824</v>
      </c>
      <c r="D164" s="245" t="s">
        <v>305</v>
      </c>
      <c r="E164" s="246">
        <v>4</v>
      </c>
      <c r="F164" s="247"/>
      <c r="G164" s="248">
        <f>ROUND(E164*F164,2)</f>
        <v>0</v>
      </c>
      <c r="H164" s="247"/>
      <c r="I164" s="248">
        <f>ROUND(E164*H164,2)</f>
        <v>0</v>
      </c>
      <c r="J164" s="247"/>
      <c r="K164" s="248">
        <f>ROUND(E164*J164,2)</f>
        <v>0</v>
      </c>
      <c r="L164" s="248">
        <v>21</v>
      </c>
      <c r="M164" s="248">
        <f>G164*(1+L164/100)</f>
        <v>0</v>
      </c>
      <c r="N164" s="246">
        <v>5.5E-2</v>
      </c>
      <c r="O164" s="246">
        <f>ROUND(E164*N164,2)</f>
        <v>0.22</v>
      </c>
      <c r="P164" s="246">
        <v>0</v>
      </c>
      <c r="Q164" s="246">
        <f>ROUND(E164*P164,2)</f>
        <v>0</v>
      </c>
      <c r="R164" s="248"/>
      <c r="S164" s="248" t="s">
        <v>254</v>
      </c>
      <c r="T164" s="249" t="s">
        <v>235</v>
      </c>
      <c r="U164" s="222">
        <v>0</v>
      </c>
      <c r="V164" s="222">
        <f>ROUND(E164*U164,2)</f>
        <v>0</v>
      </c>
      <c r="W164" s="222"/>
      <c r="X164" s="222" t="s">
        <v>520</v>
      </c>
      <c r="Y164" s="222" t="s">
        <v>237</v>
      </c>
      <c r="Z164" s="212"/>
      <c r="AA164" s="212"/>
      <c r="AB164" s="212"/>
      <c r="AC164" s="212"/>
      <c r="AD164" s="212"/>
      <c r="AE164" s="212"/>
      <c r="AF164" s="212"/>
      <c r="AG164" s="212" t="s">
        <v>718</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1" x14ac:dyDescent="0.25">
      <c r="A165" s="243">
        <v>51</v>
      </c>
      <c r="B165" s="244" t="s">
        <v>825</v>
      </c>
      <c r="C165" s="255" t="s">
        <v>826</v>
      </c>
      <c r="D165" s="245" t="s">
        <v>305</v>
      </c>
      <c r="E165" s="246">
        <v>2</v>
      </c>
      <c r="F165" s="247"/>
      <c r="G165" s="248">
        <f>ROUND(E165*F165,2)</f>
        <v>0</v>
      </c>
      <c r="H165" s="247"/>
      <c r="I165" s="248">
        <f>ROUND(E165*H165,2)</f>
        <v>0</v>
      </c>
      <c r="J165" s="247"/>
      <c r="K165" s="248">
        <f>ROUND(E165*J165,2)</f>
        <v>0</v>
      </c>
      <c r="L165" s="248">
        <v>21</v>
      </c>
      <c r="M165" s="248">
        <f>G165*(1+L165/100)</f>
        <v>0</v>
      </c>
      <c r="N165" s="246">
        <v>0</v>
      </c>
      <c r="O165" s="246">
        <f>ROUND(E165*N165,2)</f>
        <v>0</v>
      </c>
      <c r="P165" s="246">
        <v>0</v>
      </c>
      <c r="Q165" s="246">
        <f>ROUND(E165*P165,2)</f>
        <v>0</v>
      </c>
      <c r="R165" s="248"/>
      <c r="S165" s="248" t="s">
        <v>254</v>
      </c>
      <c r="T165" s="249" t="s">
        <v>235</v>
      </c>
      <c r="U165" s="222">
        <v>0</v>
      </c>
      <c r="V165" s="222">
        <f>ROUND(E165*U165,2)</f>
        <v>0</v>
      </c>
      <c r="W165" s="222"/>
      <c r="X165" s="222" t="s">
        <v>520</v>
      </c>
      <c r="Y165" s="222" t="s">
        <v>237</v>
      </c>
      <c r="Z165" s="212"/>
      <c r="AA165" s="212"/>
      <c r="AB165" s="212"/>
      <c r="AC165" s="212"/>
      <c r="AD165" s="212"/>
      <c r="AE165" s="212"/>
      <c r="AF165" s="212"/>
      <c r="AG165" s="212" t="s">
        <v>718</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ht="20.399999999999999" outlineLevel="1" x14ac:dyDescent="0.25">
      <c r="A166" s="234">
        <v>52</v>
      </c>
      <c r="B166" s="235" t="s">
        <v>827</v>
      </c>
      <c r="C166" s="252" t="s">
        <v>828</v>
      </c>
      <c r="D166" s="236" t="s">
        <v>305</v>
      </c>
      <c r="E166" s="237">
        <v>232</v>
      </c>
      <c r="F166" s="238"/>
      <c r="G166" s="239">
        <f>ROUND(E166*F166,2)</f>
        <v>0</v>
      </c>
      <c r="H166" s="238"/>
      <c r="I166" s="239">
        <f>ROUND(E166*H166,2)</f>
        <v>0</v>
      </c>
      <c r="J166" s="238"/>
      <c r="K166" s="239">
        <f>ROUND(E166*J166,2)</f>
        <v>0</v>
      </c>
      <c r="L166" s="239">
        <v>21</v>
      </c>
      <c r="M166" s="239">
        <f>G166*(1+L166/100)</f>
        <v>0</v>
      </c>
      <c r="N166" s="237">
        <v>0</v>
      </c>
      <c r="O166" s="237">
        <f>ROUND(E166*N166,2)</f>
        <v>0</v>
      </c>
      <c r="P166" s="237">
        <v>0</v>
      </c>
      <c r="Q166" s="237">
        <f>ROUND(E166*P166,2)</f>
        <v>0</v>
      </c>
      <c r="R166" s="239"/>
      <c r="S166" s="239" t="s">
        <v>360</v>
      </c>
      <c r="T166" s="240" t="s">
        <v>361</v>
      </c>
      <c r="U166" s="222">
        <v>0</v>
      </c>
      <c r="V166" s="222">
        <f>ROUND(E166*U166,2)</f>
        <v>0</v>
      </c>
      <c r="W166" s="222"/>
      <c r="X166" s="222" t="s">
        <v>276</v>
      </c>
      <c r="Y166" s="222" t="s">
        <v>237</v>
      </c>
      <c r="Z166" s="212"/>
      <c r="AA166" s="212"/>
      <c r="AB166" s="212"/>
      <c r="AC166" s="212"/>
      <c r="AD166" s="212"/>
      <c r="AE166" s="212"/>
      <c r="AF166" s="212"/>
      <c r="AG166" s="212" t="s">
        <v>362</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2" x14ac:dyDescent="0.25">
      <c r="A167" s="219"/>
      <c r="B167" s="220"/>
      <c r="C167" s="263" t="s">
        <v>829</v>
      </c>
      <c r="D167" s="259"/>
      <c r="E167" s="260"/>
      <c r="F167" s="222"/>
      <c r="G167" s="222"/>
      <c r="H167" s="222"/>
      <c r="I167" s="222"/>
      <c r="J167" s="222"/>
      <c r="K167" s="222"/>
      <c r="L167" s="222"/>
      <c r="M167" s="222"/>
      <c r="N167" s="221"/>
      <c r="O167" s="221"/>
      <c r="P167" s="221"/>
      <c r="Q167" s="221"/>
      <c r="R167" s="222"/>
      <c r="S167" s="222"/>
      <c r="T167" s="222"/>
      <c r="U167" s="222"/>
      <c r="V167" s="222"/>
      <c r="W167" s="222"/>
      <c r="X167" s="222"/>
      <c r="Y167" s="222"/>
      <c r="Z167" s="212"/>
      <c r="AA167" s="212"/>
      <c r="AB167" s="212"/>
      <c r="AC167" s="212"/>
      <c r="AD167" s="212"/>
      <c r="AE167" s="212"/>
      <c r="AF167" s="212"/>
      <c r="AG167" s="212" t="s">
        <v>281</v>
      </c>
      <c r="AH167" s="212">
        <v>0</v>
      </c>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3" x14ac:dyDescent="0.25">
      <c r="A168" s="219"/>
      <c r="B168" s="220"/>
      <c r="C168" s="263" t="s">
        <v>830</v>
      </c>
      <c r="D168" s="259"/>
      <c r="E168" s="260">
        <v>232</v>
      </c>
      <c r="F168" s="222"/>
      <c r="G168" s="222"/>
      <c r="H168" s="222"/>
      <c r="I168" s="222"/>
      <c r="J168" s="222"/>
      <c r="K168" s="222"/>
      <c r="L168" s="222"/>
      <c r="M168" s="222"/>
      <c r="N168" s="221"/>
      <c r="O168" s="221"/>
      <c r="P168" s="221"/>
      <c r="Q168" s="221"/>
      <c r="R168" s="222"/>
      <c r="S168" s="222"/>
      <c r="T168" s="222"/>
      <c r="U168" s="222"/>
      <c r="V168" s="222"/>
      <c r="W168" s="222"/>
      <c r="X168" s="222"/>
      <c r="Y168" s="222"/>
      <c r="Z168" s="212"/>
      <c r="AA168" s="212"/>
      <c r="AB168" s="212"/>
      <c r="AC168" s="212"/>
      <c r="AD168" s="212"/>
      <c r="AE168" s="212"/>
      <c r="AF168" s="212"/>
      <c r="AG168" s="212" t="s">
        <v>281</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ht="20.399999999999999" outlineLevel="1" x14ac:dyDescent="0.25">
      <c r="A169" s="234">
        <v>53</v>
      </c>
      <c r="B169" s="235" t="s">
        <v>831</v>
      </c>
      <c r="C169" s="252" t="s">
        <v>832</v>
      </c>
      <c r="D169" s="236" t="s">
        <v>305</v>
      </c>
      <c r="E169" s="237">
        <v>1228</v>
      </c>
      <c r="F169" s="238"/>
      <c r="G169" s="239">
        <f>ROUND(E169*F169,2)</f>
        <v>0</v>
      </c>
      <c r="H169" s="238"/>
      <c r="I169" s="239">
        <f>ROUND(E169*H169,2)</f>
        <v>0</v>
      </c>
      <c r="J169" s="238"/>
      <c r="K169" s="239">
        <f>ROUND(E169*J169,2)</f>
        <v>0</v>
      </c>
      <c r="L169" s="239">
        <v>21</v>
      </c>
      <c r="M169" s="239">
        <f>G169*(1+L169/100)</f>
        <v>0</v>
      </c>
      <c r="N169" s="237">
        <v>0</v>
      </c>
      <c r="O169" s="237">
        <f>ROUND(E169*N169,2)</f>
        <v>0</v>
      </c>
      <c r="P169" s="237">
        <v>0</v>
      </c>
      <c r="Q169" s="237">
        <f>ROUND(E169*P169,2)</f>
        <v>0</v>
      </c>
      <c r="R169" s="239"/>
      <c r="S169" s="239" t="s">
        <v>360</v>
      </c>
      <c r="T169" s="240" t="s">
        <v>361</v>
      </c>
      <c r="U169" s="222">
        <v>0</v>
      </c>
      <c r="V169" s="222">
        <f>ROUND(E169*U169,2)</f>
        <v>0</v>
      </c>
      <c r="W169" s="222"/>
      <c r="X169" s="222" t="s">
        <v>276</v>
      </c>
      <c r="Y169" s="222" t="s">
        <v>237</v>
      </c>
      <c r="Z169" s="212"/>
      <c r="AA169" s="212"/>
      <c r="AB169" s="212"/>
      <c r="AC169" s="212"/>
      <c r="AD169" s="212"/>
      <c r="AE169" s="212"/>
      <c r="AF169" s="212"/>
      <c r="AG169" s="212" t="s">
        <v>362</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5">
      <c r="A170" s="219"/>
      <c r="B170" s="220"/>
      <c r="C170" s="263" t="s">
        <v>833</v>
      </c>
      <c r="D170" s="259"/>
      <c r="E170" s="260"/>
      <c r="F170" s="222"/>
      <c r="G170" s="222"/>
      <c r="H170" s="222"/>
      <c r="I170" s="222"/>
      <c r="J170" s="222"/>
      <c r="K170" s="222"/>
      <c r="L170" s="222"/>
      <c r="M170" s="222"/>
      <c r="N170" s="221"/>
      <c r="O170" s="221"/>
      <c r="P170" s="221"/>
      <c r="Q170" s="221"/>
      <c r="R170" s="222"/>
      <c r="S170" s="222"/>
      <c r="T170" s="222"/>
      <c r="U170" s="222"/>
      <c r="V170" s="222"/>
      <c r="W170" s="222"/>
      <c r="X170" s="222"/>
      <c r="Y170" s="222"/>
      <c r="Z170" s="212"/>
      <c r="AA170" s="212"/>
      <c r="AB170" s="212"/>
      <c r="AC170" s="212"/>
      <c r="AD170" s="212"/>
      <c r="AE170" s="212"/>
      <c r="AF170" s="212"/>
      <c r="AG170" s="212" t="s">
        <v>281</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3" x14ac:dyDescent="0.25">
      <c r="A171" s="219"/>
      <c r="B171" s="220"/>
      <c r="C171" s="263" t="s">
        <v>834</v>
      </c>
      <c r="D171" s="259"/>
      <c r="E171" s="260">
        <v>1228</v>
      </c>
      <c r="F171" s="222"/>
      <c r="G171" s="222"/>
      <c r="H171" s="222"/>
      <c r="I171" s="222"/>
      <c r="J171" s="222"/>
      <c r="K171" s="222"/>
      <c r="L171" s="222"/>
      <c r="M171" s="222"/>
      <c r="N171" s="221"/>
      <c r="O171" s="221"/>
      <c r="P171" s="221"/>
      <c r="Q171" s="221"/>
      <c r="R171" s="222"/>
      <c r="S171" s="222"/>
      <c r="T171" s="222"/>
      <c r="U171" s="222"/>
      <c r="V171" s="222"/>
      <c r="W171" s="222"/>
      <c r="X171" s="222"/>
      <c r="Y171" s="222"/>
      <c r="Z171" s="212"/>
      <c r="AA171" s="212"/>
      <c r="AB171" s="212"/>
      <c r="AC171" s="212"/>
      <c r="AD171" s="212"/>
      <c r="AE171" s="212"/>
      <c r="AF171" s="212"/>
      <c r="AG171" s="212" t="s">
        <v>281</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ht="20.399999999999999" outlineLevel="1" x14ac:dyDescent="0.25">
      <c r="A172" s="234">
        <v>54</v>
      </c>
      <c r="B172" s="235" t="s">
        <v>835</v>
      </c>
      <c r="C172" s="252" t="s">
        <v>836</v>
      </c>
      <c r="D172" s="236" t="s">
        <v>305</v>
      </c>
      <c r="E172" s="237">
        <v>232</v>
      </c>
      <c r="F172" s="238"/>
      <c r="G172" s="239">
        <f>ROUND(E172*F172,2)</f>
        <v>0</v>
      </c>
      <c r="H172" s="238"/>
      <c r="I172" s="239">
        <f>ROUND(E172*H172,2)</f>
        <v>0</v>
      </c>
      <c r="J172" s="238"/>
      <c r="K172" s="239">
        <f>ROUND(E172*J172,2)</f>
        <v>0</v>
      </c>
      <c r="L172" s="239">
        <v>21</v>
      </c>
      <c r="M172" s="239">
        <f>G172*(1+L172/100)</f>
        <v>0</v>
      </c>
      <c r="N172" s="237">
        <v>0</v>
      </c>
      <c r="O172" s="237">
        <f>ROUND(E172*N172,2)</f>
        <v>0</v>
      </c>
      <c r="P172" s="237">
        <v>0</v>
      </c>
      <c r="Q172" s="237">
        <f>ROUND(E172*P172,2)</f>
        <v>0</v>
      </c>
      <c r="R172" s="239"/>
      <c r="S172" s="239" t="s">
        <v>360</v>
      </c>
      <c r="T172" s="240" t="s">
        <v>361</v>
      </c>
      <c r="U172" s="222">
        <v>0</v>
      </c>
      <c r="V172" s="222">
        <f>ROUND(E172*U172,2)</f>
        <v>0</v>
      </c>
      <c r="W172" s="222"/>
      <c r="X172" s="222" t="s">
        <v>276</v>
      </c>
      <c r="Y172" s="222" t="s">
        <v>237</v>
      </c>
      <c r="Z172" s="212"/>
      <c r="AA172" s="212"/>
      <c r="AB172" s="212"/>
      <c r="AC172" s="212"/>
      <c r="AD172" s="212"/>
      <c r="AE172" s="212"/>
      <c r="AF172" s="212"/>
      <c r="AG172" s="212" t="s">
        <v>362</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2" x14ac:dyDescent="0.25">
      <c r="A173" s="219"/>
      <c r="B173" s="220"/>
      <c r="C173" s="263" t="s">
        <v>829</v>
      </c>
      <c r="D173" s="259"/>
      <c r="E173" s="260"/>
      <c r="F173" s="222"/>
      <c r="G173" s="222"/>
      <c r="H173" s="222"/>
      <c r="I173" s="222"/>
      <c r="J173" s="222"/>
      <c r="K173" s="222"/>
      <c r="L173" s="222"/>
      <c r="M173" s="222"/>
      <c r="N173" s="221"/>
      <c r="O173" s="221"/>
      <c r="P173" s="221"/>
      <c r="Q173" s="221"/>
      <c r="R173" s="222"/>
      <c r="S173" s="222"/>
      <c r="T173" s="222"/>
      <c r="U173" s="222"/>
      <c r="V173" s="222"/>
      <c r="W173" s="222"/>
      <c r="X173" s="222"/>
      <c r="Y173" s="222"/>
      <c r="Z173" s="212"/>
      <c r="AA173" s="212"/>
      <c r="AB173" s="212"/>
      <c r="AC173" s="212"/>
      <c r="AD173" s="212"/>
      <c r="AE173" s="212"/>
      <c r="AF173" s="212"/>
      <c r="AG173" s="212" t="s">
        <v>281</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3" x14ac:dyDescent="0.25">
      <c r="A174" s="219"/>
      <c r="B174" s="220"/>
      <c r="C174" s="263" t="s">
        <v>830</v>
      </c>
      <c r="D174" s="259"/>
      <c r="E174" s="260">
        <v>232</v>
      </c>
      <c r="F174" s="222"/>
      <c r="G174" s="222"/>
      <c r="H174" s="222"/>
      <c r="I174" s="222"/>
      <c r="J174" s="222"/>
      <c r="K174" s="222"/>
      <c r="L174" s="222"/>
      <c r="M174" s="222"/>
      <c r="N174" s="221"/>
      <c r="O174" s="221"/>
      <c r="P174" s="221"/>
      <c r="Q174" s="221"/>
      <c r="R174" s="222"/>
      <c r="S174" s="222"/>
      <c r="T174" s="222"/>
      <c r="U174" s="222"/>
      <c r="V174" s="222"/>
      <c r="W174" s="222"/>
      <c r="X174" s="222"/>
      <c r="Y174" s="222"/>
      <c r="Z174" s="212"/>
      <c r="AA174" s="212"/>
      <c r="AB174" s="212"/>
      <c r="AC174" s="212"/>
      <c r="AD174" s="212"/>
      <c r="AE174" s="212"/>
      <c r="AF174" s="212"/>
      <c r="AG174" s="212" t="s">
        <v>281</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1" x14ac:dyDescent="0.25">
      <c r="A175" s="243">
        <v>55</v>
      </c>
      <c r="B175" s="244" t="s">
        <v>837</v>
      </c>
      <c r="C175" s="255" t="s">
        <v>838</v>
      </c>
      <c r="D175" s="245" t="s">
        <v>305</v>
      </c>
      <c r="E175" s="246">
        <v>138</v>
      </c>
      <c r="F175" s="247"/>
      <c r="G175" s="248">
        <f>ROUND(E175*F175,2)</f>
        <v>0</v>
      </c>
      <c r="H175" s="247"/>
      <c r="I175" s="248">
        <f>ROUND(E175*H175,2)</f>
        <v>0</v>
      </c>
      <c r="J175" s="247"/>
      <c r="K175" s="248">
        <f>ROUND(E175*J175,2)</f>
        <v>0</v>
      </c>
      <c r="L175" s="248">
        <v>21</v>
      </c>
      <c r="M175" s="248">
        <f>G175*(1+L175/100)</f>
        <v>0</v>
      </c>
      <c r="N175" s="246">
        <v>1.2E-2</v>
      </c>
      <c r="O175" s="246">
        <f>ROUND(E175*N175,2)</f>
        <v>1.66</v>
      </c>
      <c r="P175" s="246">
        <v>0</v>
      </c>
      <c r="Q175" s="246">
        <f>ROUND(E175*P175,2)</f>
        <v>0</v>
      </c>
      <c r="R175" s="248"/>
      <c r="S175" s="248" t="s">
        <v>254</v>
      </c>
      <c r="T175" s="249" t="s">
        <v>235</v>
      </c>
      <c r="U175" s="222">
        <v>0</v>
      </c>
      <c r="V175" s="222">
        <f>ROUND(E175*U175,2)</f>
        <v>0</v>
      </c>
      <c r="W175" s="222"/>
      <c r="X175" s="222" t="s">
        <v>520</v>
      </c>
      <c r="Y175" s="222" t="s">
        <v>237</v>
      </c>
      <c r="Z175" s="212"/>
      <c r="AA175" s="212"/>
      <c r="AB175" s="212"/>
      <c r="AC175" s="212"/>
      <c r="AD175" s="212"/>
      <c r="AE175" s="212"/>
      <c r="AF175" s="212"/>
      <c r="AG175" s="212" t="s">
        <v>718</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1" x14ac:dyDescent="0.25">
      <c r="A176" s="243">
        <v>56</v>
      </c>
      <c r="B176" s="244" t="s">
        <v>839</v>
      </c>
      <c r="C176" s="255" t="s">
        <v>840</v>
      </c>
      <c r="D176" s="245" t="s">
        <v>305</v>
      </c>
      <c r="E176" s="246">
        <v>94</v>
      </c>
      <c r="F176" s="247"/>
      <c r="G176" s="248">
        <f>ROUND(E176*F176,2)</f>
        <v>0</v>
      </c>
      <c r="H176" s="247"/>
      <c r="I176" s="248">
        <f>ROUND(E176*H176,2)</f>
        <v>0</v>
      </c>
      <c r="J176" s="247"/>
      <c r="K176" s="248">
        <f>ROUND(E176*J176,2)</f>
        <v>0</v>
      </c>
      <c r="L176" s="248">
        <v>21</v>
      </c>
      <c r="M176" s="248">
        <f>G176*(1+L176/100)</f>
        <v>0</v>
      </c>
      <c r="N176" s="246">
        <v>1.2E-2</v>
      </c>
      <c r="O176" s="246">
        <f>ROUND(E176*N176,2)</f>
        <v>1.1299999999999999</v>
      </c>
      <c r="P176" s="246">
        <v>0</v>
      </c>
      <c r="Q176" s="246">
        <f>ROUND(E176*P176,2)</f>
        <v>0</v>
      </c>
      <c r="R176" s="248"/>
      <c r="S176" s="248" t="s">
        <v>254</v>
      </c>
      <c r="T176" s="249" t="s">
        <v>235</v>
      </c>
      <c r="U176" s="222">
        <v>0</v>
      </c>
      <c r="V176" s="222">
        <f>ROUND(E176*U176,2)</f>
        <v>0</v>
      </c>
      <c r="W176" s="222"/>
      <c r="X176" s="222" t="s">
        <v>520</v>
      </c>
      <c r="Y176" s="222" t="s">
        <v>237</v>
      </c>
      <c r="Z176" s="212"/>
      <c r="AA176" s="212"/>
      <c r="AB176" s="212"/>
      <c r="AC176" s="212"/>
      <c r="AD176" s="212"/>
      <c r="AE176" s="212"/>
      <c r="AF176" s="212"/>
      <c r="AG176" s="212" t="s">
        <v>718</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ht="20.399999999999999" outlineLevel="1" x14ac:dyDescent="0.25">
      <c r="A177" s="234">
        <v>57</v>
      </c>
      <c r="B177" s="235" t="s">
        <v>841</v>
      </c>
      <c r="C177" s="252" t="s">
        <v>842</v>
      </c>
      <c r="D177" s="236" t="s">
        <v>305</v>
      </c>
      <c r="E177" s="237">
        <v>1228</v>
      </c>
      <c r="F177" s="238"/>
      <c r="G177" s="239">
        <f>ROUND(E177*F177,2)</f>
        <v>0</v>
      </c>
      <c r="H177" s="238"/>
      <c r="I177" s="239">
        <f>ROUND(E177*H177,2)</f>
        <v>0</v>
      </c>
      <c r="J177" s="238"/>
      <c r="K177" s="239">
        <f>ROUND(E177*J177,2)</f>
        <v>0</v>
      </c>
      <c r="L177" s="239">
        <v>21</v>
      </c>
      <c r="M177" s="239">
        <f>G177*(1+L177/100)</f>
        <v>0</v>
      </c>
      <c r="N177" s="237">
        <v>0</v>
      </c>
      <c r="O177" s="237">
        <f>ROUND(E177*N177,2)</f>
        <v>0</v>
      </c>
      <c r="P177" s="237">
        <v>0</v>
      </c>
      <c r="Q177" s="237">
        <f>ROUND(E177*P177,2)</f>
        <v>0</v>
      </c>
      <c r="R177" s="239"/>
      <c r="S177" s="239" t="s">
        <v>360</v>
      </c>
      <c r="T177" s="240" t="s">
        <v>361</v>
      </c>
      <c r="U177" s="222">
        <v>0</v>
      </c>
      <c r="V177" s="222">
        <f>ROUND(E177*U177,2)</f>
        <v>0</v>
      </c>
      <c r="W177" s="222"/>
      <c r="X177" s="222" t="s">
        <v>276</v>
      </c>
      <c r="Y177" s="222" t="s">
        <v>237</v>
      </c>
      <c r="Z177" s="212"/>
      <c r="AA177" s="212"/>
      <c r="AB177" s="212"/>
      <c r="AC177" s="212"/>
      <c r="AD177" s="212"/>
      <c r="AE177" s="212"/>
      <c r="AF177" s="212"/>
      <c r="AG177" s="212" t="s">
        <v>362</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2" x14ac:dyDescent="0.25">
      <c r="A178" s="219"/>
      <c r="B178" s="220"/>
      <c r="C178" s="263" t="s">
        <v>833</v>
      </c>
      <c r="D178" s="259"/>
      <c r="E178" s="260"/>
      <c r="F178" s="222"/>
      <c r="G178" s="222"/>
      <c r="H178" s="222"/>
      <c r="I178" s="222"/>
      <c r="J178" s="222"/>
      <c r="K178" s="222"/>
      <c r="L178" s="222"/>
      <c r="M178" s="222"/>
      <c r="N178" s="221"/>
      <c r="O178" s="221"/>
      <c r="P178" s="221"/>
      <c r="Q178" s="221"/>
      <c r="R178" s="222"/>
      <c r="S178" s="222"/>
      <c r="T178" s="222"/>
      <c r="U178" s="222"/>
      <c r="V178" s="222"/>
      <c r="W178" s="222"/>
      <c r="X178" s="222"/>
      <c r="Y178" s="222"/>
      <c r="Z178" s="212"/>
      <c r="AA178" s="212"/>
      <c r="AB178" s="212"/>
      <c r="AC178" s="212"/>
      <c r="AD178" s="212"/>
      <c r="AE178" s="212"/>
      <c r="AF178" s="212"/>
      <c r="AG178" s="212" t="s">
        <v>281</v>
      </c>
      <c r="AH178" s="212">
        <v>0</v>
      </c>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3" x14ac:dyDescent="0.25">
      <c r="A179" s="219"/>
      <c r="B179" s="220"/>
      <c r="C179" s="263" t="s">
        <v>834</v>
      </c>
      <c r="D179" s="259"/>
      <c r="E179" s="260">
        <v>1228</v>
      </c>
      <c r="F179" s="222"/>
      <c r="G179" s="222"/>
      <c r="H179" s="222"/>
      <c r="I179" s="222"/>
      <c r="J179" s="222"/>
      <c r="K179" s="222"/>
      <c r="L179" s="222"/>
      <c r="M179" s="222"/>
      <c r="N179" s="221"/>
      <c r="O179" s="221"/>
      <c r="P179" s="221"/>
      <c r="Q179" s="221"/>
      <c r="R179" s="222"/>
      <c r="S179" s="222"/>
      <c r="T179" s="222"/>
      <c r="U179" s="222"/>
      <c r="V179" s="222"/>
      <c r="W179" s="222"/>
      <c r="X179" s="222"/>
      <c r="Y179" s="222"/>
      <c r="Z179" s="212"/>
      <c r="AA179" s="212"/>
      <c r="AB179" s="212"/>
      <c r="AC179" s="212"/>
      <c r="AD179" s="212"/>
      <c r="AE179" s="212"/>
      <c r="AF179" s="212"/>
      <c r="AG179" s="212" t="s">
        <v>281</v>
      </c>
      <c r="AH179" s="212">
        <v>0</v>
      </c>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1" x14ac:dyDescent="0.25">
      <c r="A180" s="243">
        <v>58</v>
      </c>
      <c r="B180" s="244" t="s">
        <v>843</v>
      </c>
      <c r="C180" s="255" t="s">
        <v>844</v>
      </c>
      <c r="D180" s="245" t="s">
        <v>305</v>
      </c>
      <c r="E180" s="246">
        <v>539</v>
      </c>
      <c r="F180" s="247"/>
      <c r="G180" s="248">
        <f>ROUND(E180*F180,2)</f>
        <v>0</v>
      </c>
      <c r="H180" s="247"/>
      <c r="I180" s="248">
        <f>ROUND(E180*H180,2)</f>
        <v>0</v>
      </c>
      <c r="J180" s="247"/>
      <c r="K180" s="248">
        <f>ROUND(E180*J180,2)</f>
        <v>0</v>
      </c>
      <c r="L180" s="248">
        <v>21</v>
      </c>
      <c r="M180" s="248">
        <f>G180*(1+L180/100)</f>
        <v>0</v>
      </c>
      <c r="N180" s="246">
        <v>7.0000000000000001E-3</v>
      </c>
      <c r="O180" s="246">
        <f>ROUND(E180*N180,2)</f>
        <v>3.77</v>
      </c>
      <c r="P180" s="246">
        <v>0</v>
      </c>
      <c r="Q180" s="246">
        <f>ROUND(E180*P180,2)</f>
        <v>0</v>
      </c>
      <c r="R180" s="248"/>
      <c r="S180" s="248" t="s">
        <v>254</v>
      </c>
      <c r="T180" s="249" t="s">
        <v>235</v>
      </c>
      <c r="U180" s="222">
        <v>0</v>
      </c>
      <c r="V180" s="222">
        <f>ROUND(E180*U180,2)</f>
        <v>0</v>
      </c>
      <c r="W180" s="222"/>
      <c r="X180" s="222" t="s">
        <v>520</v>
      </c>
      <c r="Y180" s="222" t="s">
        <v>237</v>
      </c>
      <c r="Z180" s="212"/>
      <c r="AA180" s="212"/>
      <c r="AB180" s="212"/>
      <c r="AC180" s="212"/>
      <c r="AD180" s="212"/>
      <c r="AE180" s="212"/>
      <c r="AF180" s="212"/>
      <c r="AG180" s="212" t="s">
        <v>718</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1" x14ac:dyDescent="0.25">
      <c r="A181" s="243">
        <v>59</v>
      </c>
      <c r="B181" s="244" t="s">
        <v>845</v>
      </c>
      <c r="C181" s="255" t="s">
        <v>846</v>
      </c>
      <c r="D181" s="245" t="s">
        <v>305</v>
      </c>
      <c r="E181" s="246">
        <v>44</v>
      </c>
      <c r="F181" s="247"/>
      <c r="G181" s="248">
        <f>ROUND(E181*F181,2)</f>
        <v>0</v>
      </c>
      <c r="H181" s="247"/>
      <c r="I181" s="248">
        <f>ROUND(E181*H181,2)</f>
        <v>0</v>
      </c>
      <c r="J181" s="247"/>
      <c r="K181" s="248">
        <f>ROUND(E181*J181,2)</f>
        <v>0</v>
      </c>
      <c r="L181" s="248">
        <v>21</v>
      </c>
      <c r="M181" s="248">
        <f>G181*(1+L181/100)</f>
        <v>0</v>
      </c>
      <c r="N181" s="246">
        <v>7.0000000000000001E-3</v>
      </c>
      <c r="O181" s="246">
        <f>ROUND(E181*N181,2)</f>
        <v>0.31</v>
      </c>
      <c r="P181" s="246">
        <v>0</v>
      </c>
      <c r="Q181" s="246">
        <f>ROUND(E181*P181,2)</f>
        <v>0</v>
      </c>
      <c r="R181" s="248"/>
      <c r="S181" s="248" t="s">
        <v>254</v>
      </c>
      <c r="T181" s="249" t="s">
        <v>235</v>
      </c>
      <c r="U181" s="222">
        <v>0</v>
      </c>
      <c r="V181" s="222">
        <f>ROUND(E181*U181,2)</f>
        <v>0</v>
      </c>
      <c r="W181" s="222"/>
      <c r="X181" s="222" t="s">
        <v>520</v>
      </c>
      <c r="Y181" s="222" t="s">
        <v>237</v>
      </c>
      <c r="Z181" s="212"/>
      <c r="AA181" s="212"/>
      <c r="AB181" s="212"/>
      <c r="AC181" s="212"/>
      <c r="AD181" s="212"/>
      <c r="AE181" s="212"/>
      <c r="AF181" s="212"/>
      <c r="AG181" s="212" t="s">
        <v>718</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1" x14ac:dyDescent="0.25">
      <c r="A182" s="243">
        <v>60</v>
      </c>
      <c r="B182" s="244" t="s">
        <v>847</v>
      </c>
      <c r="C182" s="255" t="s">
        <v>848</v>
      </c>
      <c r="D182" s="245" t="s">
        <v>305</v>
      </c>
      <c r="E182" s="246">
        <v>165</v>
      </c>
      <c r="F182" s="247"/>
      <c r="G182" s="248">
        <f>ROUND(E182*F182,2)</f>
        <v>0</v>
      </c>
      <c r="H182" s="247"/>
      <c r="I182" s="248">
        <f>ROUND(E182*H182,2)</f>
        <v>0</v>
      </c>
      <c r="J182" s="247"/>
      <c r="K182" s="248">
        <f>ROUND(E182*J182,2)</f>
        <v>0</v>
      </c>
      <c r="L182" s="248">
        <v>21</v>
      </c>
      <c r="M182" s="248">
        <f>G182*(1+L182/100)</f>
        <v>0</v>
      </c>
      <c r="N182" s="246">
        <v>7.0000000000000001E-3</v>
      </c>
      <c r="O182" s="246">
        <f>ROUND(E182*N182,2)</f>
        <v>1.1599999999999999</v>
      </c>
      <c r="P182" s="246">
        <v>0</v>
      </c>
      <c r="Q182" s="246">
        <f>ROUND(E182*P182,2)</f>
        <v>0</v>
      </c>
      <c r="R182" s="248"/>
      <c r="S182" s="248" t="s">
        <v>254</v>
      </c>
      <c r="T182" s="249" t="s">
        <v>235</v>
      </c>
      <c r="U182" s="222">
        <v>0</v>
      </c>
      <c r="V182" s="222">
        <f>ROUND(E182*U182,2)</f>
        <v>0</v>
      </c>
      <c r="W182" s="222"/>
      <c r="X182" s="222" t="s">
        <v>520</v>
      </c>
      <c r="Y182" s="222" t="s">
        <v>237</v>
      </c>
      <c r="Z182" s="212"/>
      <c r="AA182" s="212"/>
      <c r="AB182" s="212"/>
      <c r="AC182" s="212"/>
      <c r="AD182" s="212"/>
      <c r="AE182" s="212"/>
      <c r="AF182" s="212"/>
      <c r="AG182" s="212" t="s">
        <v>718</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1" x14ac:dyDescent="0.25">
      <c r="A183" s="243">
        <v>61</v>
      </c>
      <c r="B183" s="244" t="s">
        <v>849</v>
      </c>
      <c r="C183" s="255" t="s">
        <v>850</v>
      </c>
      <c r="D183" s="245" t="s">
        <v>305</v>
      </c>
      <c r="E183" s="246">
        <v>426</v>
      </c>
      <c r="F183" s="247"/>
      <c r="G183" s="248">
        <f>ROUND(E183*F183,2)</f>
        <v>0</v>
      </c>
      <c r="H183" s="247"/>
      <c r="I183" s="248">
        <f>ROUND(E183*H183,2)</f>
        <v>0</v>
      </c>
      <c r="J183" s="247"/>
      <c r="K183" s="248">
        <f>ROUND(E183*J183,2)</f>
        <v>0</v>
      </c>
      <c r="L183" s="248">
        <v>21</v>
      </c>
      <c r="M183" s="248">
        <f>G183*(1+L183/100)</f>
        <v>0</v>
      </c>
      <c r="N183" s="246">
        <v>7.0000000000000007E-2</v>
      </c>
      <c r="O183" s="246">
        <f>ROUND(E183*N183,2)</f>
        <v>29.82</v>
      </c>
      <c r="P183" s="246">
        <v>0</v>
      </c>
      <c r="Q183" s="246">
        <f>ROUND(E183*P183,2)</f>
        <v>0</v>
      </c>
      <c r="R183" s="248"/>
      <c r="S183" s="248" t="s">
        <v>254</v>
      </c>
      <c r="T183" s="249" t="s">
        <v>235</v>
      </c>
      <c r="U183" s="222">
        <v>0</v>
      </c>
      <c r="V183" s="222">
        <f>ROUND(E183*U183,2)</f>
        <v>0</v>
      </c>
      <c r="W183" s="222"/>
      <c r="X183" s="222" t="s">
        <v>520</v>
      </c>
      <c r="Y183" s="222" t="s">
        <v>237</v>
      </c>
      <c r="Z183" s="212"/>
      <c r="AA183" s="212"/>
      <c r="AB183" s="212"/>
      <c r="AC183" s="212"/>
      <c r="AD183" s="212"/>
      <c r="AE183" s="212"/>
      <c r="AF183" s="212"/>
      <c r="AG183" s="212" t="s">
        <v>718</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1" x14ac:dyDescent="0.25">
      <c r="A184" s="243">
        <v>62</v>
      </c>
      <c r="B184" s="244" t="s">
        <v>851</v>
      </c>
      <c r="C184" s="255" t="s">
        <v>852</v>
      </c>
      <c r="D184" s="245" t="s">
        <v>305</v>
      </c>
      <c r="E184" s="246">
        <v>47</v>
      </c>
      <c r="F184" s="247"/>
      <c r="G184" s="248">
        <f>ROUND(E184*F184,2)</f>
        <v>0</v>
      </c>
      <c r="H184" s="247"/>
      <c r="I184" s="248">
        <f>ROUND(E184*H184,2)</f>
        <v>0</v>
      </c>
      <c r="J184" s="247"/>
      <c r="K184" s="248">
        <f>ROUND(E184*J184,2)</f>
        <v>0</v>
      </c>
      <c r="L184" s="248">
        <v>21</v>
      </c>
      <c r="M184" s="248">
        <f>G184*(1+L184/100)</f>
        <v>0</v>
      </c>
      <c r="N184" s="246">
        <v>7.0000000000000001E-3</v>
      </c>
      <c r="O184" s="246">
        <f>ROUND(E184*N184,2)</f>
        <v>0.33</v>
      </c>
      <c r="P184" s="246">
        <v>0</v>
      </c>
      <c r="Q184" s="246">
        <f>ROUND(E184*P184,2)</f>
        <v>0</v>
      </c>
      <c r="R184" s="248"/>
      <c r="S184" s="248" t="s">
        <v>254</v>
      </c>
      <c r="T184" s="249" t="s">
        <v>235</v>
      </c>
      <c r="U184" s="222">
        <v>0</v>
      </c>
      <c r="V184" s="222">
        <f>ROUND(E184*U184,2)</f>
        <v>0</v>
      </c>
      <c r="W184" s="222"/>
      <c r="X184" s="222" t="s">
        <v>520</v>
      </c>
      <c r="Y184" s="222" t="s">
        <v>237</v>
      </c>
      <c r="Z184" s="212"/>
      <c r="AA184" s="212"/>
      <c r="AB184" s="212"/>
      <c r="AC184" s="212"/>
      <c r="AD184" s="212"/>
      <c r="AE184" s="212"/>
      <c r="AF184" s="212"/>
      <c r="AG184" s="212" t="s">
        <v>718</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1" x14ac:dyDescent="0.25">
      <c r="A185" s="243">
        <v>63</v>
      </c>
      <c r="B185" s="244" t="s">
        <v>853</v>
      </c>
      <c r="C185" s="255" t="s">
        <v>854</v>
      </c>
      <c r="D185" s="245" t="s">
        <v>305</v>
      </c>
      <c r="E185" s="246">
        <v>7</v>
      </c>
      <c r="F185" s="247"/>
      <c r="G185" s="248">
        <f>ROUND(E185*F185,2)</f>
        <v>0</v>
      </c>
      <c r="H185" s="247"/>
      <c r="I185" s="248">
        <f>ROUND(E185*H185,2)</f>
        <v>0</v>
      </c>
      <c r="J185" s="247"/>
      <c r="K185" s="248">
        <f>ROUND(E185*J185,2)</f>
        <v>0</v>
      </c>
      <c r="L185" s="248">
        <v>21</v>
      </c>
      <c r="M185" s="248">
        <f>G185*(1+L185/100)</f>
        <v>0</v>
      </c>
      <c r="N185" s="246">
        <v>7.0000000000000001E-3</v>
      </c>
      <c r="O185" s="246">
        <f>ROUND(E185*N185,2)</f>
        <v>0.05</v>
      </c>
      <c r="P185" s="246">
        <v>0</v>
      </c>
      <c r="Q185" s="246">
        <f>ROUND(E185*P185,2)</f>
        <v>0</v>
      </c>
      <c r="R185" s="248"/>
      <c r="S185" s="248" t="s">
        <v>254</v>
      </c>
      <c r="T185" s="249" t="s">
        <v>235</v>
      </c>
      <c r="U185" s="222">
        <v>0</v>
      </c>
      <c r="V185" s="222">
        <f>ROUND(E185*U185,2)</f>
        <v>0</v>
      </c>
      <c r="W185" s="222"/>
      <c r="X185" s="222" t="s">
        <v>520</v>
      </c>
      <c r="Y185" s="222" t="s">
        <v>237</v>
      </c>
      <c r="Z185" s="212"/>
      <c r="AA185" s="212"/>
      <c r="AB185" s="212"/>
      <c r="AC185" s="212"/>
      <c r="AD185" s="212"/>
      <c r="AE185" s="212"/>
      <c r="AF185" s="212"/>
      <c r="AG185" s="212" t="s">
        <v>718</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ht="20.399999999999999" outlineLevel="1" x14ac:dyDescent="0.25">
      <c r="A186" s="234">
        <v>64</v>
      </c>
      <c r="B186" s="235" t="s">
        <v>855</v>
      </c>
      <c r="C186" s="252" t="s">
        <v>856</v>
      </c>
      <c r="D186" s="236" t="s">
        <v>305</v>
      </c>
      <c r="E186" s="237">
        <v>4549</v>
      </c>
      <c r="F186" s="238"/>
      <c r="G186" s="239">
        <f>ROUND(E186*F186,2)</f>
        <v>0</v>
      </c>
      <c r="H186" s="238"/>
      <c r="I186" s="239">
        <f>ROUND(E186*H186,2)</f>
        <v>0</v>
      </c>
      <c r="J186" s="238"/>
      <c r="K186" s="239">
        <f>ROUND(E186*J186,2)</f>
        <v>0</v>
      </c>
      <c r="L186" s="239">
        <v>21</v>
      </c>
      <c r="M186" s="239">
        <f>G186*(1+L186/100)</f>
        <v>0</v>
      </c>
      <c r="N186" s="237">
        <v>0</v>
      </c>
      <c r="O186" s="237">
        <f>ROUND(E186*N186,2)</f>
        <v>0</v>
      </c>
      <c r="P186" s="237">
        <v>0</v>
      </c>
      <c r="Q186" s="237">
        <f>ROUND(E186*P186,2)</f>
        <v>0</v>
      </c>
      <c r="R186" s="239"/>
      <c r="S186" s="239" t="s">
        <v>360</v>
      </c>
      <c r="T186" s="240" t="s">
        <v>361</v>
      </c>
      <c r="U186" s="222">
        <v>0</v>
      </c>
      <c r="V186" s="222">
        <f>ROUND(E186*U186,2)</f>
        <v>0</v>
      </c>
      <c r="W186" s="222"/>
      <c r="X186" s="222" t="s">
        <v>276</v>
      </c>
      <c r="Y186" s="222" t="s">
        <v>237</v>
      </c>
      <c r="Z186" s="212"/>
      <c r="AA186" s="212"/>
      <c r="AB186" s="212"/>
      <c r="AC186" s="212"/>
      <c r="AD186" s="212"/>
      <c r="AE186" s="212"/>
      <c r="AF186" s="212"/>
      <c r="AG186" s="212" t="s">
        <v>362</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2" x14ac:dyDescent="0.25">
      <c r="A187" s="219"/>
      <c r="B187" s="220"/>
      <c r="C187" s="253" t="s">
        <v>363</v>
      </c>
      <c r="D187" s="241"/>
      <c r="E187" s="241"/>
      <c r="F187" s="241"/>
      <c r="G187" s="241"/>
      <c r="H187" s="222"/>
      <c r="I187" s="222"/>
      <c r="J187" s="222"/>
      <c r="K187" s="222"/>
      <c r="L187" s="222"/>
      <c r="M187" s="222"/>
      <c r="N187" s="221"/>
      <c r="O187" s="221"/>
      <c r="P187" s="221"/>
      <c r="Q187" s="221"/>
      <c r="R187" s="222"/>
      <c r="S187" s="222"/>
      <c r="T187" s="222"/>
      <c r="U187" s="222"/>
      <c r="V187" s="222"/>
      <c r="W187" s="222"/>
      <c r="X187" s="222"/>
      <c r="Y187" s="222"/>
      <c r="Z187" s="212"/>
      <c r="AA187" s="212"/>
      <c r="AB187" s="212"/>
      <c r="AC187" s="212"/>
      <c r="AD187" s="212"/>
      <c r="AE187" s="212"/>
      <c r="AF187" s="212"/>
      <c r="AG187" s="212" t="s">
        <v>240</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3" x14ac:dyDescent="0.25">
      <c r="A188" s="219"/>
      <c r="B188" s="220"/>
      <c r="C188" s="254" t="s">
        <v>857</v>
      </c>
      <c r="D188" s="242"/>
      <c r="E188" s="242"/>
      <c r="F188" s="242"/>
      <c r="G188" s="242"/>
      <c r="H188" s="222"/>
      <c r="I188" s="222"/>
      <c r="J188" s="222"/>
      <c r="K188" s="222"/>
      <c r="L188" s="222"/>
      <c r="M188" s="222"/>
      <c r="N188" s="221"/>
      <c r="O188" s="221"/>
      <c r="P188" s="221"/>
      <c r="Q188" s="221"/>
      <c r="R188" s="222"/>
      <c r="S188" s="222"/>
      <c r="T188" s="222"/>
      <c r="U188" s="222"/>
      <c r="V188" s="222"/>
      <c r="W188" s="222"/>
      <c r="X188" s="222"/>
      <c r="Y188" s="222"/>
      <c r="Z188" s="212"/>
      <c r="AA188" s="212"/>
      <c r="AB188" s="212"/>
      <c r="AC188" s="212"/>
      <c r="AD188" s="212"/>
      <c r="AE188" s="212"/>
      <c r="AF188" s="212"/>
      <c r="AG188" s="212" t="s">
        <v>240</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2" x14ac:dyDescent="0.25">
      <c r="A189" s="219"/>
      <c r="B189" s="220"/>
      <c r="C189" s="263" t="s">
        <v>858</v>
      </c>
      <c r="D189" s="259"/>
      <c r="E189" s="260"/>
      <c r="F189" s="222"/>
      <c r="G189" s="222"/>
      <c r="H189" s="222"/>
      <c r="I189" s="222"/>
      <c r="J189" s="222"/>
      <c r="K189" s="222"/>
      <c r="L189" s="222"/>
      <c r="M189" s="222"/>
      <c r="N189" s="221"/>
      <c r="O189" s="221"/>
      <c r="P189" s="221"/>
      <c r="Q189" s="221"/>
      <c r="R189" s="222"/>
      <c r="S189" s="222"/>
      <c r="T189" s="222"/>
      <c r="U189" s="222"/>
      <c r="V189" s="222"/>
      <c r="W189" s="222"/>
      <c r="X189" s="222"/>
      <c r="Y189" s="222"/>
      <c r="Z189" s="212"/>
      <c r="AA189" s="212"/>
      <c r="AB189" s="212"/>
      <c r="AC189" s="212"/>
      <c r="AD189" s="212"/>
      <c r="AE189" s="212"/>
      <c r="AF189" s="212"/>
      <c r="AG189" s="212" t="s">
        <v>281</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3" x14ac:dyDescent="0.25">
      <c r="A190" s="219"/>
      <c r="B190" s="220"/>
      <c r="C190" s="263" t="s">
        <v>859</v>
      </c>
      <c r="D190" s="259"/>
      <c r="E190" s="260">
        <v>4549</v>
      </c>
      <c r="F190" s="222"/>
      <c r="G190" s="222"/>
      <c r="H190" s="222"/>
      <c r="I190" s="222"/>
      <c r="J190" s="222"/>
      <c r="K190" s="222"/>
      <c r="L190" s="222"/>
      <c r="M190" s="222"/>
      <c r="N190" s="221"/>
      <c r="O190" s="221"/>
      <c r="P190" s="221"/>
      <c r="Q190" s="221"/>
      <c r="R190" s="222"/>
      <c r="S190" s="222"/>
      <c r="T190" s="222"/>
      <c r="U190" s="222"/>
      <c r="V190" s="222"/>
      <c r="W190" s="222"/>
      <c r="X190" s="222"/>
      <c r="Y190" s="222"/>
      <c r="Z190" s="212"/>
      <c r="AA190" s="212"/>
      <c r="AB190" s="212"/>
      <c r="AC190" s="212"/>
      <c r="AD190" s="212"/>
      <c r="AE190" s="212"/>
      <c r="AF190" s="212"/>
      <c r="AG190" s="212" t="s">
        <v>281</v>
      </c>
      <c r="AH190" s="212">
        <v>0</v>
      </c>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ht="20.399999999999999" outlineLevel="1" x14ac:dyDescent="0.25">
      <c r="A191" s="234">
        <v>65</v>
      </c>
      <c r="B191" s="235" t="s">
        <v>860</v>
      </c>
      <c r="C191" s="252" t="s">
        <v>861</v>
      </c>
      <c r="D191" s="236" t="s">
        <v>305</v>
      </c>
      <c r="E191" s="237">
        <v>4423</v>
      </c>
      <c r="F191" s="238"/>
      <c r="G191" s="239">
        <f>ROUND(E191*F191,2)</f>
        <v>0</v>
      </c>
      <c r="H191" s="238"/>
      <c r="I191" s="239">
        <f>ROUND(E191*H191,2)</f>
        <v>0</v>
      </c>
      <c r="J191" s="238"/>
      <c r="K191" s="239">
        <f>ROUND(E191*J191,2)</f>
        <v>0</v>
      </c>
      <c r="L191" s="239">
        <v>21</v>
      </c>
      <c r="M191" s="239">
        <f>G191*(1+L191/100)</f>
        <v>0</v>
      </c>
      <c r="N191" s="237">
        <v>0</v>
      </c>
      <c r="O191" s="237">
        <f>ROUND(E191*N191,2)</f>
        <v>0</v>
      </c>
      <c r="P191" s="237">
        <v>0</v>
      </c>
      <c r="Q191" s="237">
        <f>ROUND(E191*P191,2)</f>
        <v>0</v>
      </c>
      <c r="R191" s="239"/>
      <c r="S191" s="239" t="s">
        <v>360</v>
      </c>
      <c r="T191" s="240" t="s">
        <v>361</v>
      </c>
      <c r="U191" s="222">
        <v>0</v>
      </c>
      <c r="V191" s="222">
        <f>ROUND(E191*U191,2)</f>
        <v>0</v>
      </c>
      <c r="W191" s="222"/>
      <c r="X191" s="222" t="s">
        <v>276</v>
      </c>
      <c r="Y191" s="222" t="s">
        <v>237</v>
      </c>
      <c r="Z191" s="212"/>
      <c r="AA191" s="212"/>
      <c r="AB191" s="212"/>
      <c r="AC191" s="212"/>
      <c r="AD191" s="212"/>
      <c r="AE191" s="212"/>
      <c r="AF191" s="212"/>
      <c r="AG191" s="212" t="s">
        <v>362</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2" x14ac:dyDescent="0.25">
      <c r="A192" s="219"/>
      <c r="B192" s="220"/>
      <c r="C192" s="263" t="s">
        <v>862</v>
      </c>
      <c r="D192" s="259"/>
      <c r="E192" s="260"/>
      <c r="F192" s="222"/>
      <c r="G192" s="222"/>
      <c r="H192" s="222"/>
      <c r="I192" s="222"/>
      <c r="J192" s="222"/>
      <c r="K192" s="222"/>
      <c r="L192" s="222"/>
      <c r="M192" s="222"/>
      <c r="N192" s="221"/>
      <c r="O192" s="221"/>
      <c r="P192" s="221"/>
      <c r="Q192" s="221"/>
      <c r="R192" s="222"/>
      <c r="S192" s="222"/>
      <c r="T192" s="222"/>
      <c r="U192" s="222"/>
      <c r="V192" s="222"/>
      <c r="W192" s="222"/>
      <c r="X192" s="222"/>
      <c r="Y192" s="222"/>
      <c r="Z192" s="212"/>
      <c r="AA192" s="212"/>
      <c r="AB192" s="212"/>
      <c r="AC192" s="212"/>
      <c r="AD192" s="212"/>
      <c r="AE192" s="212"/>
      <c r="AF192" s="212"/>
      <c r="AG192" s="212" t="s">
        <v>281</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3" x14ac:dyDescent="0.25">
      <c r="A193" s="219"/>
      <c r="B193" s="220"/>
      <c r="C193" s="263" t="s">
        <v>863</v>
      </c>
      <c r="D193" s="259"/>
      <c r="E193" s="260">
        <v>4423</v>
      </c>
      <c r="F193" s="222"/>
      <c r="G193" s="222"/>
      <c r="H193" s="222"/>
      <c r="I193" s="222"/>
      <c r="J193" s="222"/>
      <c r="K193" s="222"/>
      <c r="L193" s="222"/>
      <c r="M193" s="222"/>
      <c r="N193" s="221"/>
      <c r="O193" s="221"/>
      <c r="P193" s="221"/>
      <c r="Q193" s="221"/>
      <c r="R193" s="222"/>
      <c r="S193" s="222"/>
      <c r="T193" s="222"/>
      <c r="U193" s="222"/>
      <c r="V193" s="222"/>
      <c r="W193" s="222"/>
      <c r="X193" s="222"/>
      <c r="Y193" s="222"/>
      <c r="Z193" s="212"/>
      <c r="AA193" s="212"/>
      <c r="AB193" s="212"/>
      <c r="AC193" s="212"/>
      <c r="AD193" s="212"/>
      <c r="AE193" s="212"/>
      <c r="AF193" s="212"/>
      <c r="AG193" s="212" t="s">
        <v>281</v>
      </c>
      <c r="AH193" s="212">
        <v>0</v>
      </c>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1" x14ac:dyDescent="0.25">
      <c r="A194" s="234">
        <v>66</v>
      </c>
      <c r="B194" s="235" t="s">
        <v>864</v>
      </c>
      <c r="C194" s="252" t="s">
        <v>865</v>
      </c>
      <c r="D194" s="236" t="s">
        <v>305</v>
      </c>
      <c r="E194" s="237">
        <v>60</v>
      </c>
      <c r="F194" s="238"/>
      <c r="G194" s="239">
        <f>ROUND(E194*F194,2)</f>
        <v>0</v>
      </c>
      <c r="H194" s="238"/>
      <c r="I194" s="239">
        <f>ROUND(E194*H194,2)</f>
        <v>0</v>
      </c>
      <c r="J194" s="238"/>
      <c r="K194" s="239">
        <f>ROUND(E194*J194,2)</f>
        <v>0</v>
      </c>
      <c r="L194" s="239">
        <v>21</v>
      </c>
      <c r="M194" s="239">
        <f>G194*(1+L194/100)</f>
        <v>0</v>
      </c>
      <c r="N194" s="237">
        <v>1E-3</v>
      </c>
      <c r="O194" s="237">
        <f>ROUND(E194*N194,2)</f>
        <v>0.06</v>
      </c>
      <c r="P194" s="237">
        <v>0</v>
      </c>
      <c r="Q194" s="237">
        <f>ROUND(E194*P194,2)</f>
        <v>0</v>
      </c>
      <c r="R194" s="239"/>
      <c r="S194" s="239" t="s">
        <v>254</v>
      </c>
      <c r="T194" s="240" t="s">
        <v>235</v>
      </c>
      <c r="U194" s="222">
        <v>0</v>
      </c>
      <c r="V194" s="222">
        <f>ROUND(E194*U194,2)</f>
        <v>0</v>
      </c>
      <c r="W194" s="222"/>
      <c r="X194" s="222" t="s">
        <v>520</v>
      </c>
      <c r="Y194" s="222" t="s">
        <v>237</v>
      </c>
      <c r="Z194" s="212"/>
      <c r="AA194" s="212"/>
      <c r="AB194" s="212"/>
      <c r="AC194" s="212"/>
      <c r="AD194" s="212"/>
      <c r="AE194" s="212"/>
      <c r="AF194" s="212"/>
      <c r="AG194" s="212" t="s">
        <v>718</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2" x14ac:dyDescent="0.25">
      <c r="A195" s="219"/>
      <c r="B195" s="220"/>
      <c r="C195" s="263" t="s">
        <v>866</v>
      </c>
      <c r="D195" s="259"/>
      <c r="E195" s="260"/>
      <c r="F195" s="222"/>
      <c r="G195" s="222"/>
      <c r="H195" s="222"/>
      <c r="I195" s="222"/>
      <c r="J195" s="222"/>
      <c r="K195" s="222"/>
      <c r="L195" s="222"/>
      <c r="M195" s="222"/>
      <c r="N195" s="221"/>
      <c r="O195" s="221"/>
      <c r="P195" s="221"/>
      <c r="Q195" s="221"/>
      <c r="R195" s="222"/>
      <c r="S195" s="222"/>
      <c r="T195" s="222"/>
      <c r="U195" s="222"/>
      <c r="V195" s="222"/>
      <c r="W195" s="222"/>
      <c r="X195" s="222"/>
      <c r="Y195" s="222"/>
      <c r="Z195" s="212"/>
      <c r="AA195" s="212"/>
      <c r="AB195" s="212"/>
      <c r="AC195" s="212"/>
      <c r="AD195" s="212"/>
      <c r="AE195" s="212"/>
      <c r="AF195" s="212"/>
      <c r="AG195" s="212" t="s">
        <v>281</v>
      </c>
      <c r="AH195" s="212">
        <v>0</v>
      </c>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3" x14ac:dyDescent="0.25">
      <c r="A196" s="219"/>
      <c r="B196" s="220"/>
      <c r="C196" s="263" t="s">
        <v>867</v>
      </c>
      <c r="D196" s="259"/>
      <c r="E196" s="260">
        <v>60</v>
      </c>
      <c r="F196" s="222"/>
      <c r="G196" s="222"/>
      <c r="H196" s="222"/>
      <c r="I196" s="222"/>
      <c r="J196" s="222"/>
      <c r="K196" s="222"/>
      <c r="L196" s="222"/>
      <c r="M196" s="222"/>
      <c r="N196" s="221"/>
      <c r="O196" s="221"/>
      <c r="P196" s="221"/>
      <c r="Q196" s="221"/>
      <c r="R196" s="222"/>
      <c r="S196" s="222"/>
      <c r="T196" s="222"/>
      <c r="U196" s="222"/>
      <c r="V196" s="222"/>
      <c r="W196" s="222"/>
      <c r="X196" s="222"/>
      <c r="Y196" s="222"/>
      <c r="Z196" s="212"/>
      <c r="AA196" s="212"/>
      <c r="AB196" s="212"/>
      <c r="AC196" s="212"/>
      <c r="AD196" s="212"/>
      <c r="AE196" s="212"/>
      <c r="AF196" s="212"/>
      <c r="AG196" s="212" t="s">
        <v>281</v>
      </c>
      <c r="AH196" s="212">
        <v>0</v>
      </c>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1" x14ac:dyDescent="0.25">
      <c r="A197" s="234">
        <v>67</v>
      </c>
      <c r="B197" s="235" t="s">
        <v>868</v>
      </c>
      <c r="C197" s="252" t="s">
        <v>869</v>
      </c>
      <c r="D197" s="236" t="s">
        <v>305</v>
      </c>
      <c r="E197" s="237">
        <v>92</v>
      </c>
      <c r="F197" s="238"/>
      <c r="G197" s="239">
        <f>ROUND(E197*F197,2)</f>
        <v>0</v>
      </c>
      <c r="H197" s="238"/>
      <c r="I197" s="239">
        <f>ROUND(E197*H197,2)</f>
        <v>0</v>
      </c>
      <c r="J197" s="238"/>
      <c r="K197" s="239">
        <f>ROUND(E197*J197,2)</f>
        <v>0</v>
      </c>
      <c r="L197" s="239">
        <v>21</v>
      </c>
      <c r="M197" s="239">
        <f>G197*(1+L197/100)</f>
        <v>0</v>
      </c>
      <c r="N197" s="237">
        <v>1E-3</v>
      </c>
      <c r="O197" s="237">
        <f>ROUND(E197*N197,2)</f>
        <v>0.09</v>
      </c>
      <c r="P197" s="237">
        <v>0</v>
      </c>
      <c r="Q197" s="237">
        <f>ROUND(E197*P197,2)</f>
        <v>0</v>
      </c>
      <c r="R197" s="239"/>
      <c r="S197" s="239" t="s">
        <v>254</v>
      </c>
      <c r="T197" s="240" t="s">
        <v>235</v>
      </c>
      <c r="U197" s="222">
        <v>0</v>
      </c>
      <c r="V197" s="222">
        <f>ROUND(E197*U197,2)</f>
        <v>0</v>
      </c>
      <c r="W197" s="222"/>
      <c r="X197" s="222" t="s">
        <v>520</v>
      </c>
      <c r="Y197" s="222" t="s">
        <v>237</v>
      </c>
      <c r="Z197" s="212"/>
      <c r="AA197" s="212"/>
      <c r="AB197" s="212"/>
      <c r="AC197" s="212"/>
      <c r="AD197" s="212"/>
      <c r="AE197" s="212"/>
      <c r="AF197" s="212"/>
      <c r="AG197" s="212" t="s">
        <v>718</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2" x14ac:dyDescent="0.25">
      <c r="A198" s="219"/>
      <c r="B198" s="220"/>
      <c r="C198" s="263" t="s">
        <v>870</v>
      </c>
      <c r="D198" s="259"/>
      <c r="E198" s="260"/>
      <c r="F198" s="222"/>
      <c r="G198" s="222"/>
      <c r="H198" s="222"/>
      <c r="I198" s="222"/>
      <c r="J198" s="222"/>
      <c r="K198" s="222"/>
      <c r="L198" s="222"/>
      <c r="M198" s="222"/>
      <c r="N198" s="221"/>
      <c r="O198" s="221"/>
      <c r="P198" s="221"/>
      <c r="Q198" s="221"/>
      <c r="R198" s="222"/>
      <c r="S198" s="222"/>
      <c r="T198" s="222"/>
      <c r="U198" s="222"/>
      <c r="V198" s="222"/>
      <c r="W198" s="222"/>
      <c r="X198" s="222"/>
      <c r="Y198" s="222"/>
      <c r="Z198" s="212"/>
      <c r="AA198" s="212"/>
      <c r="AB198" s="212"/>
      <c r="AC198" s="212"/>
      <c r="AD198" s="212"/>
      <c r="AE198" s="212"/>
      <c r="AF198" s="212"/>
      <c r="AG198" s="212" t="s">
        <v>281</v>
      </c>
      <c r="AH198" s="212">
        <v>0</v>
      </c>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5">
      <c r="A199" s="219"/>
      <c r="B199" s="220"/>
      <c r="C199" s="263" t="s">
        <v>871</v>
      </c>
      <c r="D199" s="259"/>
      <c r="E199" s="260">
        <v>92</v>
      </c>
      <c r="F199" s="222"/>
      <c r="G199" s="222"/>
      <c r="H199" s="222"/>
      <c r="I199" s="222"/>
      <c r="J199" s="222"/>
      <c r="K199" s="222"/>
      <c r="L199" s="222"/>
      <c r="M199" s="222"/>
      <c r="N199" s="221"/>
      <c r="O199" s="221"/>
      <c r="P199" s="221"/>
      <c r="Q199" s="221"/>
      <c r="R199" s="222"/>
      <c r="S199" s="222"/>
      <c r="T199" s="222"/>
      <c r="U199" s="222"/>
      <c r="V199" s="222"/>
      <c r="W199" s="222"/>
      <c r="X199" s="222"/>
      <c r="Y199" s="222"/>
      <c r="Z199" s="212"/>
      <c r="AA199" s="212"/>
      <c r="AB199" s="212"/>
      <c r="AC199" s="212"/>
      <c r="AD199" s="212"/>
      <c r="AE199" s="212"/>
      <c r="AF199" s="212"/>
      <c r="AG199" s="212" t="s">
        <v>281</v>
      </c>
      <c r="AH199" s="212">
        <v>0</v>
      </c>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1" x14ac:dyDescent="0.25">
      <c r="A200" s="234">
        <v>68</v>
      </c>
      <c r="B200" s="235" t="s">
        <v>872</v>
      </c>
      <c r="C200" s="252" t="s">
        <v>873</v>
      </c>
      <c r="D200" s="236" t="s">
        <v>305</v>
      </c>
      <c r="E200" s="237">
        <v>90</v>
      </c>
      <c r="F200" s="238"/>
      <c r="G200" s="239">
        <f>ROUND(E200*F200,2)</f>
        <v>0</v>
      </c>
      <c r="H200" s="238"/>
      <c r="I200" s="239">
        <f>ROUND(E200*H200,2)</f>
        <v>0</v>
      </c>
      <c r="J200" s="238"/>
      <c r="K200" s="239">
        <f>ROUND(E200*J200,2)</f>
        <v>0</v>
      </c>
      <c r="L200" s="239">
        <v>21</v>
      </c>
      <c r="M200" s="239">
        <f>G200*(1+L200/100)</f>
        <v>0</v>
      </c>
      <c r="N200" s="237">
        <v>1E-3</v>
      </c>
      <c r="O200" s="237">
        <f>ROUND(E200*N200,2)</f>
        <v>0.09</v>
      </c>
      <c r="P200" s="237">
        <v>0</v>
      </c>
      <c r="Q200" s="237">
        <f>ROUND(E200*P200,2)</f>
        <v>0</v>
      </c>
      <c r="R200" s="239"/>
      <c r="S200" s="239" t="s">
        <v>254</v>
      </c>
      <c r="T200" s="240" t="s">
        <v>235</v>
      </c>
      <c r="U200" s="222">
        <v>0</v>
      </c>
      <c r="V200" s="222">
        <f>ROUND(E200*U200,2)</f>
        <v>0</v>
      </c>
      <c r="W200" s="222"/>
      <c r="X200" s="222" t="s">
        <v>520</v>
      </c>
      <c r="Y200" s="222" t="s">
        <v>237</v>
      </c>
      <c r="Z200" s="212"/>
      <c r="AA200" s="212"/>
      <c r="AB200" s="212"/>
      <c r="AC200" s="212"/>
      <c r="AD200" s="212"/>
      <c r="AE200" s="212"/>
      <c r="AF200" s="212"/>
      <c r="AG200" s="212" t="s">
        <v>718</v>
      </c>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2" x14ac:dyDescent="0.25">
      <c r="A201" s="219"/>
      <c r="B201" s="220"/>
      <c r="C201" s="263" t="s">
        <v>874</v>
      </c>
      <c r="D201" s="259"/>
      <c r="E201" s="260"/>
      <c r="F201" s="222"/>
      <c r="G201" s="222"/>
      <c r="H201" s="222"/>
      <c r="I201" s="222"/>
      <c r="J201" s="222"/>
      <c r="K201" s="222"/>
      <c r="L201" s="222"/>
      <c r="M201" s="222"/>
      <c r="N201" s="221"/>
      <c r="O201" s="221"/>
      <c r="P201" s="221"/>
      <c r="Q201" s="221"/>
      <c r="R201" s="222"/>
      <c r="S201" s="222"/>
      <c r="T201" s="222"/>
      <c r="U201" s="222"/>
      <c r="V201" s="222"/>
      <c r="W201" s="222"/>
      <c r="X201" s="222"/>
      <c r="Y201" s="222"/>
      <c r="Z201" s="212"/>
      <c r="AA201" s="212"/>
      <c r="AB201" s="212"/>
      <c r="AC201" s="212"/>
      <c r="AD201" s="212"/>
      <c r="AE201" s="212"/>
      <c r="AF201" s="212"/>
      <c r="AG201" s="212" t="s">
        <v>281</v>
      </c>
      <c r="AH201" s="212">
        <v>0</v>
      </c>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3" x14ac:dyDescent="0.25">
      <c r="A202" s="219"/>
      <c r="B202" s="220"/>
      <c r="C202" s="263" t="s">
        <v>875</v>
      </c>
      <c r="D202" s="259"/>
      <c r="E202" s="260">
        <v>90</v>
      </c>
      <c r="F202" s="222"/>
      <c r="G202" s="222"/>
      <c r="H202" s="222"/>
      <c r="I202" s="222"/>
      <c r="J202" s="222"/>
      <c r="K202" s="222"/>
      <c r="L202" s="222"/>
      <c r="M202" s="222"/>
      <c r="N202" s="221"/>
      <c r="O202" s="221"/>
      <c r="P202" s="221"/>
      <c r="Q202" s="221"/>
      <c r="R202" s="222"/>
      <c r="S202" s="222"/>
      <c r="T202" s="222"/>
      <c r="U202" s="222"/>
      <c r="V202" s="222"/>
      <c r="W202" s="222"/>
      <c r="X202" s="222"/>
      <c r="Y202" s="222"/>
      <c r="Z202" s="212"/>
      <c r="AA202" s="212"/>
      <c r="AB202" s="212"/>
      <c r="AC202" s="212"/>
      <c r="AD202" s="212"/>
      <c r="AE202" s="212"/>
      <c r="AF202" s="212"/>
      <c r="AG202" s="212" t="s">
        <v>281</v>
      </c>
      <c r="AH202" s="212">
        <v>0</v>
      </c>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1" x14ac:dyDescent="0.25">
      <c r="A203" s="243">
        <v>69</v>
      </c>
      <c r="B203" s="244" t="s">
        <v>876</v>
      </c>
      <c r="C203" s="255" t="s">
        <v>877</v>
      </c>
      <c r="D203" s="245" t="s">
        <v>305</v>
      </c>
      <c r="E203" s="246">
        <v>16</v>
      </c>
      <c r="F203" s="247"/>
      <c r="G203" s="248">
        <f>ROUND(E203*F203,2)</f>
        <v>0</v>
      </c>
      <c r="H203" s="247"/>
      <c r="I203" s="248">
        <f>ROUND(E203*H203,2)</f>
        <v>0</v>
      </c>
      <c r="J203" s="247"/>
      <c r="K203" s="248">
        <f>ROUND(E203*J203,2)</f>
        <v>0</v>
      </c>
      <c r="L203" s="248">
        <v>21</v>
      </c>
      <c r="M203" s="248">
        <f>G203*(1+L203/100)</f>
        <v>0</v>
      </c>
      <c r="N203" s="246">
        <v>1E-3</v>
      </c>
      <c r="O203" s="246">
        <f>ROUND(E203*N203,2)</f>
        <v>0.02</v>
      </c>
      <c r="P203" s="246">
        <v>0</v>
      </c>
      <c r="Q203" s="246">
        <f>ROUND(E203*P203,2)</f>
        <v>0</v>
      </c>
      <c r="R203" s="248"/>
      <c r="S203" s="248" t="s">
        <v>254</v>
      </c>
      <c r="T203" s="249" t="s">
        <v>235</v>
      </c>
      <c r="U203" s="222">
        <v>0</v>
      </c>
      <c r="V203" s="222">
        <f>ROUND(E203*U203,2)</f>
        <v>0</v>
      </c>
      <c r="W203" s="222"/>
      <c r="X203" s="222" t="s">
        <v>520</v>
      </c>
      <c r="Y203" s="222" t="s">
        <v>237</v>
      </c>
      <c r="Z203" s="212"/>
      <c r="AA203" s="212"/>
      <c r="AB203" s="212"/>
      <c r="AC203" s="212"/>
      <c r="AD203" s="212"/>
      <c r="AE203" s="212"/>
      <c r="AF203" s="212"/>
      <c r="AG203" s="212" t="s">
        <v>718</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1" x14ac:dyDescent="0.25">
      <c r="A204" s="234">
        <v>70</v>
      </c>
      <c r="B204" s="235" t="s">
        <v>878</v>
      </c>
      <c r="C204" s="252" t="s">
        <v>879</v>
      </c>
      <c r="D204" s="236" t="s">
        <v>305</v>
      </c>
      <c r="E204" s="237">
        <v>244</v>
      </c>
      <c r="F204" s="238"/>
      <c r="G204" s="239">
        <f>ROUND(E204*F204,2)</f>
        <v>0</v>
      </c>
      <c r="H204" s="238"/>
      <c r="I204" s="239">
        <f>ROUND(E204*H204,2)</f>
        <v>0</v>
      </c>
      <c r="J204" s="238"/>
      <c r="K204" s="239">
        <f>ROUND(E204*J204,2)</f>
        <v>0</v>
      </c>
      <c r="L204" s="239">
        <v>21</v>
      </c>
      <c r="M204" s="239">
        <f>G204*(1+L204/100)</f>
        <v>0</v>
      </c>
      <c r="N204" s="237">
        <v>1E-3</v>
      </c>
      <c r="O204" s="237">
        <f>ROUND(E204*N204,2)</f>
        <v>0.24</v>
      </c>
      <c r="P204" s="237">
        <v>0</v>
      </c>
      <c r="Q204" s="237">
        <f>ROUND(E204*P204,2)</f>
        <v>0</v>
      </c>
      <c r="R204" s="239"/>
      <c r="S204" s="239" t="s">
        <v>254</v>
      </c>
      <c r="T204" s="240" t="s">
        <v>235</v>
      </c>
      <c r="U204" s="222">
        <v>0</v>
      </c>
      <c r="V204" s="222">
        <f>ROUND(E204*U204,2)</f>
        <v>0</v>
      </c>
      <c r="W204" s="222"/>
      <c r="X204" s="222" t="s">
        <v>520</v>
      </c>
      <c r="Y204" s="222" t="s">
        <v>237</v>
      </c>
      <c r="Z204" s="212"/>
      <c r="AA204" s="212"/>
      <c r="AB204" s="212"/>
      <c r="AC204" s="212"/>
      <c r="AD204" s="212"/>
      <c r="AE204" s="212"/>
      <c r="AF204" s="212"/>
      <c r="AG204" s="212" t="s">
        <v>718</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5">
      <c r="A205" s="219"/>
      <c r="B205" s="220"/>
      <c r="C205" s="263" t="s">
        <v>880</v>
      </c>
      <c r="D205" s="259"/>
      <c r="E205" s="260"/>
      <c r="F205" s="222"/>
      <c r="G205" s="222"/>
      <c r="H205" s="222"/>
      <c r="I205" s="222"/>
      <c r="J205" s="222"/>
      <c r="K205" s="222"/>
      <c r="L205" s="222"/>
      <c r="M205" s="222"/>
      <c r="N205" s="221"/>
      <c r="O205" s="221"/>
      <c r="P205" s="221"/>
      <c r="Q205" s="221"/>
      <c r="R205" s="222"/>
      <c r="S205" s="222"/>
      <c r="T205" s="222"/>
      <c r="U205" s="222"/>
      <c r="V205" s="222"/>
      <c r="W205" s="222"/>
      <c r="X205" s="222"/>
      <c r="Y205" s="222"/>
      <c r="Z205" s="212"/>
      <c r="AA205" s="212"/>
      <c r="AB205" s="212"/>
      <c r="AC205" s="212"/>
      <c r="AD205" s="212"/>
      <c r="AE205" s="212"/>
      <c r="AF205" s="212"/>
      <c r="AG205" s="212" t="s">
        <v>281</v>
      </c>
      <c r="AH205" s="212">
        <v>0</v>
      </c>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3" x14ac:dyDescent="0.25">
      <c r="A206" s="219"/>
      <c r="B206" s="220"/>
      <c r="C206" s="263" t="s">
        <v>881</v>
      </c>
      <c r="D206" s="259"/>
      <c r="E206" s="260">
        <v>244</v>
      </c>
      <c r="F206" s="222"/>
      <c r="G206" s="222"/>
      <c r="H206" s="222"/>
      <c r="I206" s="222"/>
      <c r="J206" s="222"/>
      <c r="K206" s="222"/>
      <c r="L206" s="222"/>
      <c r="M206" s="222"/>
      <c r="N206" s="221"/>
      <c r="O206" s="221"/>
      <c r="P206" s="221"/>
      <c r="Q206" s="221"/>
      <c r="R206" s="222"/>
      <c r="S206" s="222"/>
      <c r="T206" s="222"/>
      <c r="U206" s="222"/>
      <c r="V206" s="222"/>
      <c r="W206" s="222"/>
      <c r="X206" s="222"/>
      <c r="Y206" s="222"/>
      <c r="Z206" s="212"/>
      <c r="AA206" s="212"/>
      <c r="AB206" s="212"/>
      <c r="AC206" s="212"/>
      <c r="AD206" s="212"/>
      <c r="AE206" s="212"/>
      <c r="AF206" s="212"/>
      <c r="AG206" s="212" t="s">
        <v>281</v>
      </c>
      <c r="AH206" s="212">
        <v>0</v>
      </c>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1" x14ac:dyDescent="0.25">
      <c r="A207" s="243">
        <v>71</v>
      </c>
      <c r="B207" s="244" t="s">
        <v>882</v>
      </c>
      <c r="C207" s="255" t="s">
        <v>883</v>
      </c>
      <c r="D207" s="245" t="s">
        <v>305</v>
      </c>
      <c r="E207" s="246">
        <v>78</v>
      </c>
      <c r="F207" s="247"/>
      <c r="G207" s="248">
        <f>ROUND(E207*F207,2)</f>
        <v>0</v>
      </c>
      <c r="H207" s="247"/>
      <c r="I207" s="248">
        <f>ROUND(E207*H207,2)</f>
        <v>0</v>
      </c>
      <c r="J207" s="247"/>
      <c r="K207" s="248">
        <f>ROUND(E207*J207,2)</f>
        <v>0</v>
      </c>
      <c r="L207" s="248">
        <v>21</v>
      </c>
      <c r="M207" s="248">
        <f>G207*(1+L207/100)</f>
        <v>0</v>
      </c>
      <c r="N207" s="246">
        <v>1E-3</v>
      </c>
      <c r="O207" s="246">
        <f>ROUND(E207*N207,2)</f>
        <v>0.08</v>
      </c>
      <c r="P207" s="246">
        <v>0</v>
      </c>
      <c r="Q207" s="246">
        <f>ROUND(E207*P207,2)</f>
        <v>0</v>
      </c>
      <c r="R207" s="248"/>
      <c r="S207" s="248" t="s">
        <v>254</v>
      </c>
      <c r="T207" s="249" t="s">
        <v>235</v>
      </c>
      <c r="U207" s="222">
        <v>0</v>
      </c>
      <c r="V207" s="222">
        <f>ROUND(E207*U207,2)</f>
        <v>0</v>
      </c>
      <c r="W207" s="222"/>
      <c r="X207" s="222" t="s">
        <v>520</v>
      </c>
      <c r="Y207" s="222" t="s">
        <v>237</v>
      </c>
      <c r="Z207" s="212"/>
      <c r="AA207" s="212"/>
      <c r="AB207" s="212"/>
      <c r="AC207" s="212"/>
      <c r="AD207" s="212"/>
      <c r="AE207" s="212"/>
      <c r="AF207" s="212"/>
      <c r="AG207" s="212" t="s">
        <v>718</v>
      </c>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1" x14ac:dyDescent="0.25">
      <c r="A208" s="243">
        <v>72</v>
      </c>
      <c r="B208" s="244" t="s">
        <v>884</v>
      </c>
      <c r="C208" s="255" t="s">
        <v>885</v>
      </c>
      <c r="D208" s="245" t="s">
        <v>305</v>
      </c>
      <c r="E208" s="246">
        <v>41</v>
      </c>
      <c r="F208" s="247"/>
      <c r="G208" s="248">
        <f>ROUND(E208*F208,2)</f>
        <v>0</v>
      </c>
      <c r="H208" s="247"/>
      <c r="I208" s="248">
        <f>ROUND(E208*H208,2)</f>
        <v>0</v>
      </c>
      <c r="J208" s="247"/>
      <c r="K208" s="248">
        <f>ROUND(E208*J208,2)</f>
        <v>0</v>
      </c>
      <c r="L208" s="248">
        <v>21</v>
      </c>
      <c r="M208" s="248">
        <f>G208*(1+L208/100)</f>
        <v>0</v>
      </c>
      <c r="N208" s="246">
        <v>1E-3</v>
      </c>
      <c r="O208" s="246">
        <f>ROUND(E208*N208,2)</f>
        <v>0.04</v>
      </c>
      <c r="P208" s="246">
        <v>0</v>
      </c>
      <c r="Q208" s="246">
        <f>ROUND(E208*P208,2)</f>
        <v>0</v>
      </c>
      <c r="R208" s="248"/>
      <c r="S208" s="248" t="s">
        <v>254</v>
      </c>
      <c r="T208" s="249" t="s">
        <v>235</v>
      </c>
      <c r="U208" s="222">
        <v>0</v>
      </c>
      <c r="V208" s="222">
        <f>ROUND(E208*U208,2)</f>
        <v>0</v>
      </c>
      <c r="W208" s="222"/>
      <c r="X208" s="222" t="s">
        <v>520</v>
      </c>
      <c r="Y208" s="222" t="s">
        <v>237</v>
      </c>
      <c r="Z208" s="212"/>
      <c r="AA208" s="212"/>
      <c r="AB208" s="212"/>
      <c r="AC208" s="212"/>
      <c r="AD208" s="212"/>
      <c r="AE208" s="212"/>
      <c r="AF208" s="212"/>
      <c r="AG208" s="212" t="s">
        <v>718</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1" x14ac:dyDescent="0.25">
      <c r="A209" s="243">
        <v>73</v>
      </c>
      <c r="B209" s="244" t="s">
        <v>886</v>
      </c>
      <c r="C209" s="255" t="s">
        <v>887</v>
      </c>
      <c r="D209" s="245" t="s">
        <v>305</v>
      </c>
      <c r="E209" s="246">
        <v>47</v>
      </c>
      <c r="F209" s="247"/>
      <c r="G209" s="248">
        <f>ROUND(E209*F209,2)</f>
        <v>0</v>
      </c>
      <c r="H209" s="247"/>
      <c r="I209" s="248">
        <f>ROUND(E209*H209,2)</f>
        <v>0</v>
      </c>
      <c r="J209" s="247"/>
      <c r="K209" s="248">
        <f>ROUND(E209*J209,2)</f>
        <v>0</v>
      </c>
      <c r="L209" s="248">
        <v>21</v>
      </c>
      <c r="M209" s="248">
        <f>G209*(1+L209/100)</f>
        <v>0</v>
      </c>
      <c r="N209" s="246">
        <v>1E-3</v>
      </c>
      <c r="O209" s="246">
        <f>ROUND(E209*N209,2)</f>
        <v>0.05</v>
      </c>
      <c r="P209" s="246">
        <v>0</v>
      </c>
      <c r="Q209" s="246">
        <f>ROUND(E209*P209,2)</f>
        <v>0</v>
      </c>
      <c r="R209" s="248"/>
      <c r="S209" s="248" t="s">
        <v>254</v>
      </c>
      <c r="T209" s="249" t="s">
        <v>235</v>
      </c>
      <c r="U209" s="222">
        <v>0</v>
      </c>
      <c r="V209" s="222">
        <f>ROUND(E209*U209,2)</f>
        <v>0</v>
      </c>
      <c r="W209" s="222"/>
      <c r="X209" s="222" t="s">
        <v>520</v>
      </c>
      <c r="Y209" s="222" t="s">
        <v>237</v>
      </c>
      <c r="Z209" s="212"/>
      <c r="AA209" s="212"/>
      <c r="AB209" s="212"/>
      <c r="AC209" s="212"/>
      <c r="AD209" s="212"/>
      <c r="AE209" s="212"/>
      <c r="AF209" s="212"/>
      <c r="AG209" s="212" t="s">
        <v>718</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1" x14ac:dyDescent="0.25">
      <c r="A210" s="243">
        <v>74</v>
      </c>
      <c r="B210" s="244" t="s">
        <v>888</v>
      </c>
      <c r="C210" s="255" t="s">
        <v>889</v>
      </c>
      <c r="D210" s="245" t="s">
        <v>305</v>
      </c>
      <c r="E210" s="246">
        <v>77</v>
      </c>
      <c r="F210" s="247"/>
      <c r="G210" s="248">
        <f>ROUND(E210*F210,2)</f>
        <v>0</v>
      </c>
      <c r="H210" s="247"/>
      <c r="I210" s="248">
        <f>ROUND(E210*H210,2)</f>
        <v>0</v>
      </c>
      <c r="J210" s="247"/>
      <c r="K210" s="248">
        <f>ROUND(E210*J210,2)</f>
        <v>0</v>
      </c>
      <c r="L210" s="248">
        <v>21</v>
      </c>
      <c r="M210" s="248">
        <f>G210*(1+L210/100)</f>
        <v>0</v>
      </c>
      <c r="N210" s="246">
        <v>1E-3</v>
      </c>
      <c r="O210" s="246">
        <f>ROUND(E210*N210,2)</f>
        <v>0.08</v>
      </c>
      <c r="P210" s="246">
        <v>0</v>
      </c>
      <c r="Q210" s="246">
        <f>ROUND(E210*P210,2)</f>
        <v>0</v>
      </c>
      <c r="R210" s="248"/>
      <c r="S210" s="248" t="s">
        <v>254</v>
      </c>
      <c r="T210" s="249" t="s">
        <v>235</v>
      </c>
      <c r="U210" s="222">
        <v>0</v>
      </c>
      <c r="V210" s="222">
        <f>ROUND(E210*U210,2)</f>
        <v>0</v>
      </c>
      <c r="W210" s="222"/>
      <c r="X210" s="222" t="s">
        <v>520</v>
      </c>
      <c r="Y210" s="222" t="s">
        <v>237</v>
      </c>
      <c r="Z210" s="212"/>
      <c r="AA210" s="212"/>
      <c r="AB210" s="212"/>
      <c r="AC210" s="212"/>
      <c r="AD210" s="212"/>
      <c r="AE210" s="212"/>
      <c r="AF210" s="212"/>
      <c r="AG210" s="212" t="s">
        <v>718</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1" x14ac:dyDescent="0.25">
      <c r="A211" s="243">
        <v>75</v>
      </c>
      <c r="B211" s="244" t="s">
        <v>890</v>
      </c>
      <c r="C211" s="255" t="s">
        <v>891</v>
      </c>
      <c r="D211" s="245" t="s">
        <v>305</v>
      </c>
      <c r="E211" s="246">
        <v>78</v>
      </c>
      <c r="F211" s="247"/>
      <c r="G211" s="248">
        <f>ROUND(E211*F211,2)</f>
        <v>0</v>
      </c>
      <c r="H211" s="247"/>
      <c r="I211" s="248">
        <f>ROUND(E211*H211,2)</f>
        <v>0</v>
      </c>
      <c r="J211" s="247"/>
      <c r="K211" s="248">
        <f>ROUND(E211*J211,2)</f>
        <v>0</v>
      </c>
      <c r="L211" s="248">
        <v>21</v>
      </c>
      <c r="M211" s="248">
        <f>G211*(1+L211/100)</f>
        <v>0</v>
      </c>
      <c r="N211" s="246">
        <v>1E-3</v>
      </c>
      <c r="O211" s="246">
        <f>ROUND(E211*N211,2)</f>
        <v>0.08</v>
      </c>
      <c r="P211" s="246">
        <v>0</v>
      </c>
      <c r="Q211" s="246">
        <f>ROUND(E211*P211,2)</f>
        <v>0</v>
      </c>
      <c r="R211" s="248"/>
      <c r="S211" s="248" t="s">
        <v>254</v>
      </c>
      <c r="T211" s="249" t="s">
        <v>235</v>
      </c>
      <c r="U211" s="222">
        <v>0</v>
      </c>
      <c r="V211" s="222">
        <f>ROUND(E211*U211,2)</f>
        <v>0</v>
      </c>
      <c r="W211" s="222"/>
      <c r="X211" s="222" t="s">
        <v>520</v>
      </c>
      <c r="Y211" s="222" t="s">
        <v>237</v>
      </c>
      <c r="Z211" s="212"/>
      <c r="AA211" s="212"/>
      <c r="AB211" s="212"/>
      <c r="AC211" s="212"/>
      <c r="AD211" s="212"/>
      <c r="AE211" s="212"/>
      <c r="AF211" s="212"/>
      <c r="AG211" s="212" t="s">
        <v>718</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1" x14ac:dyDescent="0.25">
      <c r="A212" s="243">
        <v>76</v>
      </c>
      <c r="B212" s="244" t="s">
        <v>892</v>
      </c>
      <c r="C212" s="255" t="s">
        <v>893</v>
      </c>
      <c r="D212" s="245" t="s">
        <v>305</v>
      </c>
      <c r="E212" s="246">
        <v>148</v>
      </c>
      <c r="F212" s="247"/>
      <c r="G212" s="248">
        <f>ROUND(E212*F212,2)</f>
        <v>0</v>
      </c>
      <c r="H212" s="247"/>
      <c r="I212" s="248">
        <f>ROUND(E212*H212,2)</f>
        <v>0</v>
      </c>
      <c r="J212" s="247"/>
      <c r="K212" s="248">
        <f>ROUND(E212*J212,2)</f>
        <v>0</v>
      </c>
      <c r="L212" s="248">
        <v>21</v>
      </c>
      <c r="M212" s="248">
        <f>G212*(1+L212/100)</f>
        <v>0</v>
      </c>
      <c r="N212" s="246">
        <v>1E-3</v>
      </c>
      <c r="O212" s="246">
        <f>ROUND(E212*N212,2)</f>
        <v>0.15</v>
      </c>
      <c r="P212" s="246">
        <v>0</v>
      </c>
      <c r="Q212" s="246">
        <f>ROUND(E212*P212,2)</f>
        <v>0</v>
      </c>
      <c r="R212" s="248"/>
      <c r="S212" s="248" t="s">
        <v>254</v>
      </c>
      <c r="T212" s="249" t="s">
        <v>235</v>
      </c>
      <c r="U212" s="222">
        <v>0</v>
      </c>
      <c r="V212" s="222">
        <f>ROUND(E212*U212,2)</f>
        <v>0</v>
      </c>
      <c r="W212" s="222"/>
      <c r="X212" s="222" t="s">
        <v>520</v>
      </c>
      <c r="Y212" s="222" t="s">
        <v>237</v>
      </c>
      <c r="Z212" s="212"/>
      <c r="AA212" s="212"/>
      <c r="AB212" s="212"/>
      <c r="AC212" s="212"/>
      <c r="AD212" s="212"/>
      <c r="AE212" s="212"/>
      <c r="AF212" s="212"/>
      <c r="AG212" s="212" t="s">
        <v>718</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1" x14ac:dyDescent="0.25">
      <c r="A213" s="243">
        <v>77</v>
      </c>
      <c r="B213" s="244" t="s">
        <v>894</v>
      </c>
      <c r="C213" s="255" t="s">
        <v>895</v>
      </c>
      <c r="D213" s="245" t="s">
        <v>305</v>
      </c>
      <c r="E213" s="246">
        <v>151</v>
      </c>
      <c r="F213" s="247"/>
      <c r="G213" s="248">
        <f>ROUND(E213*F213,2)</f>
        <v>0</v>
      </c>
      <c r="H213" s="247"/>
      <c r="I213" s="248">
        <f>ROUND(E213*H213,2)</f>
        <v>0</v>
      </c>
      <c r="J213" s="247"/>
      <c r="K213" s="248">
        <f>ROUND(E213*J213,2)</f>
        <v>0</v>
      </c>
      <c r="L213" s="248">
        <v>21</v>
      </c>
      <c r="M213" s="248">
        <f>G213*(1+L213/100)</f>
        <v>0</v>
      </c>
      <c r="N213" s="246">
        <v>1E-3</v>
      </c>
      <c r="O213" s="246">
        <f>ROUND(E213*N213,2)</f>
        <v>0.15</v>
      </c>
      <c r="P213" s="246">
        <v>0</v>
      </c>
      <c r="Q213" s="246">
        <f>ROUND(E213*P213,2)</f>
        <v>0</v>
      </c>
      <c r="R213" s="248"/>
      <c r="S213" s="248" t="s">
        <v>254</v>
      </c>
      <c r="T213" s="249" t="s">
        <v>235</v>
      </c>
      <c r="U213" s="222">
        <v>0</v>
      </c>
      <c r="V213" s="222">
        <f>ROUND(E213*U213,2)</f>
        <v>0</v>
      </c>
      <c r="W213" s="222"/>
      <c r="X213" s="222" t="s">
        <v>520</v>
      </c>
      <c r="Y213" s="222" t="s">
        <v>237</v>
      </c>
      <c r="Z213" s="212"/>
      <c r="AA213" s="212"/>
      <c r="AB213" s="212"/>
      <c r="AC213" s="212"/>
      <c r="AD213" s="212"/>
      <c r="AE213" s="212"/>
      <c r="AF213" s="212"/>
      <c r="AG213" s="212" t="s">
        <v>718</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1" x14ac:dyDescent="0.25">
      <c r="A214" s="243">
        <v>78</v>
      </c>
      <c r="B214" s="244" t="s">
        <v>896</v>
      </c>
      <c r="C214" s="255" t="s">
        <v>897</v>
      </c>
      <c r="D214" s="245" t="s">
        <v>305</v>
      </c>
      <c r="E214" s="246">
        <v>67</v>
      </c>
      <c r="F214" s="247"/>
      <c r="G214" s="248">
        <f>ROUND(E214*F214,2)</f>
        <v>0</v>
      </c>
      <c r="H214" s="247"/>
      <c r="I214" s="248">
        <f>ROUND(E214*H214,2)</f>
        <v>0</v>
      </c>
      <c r="J214" s="247"/>
      <c r="K214" s="248">
        <f>ROUND(E214*J214,2)</f>
        <v>0</v>
      </c>
      <c r="L214" s="248">
        <v>21</v>
      </c>
      <c r="M214" s="248">
        <f>G214*(1+L214/100)</f>
        <v>0</v>
      </c>
      <c r="N214" s="246">
        <v>1E-3</v>
      </c>
      <c r="O214" s="246">
        <f>ROUND(E214*N214,2)</f>
        <v>7.0000000000000007E-2</v>
      </c>
      <c r="P214" s="246">
        <v>0</v>
      </c>
      <c r="Q214" s="246">
        <f>ROUND(E214*P214,2)</f>
        <v>0</v>
      </c>
      <c r="R214" s="248"/>
      <c r="S214" s="248" t="s">
        <v>254</v>
      </c>
      <c r="T214" s="249" t="s">
        <v>235</v>
      </c>
      <c r="U214" s="222">
        <v>0</v>
      </c>
      <c r="V214" s="222">
        <f>ROUND(E214*U214,2)</f>
        <v>0</v>
      </c>
      <c r="W214" s="222"/>
      <c r="X214" s="222" t="s">
        <v>520</v>
      </c>
      <c r="Y214" s="222" t="s">
        <v>237</v>
      </c>
      <c r="Z214" s="212"/>
      <c r="AA214" s="212"/>
      <c r="AB214" s="212"/>
      <c r="AC214" s="212"/>
      <c r="AD214" s="212"/>
      <c r="AE214" s="212"/>
      <c r="AF214" s="212"/>
      <c r="AG214" s="212" t="s">
        <v>718</v>
      </c>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1" x14ac:dyDescent="0.25">
      <c r="A215" s="243">
        <v>79</v>
      </c>
      <c r="B215" s="244" t="s">
        <v>898</v>
      </c>
      <c r="C215" s="255" t="s">
        <v>899</v>
      </c>
      <c r="D215" s="245" t="s">
        <v>305</v>
      </c>
      <c r="E215" s="246">
        <v>456</v>
      </c>
      <c r="F215" s="247"/>
      <c r="G215" s="248">
        <f>ROUND(E215*F215,2)</f>
        <v>0</v>
      </c>
      <c r="H215" s="247"/>
      <c r="I215" s="248">
        <f>ROUND(E215*H215,2)</f>
        <v>0</v>
      </c>
      <c r="J215" s="247"/>
      <c r="K215" s="248">
        <f>ROUND(E215*J215,2)</f>
        <v>0</v>
      </c>
      <c r="L215" s="248">
        <v>21</v>
      </c>
      <c r="M215" s="248">
        <f>G215*(1+L215/100)</f>
        <v>0</v>
      </c>
      <c r="N215" s="246">
        <v>1E-3</v>
      </c>
      <c r="O215" s="246">
        <f>ROUND(E215*N215,2)</f>
        <v>0.46</v>
      </c>
      <c r="P215" s="246">
        <v>0</v>
      </c>
      <c r="Q215" s="246">
        <f>ROUND(E215*P215,2)</f>
        <v>0</v>
      </c>
      <c r="R215" s="248"/>
      <c r="S215" s="248" t="s">
        <v>254</v>
      </c>
      <c r="T215" s="249" t="s">
        <v>235</v>
      </c>
      <c r="U215" s="222">
        <v>0</v>
      </c>
      <c r="V215" s="222">
        <f>ROUND(E215*U215,2)</f>
        <v>0</v>
      </c>
      <c r="W215" s="222"/>
      <c r="X215" s="222" t="s">
        <v>520</v>
      </c>
      <c r="Y215" s="222" t="s">
        <v>237</v>
      </c>
      <c r="Z215" s="212"/>
      <c r="AA215" s="212"/>
      <c r="AB215" s="212"/>
      <c r="AC215" s="212"/>
      <c r="AD215" s="212"/>
      <c r="AE215" s="212"/>
      <c r="AF215" s="212"/>
      <c r="AG215" s="212" t="s">
        <v>718</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1" x14ac:dyDescent="0.25">
      <c r="A216" s="243">
        <v>80</v>
      </c>
      <c r="B216" s="244" t="s">
        <v>900</v>
      </c>
      <c r="C216" s="255" t="s">
        <v>901</v>
      </c>
      <c r="D216" s="245" t="s">
        <v>305</v>
      </c>
      <c r="E216" s="246">
        <v>151</v>
      </c>
      <c r="F216" s="247"/>
      <c r="G216" s="248">
        <f>ROUND(E216*F216,2)</f>
        <v>0</v>
      </c>
      <c r="H216" s="247"/>
      <c r="I216" s="248">
        <f>ROUND(E216*H216,2)</f>
        <v>0</v>
      </c>
      <c r="J216" s="247"/>
      <c r="K216" s="248">
        <f>ROUND(E216*J216,2)</f>
        <v>0</v>
      </c>
      <c r="L216" s="248">
        <v>21</v>
      </c>
      <c r="M216" s="248">
        <f>G216*(1+L216/100)</f>
        <v>0</v>
      </c>
      <c r="N216" s="246">
        <v>1E-3</v>
      </c>
      <c r="O216" s="246">
        <f>ROUND(E216*N216,2)</f>
        <v>0.15</v>
      </c>
      <c r="P216" s="246">
        <v>0</v>
      </c>
      <c r="Q216" s="246">
        <f>ROUND(E216*P216,2)</f>
        <v>0</v>
      </c>
      <c r="R216" s="248"/>
      <c r="S216" s="248" t="s">
        <v>254</v>
      </c>
      <c r="T216" s="249" t="s">
        <v>235</v>
      </c>
      <c r="U216" s="222">
        <v>0</v>
      </c>
      <c r="V216" s="222">
        <f>ROUND(E216*U216,2)</f>
        <v>0</v>
      </c>
      <c r="W216" s="222"/>
      <c r="X216" s="222" t="s">
        <v>520</v>
      </c>
      <c r="Y216" s="222" t="s">
        <v>237</v>
      </c>
      <c r="Z216" s="212"/>
      <c r="AA216" s="212"/>
      <c r="AB216" s="212"/>
      <c r="AC216" s="212"/>
      <c r="AD216" s="212"/>
      <c r="AE216" s="212"/>
      <c r="AF216" s="212"/>
      <c r="AG216" s="212" t="s">
        <v>718</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1" x14ac:dyDescent="0.25">
      <c r="A217" s="243">
        <v>81</v>
      </c>
      <c r="B217" s="244" t="s">
        <v>902</v>
      </c>
      <c r="C217" s="255" t="s">
        <v>903</v>
      </c>
      <c r="D217" s="245" t="s">
        <v>305</v>
      </c>
      <c r="E217" s="246">
        <v>136</v>
      </c>
      <c r="F217" s="247"/>
      <c r="G217" s="248">
        <f>ROUND(E217*F217,2)</f>
        <v>0</v>
      </c>
      <c r="H217" s="247"/>
      <c r="I217" s="248">
        <f>ROUND(E217*H217,2)</f>
        <v>0</v>
      </c>
      <c r="J217" s="247"/>
      <c r="K217" s="248">
        <f>ROUND(E217*J217,2)</f>
        <v>0</v>
      </c>
      <c r="L217" s="248">
        <v>21</v>
      </c>
      <c r="M217" s="248">
        <f>G217*(1+L217/100)</f>
        <v>0</v>
      </c>
      <c r="N217" s="246">
        <v>1E-3</v>
      </c>
      <c r="O217" s="246">
        <f>ROUND(E217*N217,2)</f>
        <v>0.14000000000000001</v>
      </c>
      <c r="P217" s="246">
        <v>0</v>
      </c>
      <c r="Q217" s="246">
        <f>ROUND(E217*P217,2)</f>
        <v>0</v>
      </c>
      <c r="R217" s="248"/>
      <c r="S217" s="248" t="s">
        <v>254</v>
      </c>
      <c r="T217" s="249" t="s">
        <v>235</v>
      </c>
      <c r="U217" s="222">
        <v>0</v>
      </c>
      <c r="V217" s="222">
        <f>ROUND(E217*U217,2)</f>
        <v>0</v>
      </c>
      <c r="W217" s="222"/>
      <c r="X217" s="222" t="s">
        <v>520</v>
      </c>
      <c r="Y217" s="222" t="s">
        <v>237</v>
      </c>
      <c r="Z217" s="212"/>
      <c r="AA217" s="212"/>
      <c r="AB217" s="212"/>
      <c r="AC217" s="212"/>
      <c r="AD217" s="212"/>
      <c r="AE217" s="212"/>
      <c r="AF217" s="212"/>
      <c r="AG217" s="212" t="s">
        <v>718</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1" x14ac:dyDescent="0.25">
      <c r="A218" s="243">
        <v>82</v>
      </c>
      <c r="B218" s="244" t="s">
        <v>904</v>
      </c>
      <c r="C218" s="255" t="s">
        <v>905</v>
      </c>
      <c r="D218" s="245" t="s">
        <v>305</v>
      </c>
      <c r="E218" s="246">
        <v>117</v>
      </c>
      <c r="F218" s="247"/>
      <c r="G218" s="248">
        <f>ROUND(E218*F218,2)</f>
        <v>0</v>
      </c>
      <c r="H218" s="247"/>
      <c r="I218" s="248">
        <f>ROUND(E218*H218,2)</f>
        <v>0</v>
      </c>
      <c r="J218" s="247"/>
      <c r="K218" s="248">
        <f>ROUND(E218*J218,2)</f>
        <v>0</v>
      </c>
      <c r="L218" s="248">
        <v>21</v>
      </c>
      <c r="M218" s="248">
        <f>G218*(1+L218/100)</f>
        <v>0</v>
      </c>
      <c r="N218" s="246">
        <v>1E-3</v>
      </c>
      <c r="O218" s="246">
        <f>ROUND(E218*N218,2)</f>
        <v>0.12</v>
      </c>
      <c r="P218" s="246">
        <v>0</v>
      </c>
      <c r="Q218" s="246">
        <f>ROUND(E218*P218,2)</f>
        <v>0</v>
      </c>
      <c r="R218" s="248"/>
      <c r="S218" s="248" t="s">
        <v>254</v>
      </c>
      <c r="T218" s="249" t="s">
        <v>235</v>
      </c>
      <c r="U218" s="222">
        <v>0</v>
      </c>
      <c r="V218" s="222">
        <f>ROUND(E218*U218,2)</f>
        <v>0</v>
      </c>
      <c r="W218" s="222"/>
      <c r="X218" s="222" t="s">
        <v>520</v>
      </c>
      <c r="Y218" s="222" t="s">
        <v>237</v>
      </c>
      <c r="Z218" s="212"/>
      <c r="AA218" s="212"/>
      <c r="AB218" s="212"/>
      <c r="AC218" s="212"/>
      <c r="AD218" s="212"/>
      <c r="AE218" s="212"/>
      <c r="AF218" s="212"/>
      <c r="AG218" s="212" t="s">
        <v>718</v>
      </c>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1" x14ac:dyDescent="0.25">
      <c r="A219" s="243">
        <v>83</v>
      </c>
      <c r="B219" s="244" t="s">
        <v>906</v>
      </c>
      <c r="C219" s="255" t="s">
        <v>907</v>
      </c>
      <c r="D219" s="245" t="s">
        <v>305</v>
      </c>
      <c r="E219" s="246">
        <v>176</v>
      </c>
      <c r="F219" s="247"/>
      <c r="G219" s="248">
        <f>ROUND(E219*F219,2)</f>
        <v>0</v>
      </c>
      <c r="H219" s="247"/>
      <c r="I219" s="248">
        <f>ROUND(E219*H219,2)</f>
        <v>0</v>
      </c>
      <c r="J219" s="247"/>
      <c r="K219" s="248">
        <f>ROUND(E219*J219,2)</f>
        <v>0</v>
      </c>
      <c r="L219" s="248">
        <v>21</v>
      </c>
      <c r="M219" s="248">
        <f>G219*(1+L219/100)</f>
        <v>0</v>
      </c>
      <c r="N219" s="246">
        <v>1E-3</v>
      </c>
      <c r="O219" s="246">
        <f>ROUND(E219*N219,2)</f>
        <v>0.18</v>
      </c>
      <c r="P219" s="246">
        <v>0</v>
      </c>
      <c r="Q219" s="246">
        <f>ROUND(E219*P219,2)</f>
        <v>0</v>
      </c>
      <c r="R219" s="248"/>
      <c r="S219" s="248" t="s">
        <v>254</v>
      </c>
      <c r="T219" s="249" t="s">
        <v>235</v>
      </c>
      <c r="U219" s="222">
        <v>0</v>
      </c>
      <c r="V219" s="222">
        <f>ROUND(E219*U219,2)</f>
        <v>0</v>
      </c>
      <c r="W219" s="222"/>
      <c r="X219" s="222" t="s">
        <v>520</v>
      </c>
      <c r="Y219" s="222" t="s">
        <v>237</v>
      </c>
      <c r="Z219" s="212"/>
      <c r="AA219" s="212"/>
      <c r="AB219" s="212"/>
      <c r="AC219" s="212"/>
      <c r="AD219" s="212"/>
      <c r="AE219" s="212"/>
      <c r="AF219" s="212"/>
      <c r="AG219" s="212" t="s">
        <v>718</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1" x14ac:dyDescent="0.25">
      <c r="A220" s="243">
        <v>84</v>
      </c>
      <c r="B220" s="244" t="s">
        <v>908</v>
      </c>
      <c r="C220" s="255" t="s">
        <v>909</v>
      </c>
      <c r="D220" s="245" t="s">
        <v>305</v>
      </c>
      <c r="E220" s="246">
        <v>94</v>
      </c>
      <c r="F220" s="247"/>
      <c r="G220" s="248">
        <f>ROUND(E220*F220,2)</f>
        <v>0</v>
      </c>
      <c r="H220" s="247"/>
      <c r="I220" s="248">
        <f>ROUND(E220*H220,2)</f>
        <v>0</v>
      </c>
      <c r="J220" s="247"/>
      <c r="K220" s="248">
        <f>ROUND(E220*J220,2)</f>
        <v>0</v>
      </c>
      <c r="L220" s="248">
        <v>21</v>
      </c>
      <c r="M220" s="248">
        <f>G220*(1+L220/100)</f>
        <v>0</v>
      </c>
      <c r="N220" s="246">
        <v>1E-3</v>
      </c>
      <c r="O220" s="246">
        <f>ROUND(E220*N220,2)</f>
        <v>0.09</v>
      </c>
      <c r="P220" s="246">
        <v>0</v>
      </c>
      <c r="Q220" s="246">
        <f>ROUND(E220*P220,2)</f>
        <v>0</v>
      </c>
      <c r="R220" s="248"/>
      <c r="S220" s="248" t="s">
        <v>254</v>
      </c>
      <c r="T220" s="249" t="s">
        <v>235</v>
      </c>
      <c r="U220" s="222">
        <v>0</v>
      </c>
      <c r="V220" s="222">
        <f>ROUND(E220*U220,2)</f>
        <v>0</v>
      </c>
      <c r="W220" s="222"/>
      <c r="X220" s="222" t="s">
        <v>520</v>
      </c>
      <c r="Y220" s="222" t="s">
        <v>237</v>
      </c>
      <c r="Z220" s="212"/>
      <c r="AA220" s="212"/>
      <c r="AB220" s="212"/>
      <c r="AC220" s="212"/>
      <c r="AD220" s="212"/>
      <c r="AE220" s="212"/>
      <c r="AF220" s="212"/>
      <c r="AG220" s="212" t="s">
        <v>718</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1" x14ac:dyDescent="0.25">
      <c r="A221" s="243">
        <v>85</v>
      </c>
      <c r="B221" s="244" t="s">
        <v>910</v>
      </c>
      <c r="C221" s="255" t="s">
        <v>911</v>
      </c>
      <c r="D221" s="245" t="s">
        <v>305</v>
      </c>
      <c r="E221" s="246">
        <v>148</v>
      </c>
      <c r="F221" s="247"/>
      <c r="G221" s="248">
        <f>ROUND(E221*F221,2)</f>
        <v>0</v>
      </c>
      <c r="H221" s="247"/>
      <c r="I221" s="248">
        <f>ROUND(E221*H221,2)</f>
        <v>0</v>
      </c>
      <c r="J221" s="247"/>
      <c r="K221" s="248">
        <f>ROUND(E221*J221,2)</f>
        <v>0</v>
      </c>
      <c r="L221" s="248">
        <v>21</v>
      </c>
      <c r="M221" s="248">
        <f>G221*(1+L221/100)</f>
        <v>0</v>
      </c>
      <c r="N221" s="246">
        <v>1E-3</v>
      </c>
      <c r="O221" s="246">
        <f>ROUND(E221*N221,2)</f>
        <v>0.15</v>
      </c>
      <c r="P221" s="246">
        <v>0</v>
      </c>
      <c r="Q221" s="246">
        <f>ROUND(E221*P221,2)</f>
        <v>0</v>
      </c>
      <c r="R221" s="248"/>
      <c r="S221" s="248" t="s">
        <v>254</v>
      </c>
      <c r="T221" s="249" t="s">
        <v>235</v>
      </c>
      <c r="U221" s="222">
        <v>0</v>
      </c>
      <c r="V221" s="222">
        <f>ROUND(E221*U221,2)</f>
        <v>0</v>
      </c>
      <c r="W221" s="222"/>
      <c r="X221" s="222" t="s">
        <v>520</v>
      </c>
      <c r="Y221" s="222" t="s">
        <v>237</v>
      </c>
      <c r="Z221" s="212"/>
      <c r="AA221" s="212"/>
      <c r="AB221" s="212"/>
      <c r="AC221" s="212"/>
      <c r="AD221" s="212"/>
      <c r="AE221" s="212"/>
      <c r="AF221" s="212"/>
      <c r="AG221" s="212" t="s">
        <v>718</v>
      </c>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1" x14ac:dyDescent="0.25">
      <c r="A222" s="234">
        <v>86</v>
      </c>
      <c r="B222" s="235" t="s">
        <v>912</v>
      </c>
      <c r="C222" s="252" t="s">
        <v>913</v>
      </c>
      <c r="D222" s="236" t="s">
        <v>305</v>
      </c>
      <c r="E222" s="237">
        <v>84</v>
      </c>
      <c r="F222" s="238"/>
      <c r="G222" s="239">
        <f>ROUND(E222*F222,2)</f>
        <v>0</v>
      </c>
      <c r="H222" s="238"/>
      <c r="I222" s="239">
        <f>ROUND(E222*H222,2)</f>
        <v>0</v>
      </c>
      <c r="J222" s="238"/>
      <c r="K222" s="239">
        <f>ROUND(E222*J222,2)</f>
        <v>0</v>
      </c>
      <c r="L222" s="239">
        <v>21</v>
      </c>
      <c r="M222" s="239">
        <f>G222*(1+L222/100)</f>
        <v>0</v>
      </c>
      <c r="N222" s="237">
        <v>1E-3</v>
      </c>
      <c r="O222" s="237">
        <f>ROUND(E222*N222,2)</f>
        <v>0.08</v>
      </c>
      <c r="P222" s="237">
        <v>0</v>
      </c>
      <c r="Q222" s="237">
        <f>ROUND(E222*P222,2)</f>
        <v>0</v>
      </c>
      <c r="R222" s="239"/>
      <c r="S222" s="239" t="s">
        <v>254</v>
      </c>
      <c r="T222" s="240" t="s">
        <v>235</v>
      </c>
      <c r="U222" s="222">
        <v>0</v>
      </c>
      <c r="V222" s="222">
        <f>ROUND(E222*U222,2)</f>
        <v>0</v>
      </c>
      <c r="W222" s="222"/>
      <c r="X222" s="222" t="s">
        <v>520</v>
      </c>
      <c r="Y222" s="222" t="s">
        <v>237</v>
      </c>
      <c r="Z222" s="212"/>
      <c r="AA222" s="212"/>
      <c r="AB222" s="212"/>
      <c r="AC222" s="212"/>
      <c r="AD222" s="212"/>
      <c r="AE222" s="212"/>
      <c r="AF222" s="212"/>
      <c r="AG222" s="212" t="s">
        <v>718</v>
      </c>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2" x14ac:dyDescent="0.25">
      <c r="A223" s="219"/>
      <c r="B223" s="220"/>
      <c r="C223" s="263" t="s">
        <v>914</v>
      </c>
      <c r="D223" s="259"/>
      <c r="E223" s="260"/>
      <c r="F223" s="222"/>
      <c r="G223" s="222"/>
      <c r="H223" s="222"/>
      <c r="I223" s="222"/>
      <c r="J223" s="222"/>
      <c r="K223" s="222"/>
      <c r="L223" s="222"/>
      <c r="M223" s="222"/>
      <c r="N223" s="221"/>
      <c r="O223" s="221"/>
      <c r="P223" s="221"/>
      <c r="Q223" s="221"/>
      <c r="R223" s="222"/>
      <c r="S223" s="222"/>
      <c r="T223" s="222"/>
      <c r="U223" s="222"/>
      <c r="V223" s="222"/>
      <c r="W223" s="222"/>
      <c r="X223" s="222"/>
      <c r="Y223" s="222"/>
      <c r="Z223" s="212"/>
      <c r="AA223" s="212"/>
      <c r="AB223" s="212"/>
      <c r="AC223" s="212"/>
      <c r="AD223" s="212"/>
      <c r="AE223" s="212"/>
      <c r="AF223" s="212"/>
      <c r="AG223" s="212" t="s">
        <v>281</v>
      </c>
      <c r="AH223" s="212">
        <v>0</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3" x14ac:dyDescent="0.25">
      <c r="A224" s="219"/>
      <c r="B224" s="220"/>
      <c r="C224" s="263" t="s">
        <v>915</v>
      </c>
      <c r="D224" s="259"/>
      <c r="E224" s="260">
        <v>84</v>
      </c>
      <c r="F224" s="222"/>
      <c r="G224" s="222"/>
      <c r="H224" s="222"/>
      <c r="I224" s="222"/>
      <c r="J224" s="222"/>
      <c r="K224" s="222"/>
      <c r="L224" s="222"/>
      <c r="M224" s="222"/>
      <c r="N224" s="221"/>
      <c r="O224" s="221"/>
      <c r="P224" s="221"/>
      <c r="Q224" s="221"/>
      <c r="R224" s="222"/>
      <c r="S224" s="222"/>
      <c r="T224" s="222"/>
      <c r="U224" s="222"/>
      <c r="V224" s="222"/>
      <c r="W224" s="222"/>
      <c r="X224" s="222"/>
      <c r="Y224" s="222"/>
      <c r="Z224" s="212"/>
      <c r="AA224" s="212"/>
      <c r="AB224" s="212"/>
      <c r="AC224" s="212"/>
      <c r="AD224" s="212"/>
      <c r="AE224" s="212"/>
      <c r="AF224" s="212"/>
      <c r="AG224" s="212" t="s">
        <v>281</v>
      </c>
      <c r="AH224" s="212">
        <v>0</v>
      </c>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1" x14ac:dyDescent="0.25">
      <c r="A225" s="234">
        <v>87</v>
      </c>
      <c r="B225" s="235" t="s">
        <v>916</v>
      </c>
      <c r="C225" s="252" t="s">
        <v>917</v>
      </c>
      <c r="D225" s="236" t="s">
        <v>305</v>
      </c>
      <c r="E225" s="237">
        <v>141</v>
      </c>
      <c r="F225" s="238"/>
      <c r="G225" s="239">
        <f>ROUND(E225*F225,2)</f>
        <v>0</v>
      </c>
      <c r="H225" s="238"/>
      <c r="I225" s="239">
        <f>ROUND(E225*H225,2)</f>
        <v>0</v>
      </c>
      <c r="J225" s="238"/>
      <c r="K225" s="239">
        <f>ROUND(E225*J225,2)</f>
        <v>0</v>
      </c>
      <c r="L225" s="239">
        <v>21</v>
      </c>
      <c r="M225" s="239">
        <f>G225*(1+L225/100)</f>
        <v>0</v>
      </c>
      <c r="N225" s="237">
        <v>1E-3</v>
      </c>
      <c r="O225" s="237">
        <f>ROUND(E225*N225,2)</f>
        <v>0.14000000000000001</v>
      </c>
      <c r="P225" s="237">
        <v>0</v>
      </c>
      <c r="Q225" s="237">
        <f>ROUND(E225*P225,2)</f>
        <v>0</v>
      </c>
      <c r="R225" s="239"/>
      <c r="S225" s="239" t="s">
        <v>254</v>
      </c>
      <c r="T225" s="240" t="s">
        <v>235</v>
      </c>
      <c r="U225" s="222">
        <v>0</v>
      </c>
      <c r="V225" s="222">
        <f>ROUND(E225*U225,2)</f>
        <v>0</v>
      </c>
      <c r="W225" s="222"/>
      <c r="X225" s="222" t="s">
        <v>520</v>
      </c>
      <c r="Y225" s="222" t="s">
        <v>237</v>
      </c>
      <c r="Z225" s="212"/>
      <c r="AA225" s="212"/>
      <c r="AB225" s="212"/>
      <c r="AC225" s="212"/>
      <c r="AD225" s="212"/>
      <c r="AE225" s="212"/>
      <c r="AF225" s="212"/>
      <c r="AG225" s="212" t="s">
        <v>718</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2" x14ac:dyDescent="0.25">
      <c r="A226" s="219"/>
      <c r="B226" s="220"/>
      <c r="C226" s="263" t="s">
        <v>918</v>
      </c>
      <c r="D226" s="259"/>
      <c r="E226" s="260"/>
      <c r="F226" s="222"/>
      <c r="G226" s="222"/>
      <c r="H226" s="222"/>
      <c r="I226" s="222"/>
      <c r="J226" s="222"/>
      <c r="K226" s="222"/>
      <c r="L226" s="222"/>
      <c r="M226" s="222"/>
      <c r="N226" s="221"/>
      <c r="O226" s="221"/>
      <c r="P226" s="221"/>
      <c r="Q226" s="221"/>
      <c r="R226" s="222"/>
      <c r="S226" s="222"/>
      <c r="T226" s="222"/>
      <c r="U226" s="222"/>
      <c r="V226" s="222"/>
      <c r="W226" s="222"/>
      <c r="X226" s="222"/>
      <c r="Y226" s="222"/>
      <c r="Z226" s="212"/>
      <c r="AA226" s="212"/>
      <c r="AB226" s="212"/>
      <c r="AC226" s="212"/>
      <c r="AD226" s="212"/>
      <c r="AE226" s="212"/>
      <c r="AF226" s="212"/>
      <c r="AG226" s="212" t="s">
        <v>281</v>
      </c>
      <c r="AH226" s="212">
        <v>0</v>
      </c>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3" x14ac:dyDescent="0.25">
      <c r="A227" s="219"/>
      <c r="B227" s="220"/>
      <c r="C227" s="263" t="s">
        <v>919</v>
      </c>
      <c r="D227" s="259"/>
      <c r="E227" s="260">
        <v>141</v>
      </c>
      <c r="F227" s="222"/>
      <c r="G227" s="222"/>
      <c r="H227" s="222"/>
      <c r="I227" s="222"/>
      <c r="J227" s="222"/>
      <c r="K227" s="222"/>
      <c r="L227" s="222"/>
      <c r="M227" s="222"/>
      <c r="N227" s="221"/>
      <c r="O227" s="221"/>
      <c r="P227" s="221"/>
      <c r="Q227" s="221"/>
      <c r="R227" s="222"/>
      <c r="S227" s="222"/>
      <c r="T227" s="222"/>
      <c r="U227" s="222"/>
      <c r="V227" s="222"/>
      <c r="W227" s="222"/>
      <c r="X227" s="222"/>
      <c r="Y227" s="222"/>
      <c r="Z227" s="212"/>
      <c r="AA227" s="212"/>
      <c r="AB227" s="212"/>
      <c r="AC227" s="212"/>
      <c r="AD227" s="212"/>
      <c r="AE227" s="212"/>
      <c r="AF227" s="212"/>
      <c r="AG227" s="212" t="s">
        <v>281</v>
      </c>
      <c r="AH227" s="212">
        <v>0</v>
      </c>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1" x14ac:dyDescent="0.25">
      <c r="A228" s="243">
        <v>88</v>
      </c>
      <c r="B228" s="244" t="s">
        <v>920</v>
      </c>
      <c r="C228" s="255" t="s">
        <v>921</v>
      </c>
      <c r="D228" s="245" t="s">
        <v>305</v>
      </c>
      <c r="E228" s="246">
        <v>490</v>
      </c>
      <c r="F228" s="247"/>
      <c r="G228" s="248">
        <f>ROUND(E228*F228,2)</f>
        <v>0</v>
      </c>
      <c r="H228" s="247"/>
      <c r="I228" s="248">
        <f>ROUND(E228*H228,2)</f>
        <v>0</v>
      </c>
      <c r="J228" s="247"/>
      <c r="K228" s="248">
        <f>ROUND(E228*J228,2)</f>
        <v>0</v>
      </c>
      <c r="L228" s="248">
        <v>21</v>
      </c>
      <c r="M228" s="248">
        <f>G228*(1+L228/100)</f>
        <v>0</v>
      </c>
      <c r="N228" s="246">
        <v>1E-3</v>
      </c>
      <c r="O228" s="246">
        <f>ROUND(E228*N228,2)</f>
        <v>0.49</v>
      </c>
      <c r="P228" s="246">
        <v>0</v>
      </c>
      <c r="Q228" s="246">
        <f>ROUND(E228*P228,2)</f>
        <v>0</v>
      </c>
      <c r="R228" s="248"/>
      <c r="S228" s="248" t="s">
        <v>254</v>
      </c>
      <c r="T228" s="249" t="s">
        <v>235</v>
      </c>
      <c r="U228" s="222">
        <v>0</v>
      </c>
      <c r="V228" s="222">
        <f>ROUND(E228*U228,2)</f>
        <v>0</v>
      </c>
      <c r="W228" s="222"/>
      <c r="X228" s="222" t="s">
        <v>520</v>
      </c>
      <c r="Y228" s="222" t="s">
        <v>237</v>
      </c>
      <c r="Z228" s="212"/>
      <c r="AA228" s="212"/>
      <c r="AB228" s="212"/>
      <c r="AC228" s="212"/>
      <c r="AD228" s="212"/>
      <c r="AE228" s="212"/>
      <c r="AF228" s="212"/>
      <c r="AG228" s="212" t="s">
        <v>718</v>
      </c>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1" x14ac:dyDescent="0.25">
      <c r="A229" s="243">
        <v>89</v>
      </c>
      <c r="B229" s="244" t="s">
        <v>922</v>
      </c>
      <c r="C229" s="255" t="s">
        <v>923</v>
      </c>
      <c r="D229" s="245" t="s">
        <v>305</v>
      </c>
      <c r="E229" s="246">
        <v>5</v>
      </c>
      <c r="F229" s="247"/>
      <c r="G229" s="248">
        <f>ROUND(E229*F229,2)</f>
        <v>0</v>
      </c>
      <c r="H229" s="247"/>
      <c r="I229" s="248">
        <f>ROUND(E229*H229,2)</f>
        <v>0</v>
      </c>
      <c r="J229" s="247"/>
      <c r="K229" s="248">
        <f>ROUND(E229*J229,2)</f>
        <v>0</v>
      </c>
      <c r="L229" s="248">
        <v>21</v>
      </c>
      <c r="M229" s="248">
        <f>G229*(1+L229/100)</f>
        <v>0</v>
      </c>
      <c r="N229" s="246">
        <v>1E-3</v>
      </c>
      <c r="O229" s="246">
        <f>ROUND(E229*N229,2)</f>
        <v>0.01</v>
      </c>
      <c r="P229" s="246">
        <v>0</v>
      </c>
      <c r="Q229" s="246">
        <f>ROUND(E229*P229,2)</f>
        <v>0</v>
      </c>
      <c r="R229" s="248"/>
      <c r="S229" s="248" t="s">
        <v>254</v>
      </c>
      <c r="T229" s="249" t="s">
        <v>235</v>
      </c>
      <c r="U229" s="222">
        <v>0</v>
      </c>
      <c r="V229" s="222">
        <f>ROUND(E229*U229,2)</f>
        <v>0</v>
      </c>
      <c r="W229" s="222"/>
      <c r="X229" s="222" t="s">
        <v>520</v>
      </c>
      <c r="Y229" s="222" t="s">
        <v>237</v>
      </c>
      <c r="Z229" s="212"/>
      <c r="AA229" s="212"/>
      <c r="AB229" s="212"/>
      <c r="AC229" s="212"/>
      <c r="AD229" s="212"/>
      <c r="AE229" s="212"/>
      <c r="AF229" s="212"/>
      <c r="AG229" s="212" t="s">
        <v>718</v>
      </c>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1" x14ac:dyDescent="0.25">
      <c r="A230" s="243">
        <v>90</v>
      </c>
      <c r="B230" s="244" t="s">
        <v>924</v>
      </c>
      <c r="C230" s="255" t="s">
        <v>925</v>
      </c>
      <c r="D230" s="245" t="s">
        <v>305</v>
      </c>
      <c r="E230" s="246">
        <v>36</v>
      </c>
      <c r="F230" s="247"/>
      <c r="G230" s="248">
        <f>ROUND(E230*F230,2)</f>
        <v>0</v>
      </c>
      <c r="H230" s="247"/>
      <c r="I230" s="248">
        <f>ROUND(E230*H230,2)</f>
        <v>0</v>
      </c>
      <c r="J230" s="247"/>
      <c r="K230" s="248">
        <f>ROUND(E230*J230,2)</f>
        <v>0</v>
      </c>
      <c r="L230" s="248">
        <v>21</v>
      </c>
      <c r="M230" s="248">
        <f>G230*(1+L230/100)</f>
        <v>0</v>
      </c>
      <c r="N230" s="246">
        <v>1E-3</v>
      </c>
      <c r="O230" s="246">
        <f>ROUND(E230*N230,2)</f>
        <v>0.04</v>
      </c>
      <c r="P230" s="246">
        <v>0</v>
      </c>
      <c r="Q230" s="246">
        <f>ROUND(E230*P230,2)</f>
        <v>0</v>
      </c>
      <c r="R230" s="248"/>
      <c r="S230" s="248" t="s">
        <v>254</v>
      </c>
      <c r="T230" s="249" t="s">
        <v>235</v>
      </c>
      <c r="U230" s="222">
        <v>0</v>
      </c>
      <c r="V230" s="222">
        <f>ROUND(E230*U230,2)</f>
        <v>0</v>
      </c>
      <c r="W230" s="222"/>
      <c r="X230" s="222" t="s">
        <v>520</v>
      </c>
      <c r="Y230" s="222" t="s">
        <v>237</v>
      </c>
      <c r="Z230" s="212"/>
      <c r="AA230" s="212"/>
      <c r="AB230" s="212"/>
      <c r="AC230" s="212"/>
      <c r="AD230" s="212"/>
      <c r="AE230" s="212"/>
      <c r="AF230" s="212"/>
      <c r="AG230" s="212" t="s">
        <v>718</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1" x14ac:dyDescent="0.25">
      <c r="A231" s="243">
        <v>91</v>
      </c>
      <c r="B231" s="244" t="s">
        <v>926</v>
      </c>
      <c r="C231" s="255" t="s">
        <v>927</v>
      </c>
      <c r="D231" s="245" t="s">
        <v>305</v>
      </c>
      <c r="E231" s="246">
        <v>30</v>
      </c>
      <c r="F231" s="247"/>
      <c r="G231" s="248">
        <f>ROUND(E231*F231,2)</f>
        <v>0</v>
      </c>
      <c r="H231" s="247"/>
      <c r="I231" s="248">
        <f>ROUND(E231*H231,2)</f>
        <v>0</v>
      </c>
      <c r="J231" s="247"/>
      <c r="K231" s="248">
        <f>ROUND(E231*J231,2)</f>
        <v>0</v>
      </c>
      <c r="L231" s="248">
        <v>21</v>
      </c>
      <c r="M231" s="248">
        <f>G231*(1+L231/100)</f>
        <v>0</v>
      </c>
      <c r="N231" s="246">
        <v>1E-3</v>
      </c>
      <c r="O231" s="246">
        <f>ROUND(E231*N231,2)</f>
        <v>0.03</v>
      </c>
      <c r="P231" s="246">
        <v>0</v>
      </c>
      <c r="Q231" s="246">
        <f>ROUND(E231*P231,2)</f>
        <v>0</v>
      </c>
      <c r="R231" s="248"/>
      <c r="S231" s="248" t="s">
        <v>254</v>
      </c>
      <c r="T231" s="249" t="s">
        <v>235</v>
      </c>
      <c r="U231" s="222">
        <v>0</v>
      </c>
      <c r="V231" s="222">
        <f>ROUND(E231*U231,2)</f>
        <v>0</v>
      </c>
      <c r="W231" s="222"/>
      <c r="X231" s="222" t="s">
        <v>520</v>
      </c>
      <c r="Y231" s="222" t="s">
        <v>237</v>
      </c>
      <c r="Z231" s="212"/>
      <c r="AA231" s="212"/>
      <c r="AB231" s="212"/>
      <c r="AC231" s="212"/>
      <c r="AD231" s="212"/>
      <c r="AE231" s="212"/>
      <c r="AF231" s="212"/>
      <c r="AG231" s="212" t="s">
        <v>718</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1" x14ac:dyDescent="0.25">
      <c r="A232" s="243">
        <v>92</v>
      </c>
      <c r="B232" s="244" t="s">
        <v>928</v>
      </c>
      <c r="C232" s="255" t="s">
        <v>929</v>
      </c>
      <c r="D232" s="245" t="s">
        <v>305</v>
      </c>
      <c r="E232" s="246">
        <v>51</v>
      </c>
      <c r="F232" s="247"/>
      <c r="G232" s="248">
        <f>ROUND(E232*F232,2)</f>
        <v>0</v>
      </c>
      <c r="H232" s="247"/>
      <c r="I232" s="248">
        <f>ROUND(E232*H232,2)</f>
        <v>0</v>
      </c>
      <c r="J232" s="247"/>
      <c r="K232" s="248">
        <f>ROUND(E232*J232,2)</f>
        <v>0</v>
      </c>
      <c r="L232" s="248">
        <v>21</v>
      </c>
      <c r="M232" s="248">
        <f>G232*(1+L232/100)</f>
        <v>0</v>
      </c>
      <c r="N232" s="246">
        <v>1E-3</v>
      </c>
      <c r="O232" s="246">
        <f>ROUND(E232*N232,2)</f>
        <v>0.05</v>
      </c>
      <c r="P232" s="246">
        <v>0</v>
      </c>
      <c r="Q232" s="246">
        <f>ROUND(E232*P232,2)</f>
        <v>0</v>
      </c>
      <c r="R232" s="248"/>
      <c r="S232" s="248" t="s">
        <v>254</v>
      </c>
      <c r="T232" s="249" t="s">
        <v>235</v>
      </c>
      <c r="U232" s="222">
        <v>0</v>
      </c>
      <c r="V232" s="222">
        <f>ROUND(E232*U232,2)</f>
        <v>0</v>
      </c>
      <c r="W232" s="222"/>
      <c r="X232" s="222" t="s">
        <v>520</v>
      </c>
      <c r="Y232" s="222" t="s">
        <v>237</v>
      </c>
      <c r="Z232" s="212"/>
      <c r="AA232" s="212"/>
      <c r="AB232" s="212"/>
      <c r="AC232" s="212"/>
      <c r="AD232" s="212"/>
      <c r="AE232" s="212"/>
      <c r="AF232" s="212"/>
      <c r="AG232" s="212" t="s">
        <v>718</v>
      </c>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1" x14ac:dyDescent="0.25">
      <c r="A233" s="243">
        <v>93</v>
      </c>
      <c r="B233" s="244" t="s">
        <v>930</v>
      </c>
      <c r="C233" s="255" t="s">
        <v>931</v>
      </c>
      <c r="D233" s="245" t="s">
        <v>305</v>
      </c>
      <c r="E233" s="246">
        <v>82</v>
      </c>
      <c r="F233" s="247"/>
      <c r="G233" s="248">
        <f>ROUND(E233*F233,2)</f>
        <v>0</v>
      </c>
      <c r="H233" s="247"/>
      <c r="I233" s="248">
        <f>ROUND(E233*H233,2)</f>
        <v>0</v>
      </c>
      <c r="J233" s="247"/>
      <c r="K233" s="248">
        <f>ROUND(E233*J233,2)</f>
        <v>0</v>
      </c>
      <c r="L233" s="248">
        <v>21</v>
      </c>
      <c r="M233" s="248">
        <f>G233*(1+L233/100)</f>
        <v>0</v>
      </c>
      <c r="N233" s="246">
        <v>1E-3</v>
      </c>
      <c r="O233" s="246">
        <f>ROUND(E233*N233,2)</f>
        <v>0.08</v>
      </c>
      <c r="P233" s="246">
        <v>0</v>
      </c>
      <c r="Q233" s="246">
        <f>ROUND(E233*P233,2)</f>
        <v>0</v>
      </c>
      <c r="R233" s="248"/>
      <c r="S233" s="248" t="s">
        <v>254</v>
      </c>
      <c r="T233" s="249" t="s">
        <v>235</v>
      </c>
      <c r="U233" s="222">
        <v>0</v>
      </c>
      <c r="V233" s="222">
        <f>ROUND(E233*U233,2)</f>
        <v>0</v>
      </c>
      <c r="W233" s="222"/>
      <c r="X233" s="222" t="s">
        <v>520</v>
      </c>
      <c r="Y233" s="222" t="s">
        <v>237</v>
      </c>
      <c r="Z233" s="212"/>
      <c r="AA233" s="212"/>
      <c r="AB233" s="212"/>
      <c r="AC233" s="212"/>
      <c r="AD233" s="212"/>
      <c r="AE233" s="212"/>
      <c r="AF233" s="212"/>
      <c r="AG233" s="212" t="s">
        <v>718</v>
      </c>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1" x14ac:dyDescent="0.25">
      <c r="A234" s="243">
        <v>94</v>
      </c>
      <c r="B234" s="244" t="s">
        <v>932</v>
      </c>
      <c r="C234" s="255" t="s">
        <v>933</v>
      </c>
      <c r="D234" s="245" t="s">
        <v>305</v>
      </c>
      <c r="E234" s="246">
        <v>70</v>
      </c>
      <c r="F234" s="247"/>
      <c r="G234" s="248">
        <f>ROUND(E234*F234,2)</f>
        <v>0</v>
      </c>
      <c r="H234" s="247"/>
      <c r="I234" s="248">
        <f>ROUND(E234*H234,2)</f>
        <v>0</v>
      </c>
      <c r="J234" s="247"/>
      <c r="K234" s="248">
        <f>ROUND(E234*J234,2)</f>
        <v>0</v>
      </c>
      <c r="L234" s="248">
        <v>21</v>
      </c>
      <c r="M234" s="248">
        <f>G234*(1+L234/100)</f>
        <v>0</v>
      </c>
      <c r="N234" s="246">
        <v>1E-3</v>
      </c>
      <c r="O234" s="246">
        <f>ROUND(E234*N234,2)</f>
        <v>7.0000000000000007E-2</v>
      </c>
      <c r="P234" s="246">
        <v>0</v>
      </c>
      <c r="Q234" s="246">
        <f>ROUND(E234*P234,2)</f>
        <v>0</v>
      </c>
      <c r="R234" s="248"/>
      <c r="S234" s="248" t="s">
        <v>254</v>
      </c>
      <c r="T234" s="249" t="s">
        <v>235</v>
      </c>
      <c r="U234" s="222">
        <v>0</v>
      </c>
      <c r="V234" s="222">
        <f>ROUND(E234*U234,2)</f>
        <v>0</v>
      </c>
      <c r="W234" s="222"/>
      <c r="X234" s="222" t="s">
        <v>520</v>
      </c>
      <c r="Y234" s="222" t="s">
        <v>237</v>
      </c>
      <c r="Z234" s="212"/>
      <c r="AA234" s="212"/>
      <c r="AB234" s="212"/>
      <c r="AC234" s="212"/>
      <c r="AD234" s="212"/>
      <c r="AE234" s="212"/>
      <c r="AF234" s="212"/>
      <c r="AG234" s="212" t="s">
        <v>718</v>
      </c>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1" x14ac:dyDescent="0.25">
      <c r="A235" s="243">
        <v>95</v>
      </c>
      <c r="B235" s="244" t="s">
        <v>934</v>
      </c>
      <c r="C235" s="255" t="s">
        <v>935</v>
      </c>
      <c r="D235" s="245" t="s">
        <v>305</v>
      </c>
      <c r="E235" s="246">
        <v>36</v>
      </c>
      <c r="F235" s="247"/>
      <c r="G235" s="248">
        <f>ROUND(E235*F235,2)</f>
        <v>0</v>
      </c>
      <c r="H235" s="247"/>
      <c r="I235" s="248">
        <f>ROUND(E235*H235,2)</f>
        <v>0</v>
      </c>
      <c r="J235" s="247"/>
      <c r="K235" s="248">
        <f>ROUND(E235*J235,2)</f>
        <v>0</v>
      </c>
      <c r="L235" s="248">
        <v>21</v>
      </c>
      <c r="M235" s="248">
        <f>G235*(1+L235/100)</f>
        <v>0</v>
      </c>
      <c r="N235" s="246">
        <v>1E-3</v>
      </c>
      <c r="O235" s="246">
        <f>ROUND(E235*N235,2)</f>
        <v>0.04</v>
      </c>
      <c r="P235" s="246">
        <v>0</v>
      </c>
      <c r="Q235" s="246">
        <f>ROUND(E235*P235,2)</f>
        <v>0</v>
      </c>
      <c r="R235" s="248"/>
      <c r="S235" s="248" t="s">
        <v>254</v>
      </c>
      <c r="T235" s="249" t="s">
        <v>235</v>
      </c>
      <c r="U235" s="222">
        <v>0</v>
      </c>
      <c r="V235" s="222">
        <f>ROUND(E235*U235,2)</f>
        <v>0</v>
      </c>
      <c r="W235" s="222"/>
      <c r="X235" s="222" t="s">
        <v>520</v>
      </c>
      <c r="Y235" s="222" t="s">
        <v>237</v>
      </c>
      <c r="Z235" s="212"/>
      <c r="AA235" s="212"/>
      <c r="AB235" s="212"/>
      <c r="AC235" s="212"/>
      <c r="AD235" s="212"/>
      <c r="AE235" s="212"/>
      <c r="AF235" s="212"/>
      <c r="AG235" s="212" t="s">
        <v>718</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1" x14ac:dyDescent="0.25">
      <c r="A236" s="243">
        <v>96</v>
      </c>
      <c r="B236" s="244" t="s">
        <v>936</v>
      </c>
      <c r="C236" s="255" t="s">
        <v>937</v>
      </c>
      <c r="D236" s="245" t="s">
        <v>305</v>
      </c>
      <c r="E236" s="246">
        <v>55</v>
      </c>
      <c r="F236" s="247"/>
      <c r="G236" s="248">
        <f>ROUND(E236*F236,2)</f>
        <v>0</v>
      </c>
      <c r="H236" s="247"/>
      <c r="I236" s="248">
        <f>ROUND(E236*H236,2)</f>
        <v>0</v>
      </c>
      <c r="J236" s="247"/>
      <c r="K236" s="248">
        <f>ROUND(E236*J236,2)</f>
        <v>0</v>
      </c>
      <c r="L236" s="248">
        <v>21</v>
      </c>
      <c r="M236" s="248">
        <f>G236*(1+L236/100)</f>
        <v>0</v>
      </c>
      <c r="N236" s="246">
        <v>1E-3</v>
      </c>
      <c r="O236" s="246">
        <f>ROUND(E236*N236,2)</f>
        <v>0.06</v>
      </c>
      <c r="P236" s="246">
        <v>0</v>
      </c>
      <c r="Q236" s="246">
        <f>ROUND(E236*P236,2)</f>
        <v>0</v>
      </c>
      <c r="R236" s="248"/>
      <c r="S236" s="248" t="s">
        <v>254</v>
      </c>
      <c r="T236" s="249" t="s">
        <v>235</v>
      </c>
      <c r="U236" s="222">
        <v>0</v>
      </c>
      <c r="V236" s="222">
        <f>ROUND(E236*U236,2)</f>
        <v>0</v>
      </c>
      <c r="W236" s="222"/>
      <c r="X236" s="222" t="s">
        <v>520</v>
      </c>
      <c r="Y236" s="222" t="s">
        <v>237</v>
      </c>
      <c r="Z236" s="212"/>
      <c r="AA236" s="212"/>
      <c r="AB236" s="212"/>
      <c r="AC236" s="212"/>
      <c r="AD236" s="212"/>
      <c r="AE236" s="212"/>
      <c r="AF236" s="212"/>
      <c r="AG236" s="212" t="s">
        <v>718</v>
      </c>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1" x14ac:dyDescent="0.25">
      <c r="A237" s="243">
        <v>97</v>
      </c>
      <c r="B237" s="244" t="s">
        <v>938</v>
      </c>
      <c r="C237" s="255" t="s">
        <v>939</v>
      </c>
      <c r="D237" s="245" t="s">
        <v>305</v>
      </c>
      <c r="E237" s="246">
        <v>81</v>
      </c>
      <c r="F237" s="247"/>
      <c r="G237" s="248">
        <f>ROUND(E237*F237,2)</f>
        <v>0</v>
      </c>
      <c r="H237" s="247"/>
      <c r="I237" s="248">
        <f>ROUND(E237*H237,2)</f>
        <v>0</v>
      </c>
      <c r="J237" s="247"/>
      <c r="K237" s="248">
        <f>ROUND(E237*J237,2)</f>
        <v>0</v>
      </c>
      <c r="L237" s="248">
        <v>21</v>
      </c>
      <c r="M237" s="248">
        <f>G237*(1+L237/100)</f>
        <v>0</v>
      </c>
      <c r="N237" s="246">
        <v>1E-3</v>
      </c>
      <c r="O237" s="246">
        <f>ROUND(E237*N237,2)</f>
        <v>0.08</v>
      </c>
      <c r="P237" s="246">
        <v>0</v>
      </c>
      <c r="Q237" s="246">
        <f>ROUND(E237*P237,2)</f>
        <v>0</v>
      </c>
      <c r="R237" s="248"/>
      <c r="S237" s="248" t="s">
        <v>254</v>
      </c>
      <c r="T237" s="249" t="s">
        <v>235</v>
      </c>
      <c r="U237" s="222">
        <v>0</v>
      </c>
      <c r="V237" s="222">
        <f>ROUND(E237*U237,2)</f>
        <v>0</v>
      </c>
      <c r="W237" s="222"/>
      <c r="X237" s="222" t="s">
        <v>520</v>
      </c>
      <c r="Y237" s="222" t="s">
        <v>237</v>
      </c>
      <c r="Z237" s="212"/>
      <c r="AA237" s="212"/>
      <c r="AB237" s="212"/>
      <c r="AC237" s="212"/>
      <c r="AD237" s="212"/>
      <c r="AE237" s="212"/>
      <c r="AF237" s="212"/>
      <c r="AG237" s="212" t="s">
        <v>718</v>
      </c>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1" x14ac:dyDescent="0.25">
      <c r="A238" s="243">
        <v>98</v>
      </c>
      <c r="B238" s="244" t="s">
        <v>940</v>
      </c>
      <c r="C238" s="255" t="s">
        <v>941</v>
      </c>
      <c r="D238" s="245" t="s">
        <v>305</v>
      </c>
      <c r="E238" s="246">
        <v>26</v>
      </c>
      <c r="F238" s="247"/>
      <c r="G238" s="248">
        <f>ROUND(E238*F238,2)</f>
        <v>0</v>
      </c>
      <c r="H238" s="247"/>
      <c r="I238" s="248">
        <f>ROUND(E238*H238,2)</f>
        <v>0</v>
      </c>
      <c r="J238" s="247"/>
      <c r="K238" s="248">
        <f>ROUND(E238*J238,2)</f>
        <v>0</v>
      </c>
      <c r="L238" s="248">
        <v>21</v>
      </c>
      <c r="M238" s="248">
        <f>G238*(1+L238/100)</f>
        <v>0</v>
      </c>
      <c r="N238" s="246">
        <v>1E-3</v>
      </c>
      <c r="O238" s="246">
        <f>ROUND(E238*N238,2)</f>
        <v>0.03</v>
      </c>
      <c r="P238" s="246">
        <v>0</v>
      </c>
      <c r="Q238" s="246">
        <f>ROUND(E238*P238,2)</f>
        <v>0</v>
      </c>
      <c r="R238" s="248"/>
      <c r="S238" s="248" t="s">
        <v>254</v>
      </c>
      <c r="T238" s="249" t="s">
        <v>235</v>
      </c>
      <c r="U238" s="222">
        <v>0</v>
      </c>
      <c r="V238" s="222">
        <f>ROUND(E238*U238,2)</f>
        <v>0</v>
      </c>
      <c r="W238" s="222"/>
      <c r="X238" s="222" t="s">
        <v>520</v>
      </c>
      <c r="Y238" s="222" t="s">
        <v>237</v>
      </c>
      <c r="Z238" s="212"/>
      <c r="AA238" s="212"/>
      <c r="AB238" s="212"/>
      <c r="AC238" s="212"/>
      <c r="AD238" s="212"/>
      <c r="AE238" s="212"/>
      <c r="AF238" s="212"/>
      <c r="AG238" s="212" t="s">
        <v>718</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1" x14ac:dyDescent="0.25">
      <c r="A239" s="243">
        <v>99</v>
      </c>
      <c r="B239" s="244" t="s">
        <v>942</v>
      </c>
      <c r="C239" s="255" t="s">
        <v>943</v>
      </c>
      <c r="D239" s="245" t="s">
        <v>305</v>
      </c>
      <c r="E239" s="246">
        <v>31</v>
      </c>
      <c r="F239" s="247"/>
      <c r="G239" s="248">
        <f>ROUND(E239*F239,2)</f>
        <v>0</v>
      </c>
      <c r="H239" s="247"/>
      <c r="I239" s="248">
        <f>ROUND(E239*H239,2)</f>
        <v>0</v>
      </c>
      <c r="J239" s="247"/>
      <c r="K239" s="248">
        <f>ROUND(E239*J239,2)</f>
        <v>0</v>
      </c>
      <c r="L239" s="248">
        <v>21</v>
      </c>
      <c r="M239" s="248">
        <f>G239*(1+L239/100)</f>
        <v>0</v>
      </c>
      <c r="N239" s="246">
        <v>1E-3</v>
      </c>
      <c r="O239" s="246">
        <f>ROUND(E239*N239,2)</f>
        <v>0.03</v>
      </c>
      <c r="P239" s="246">
        <v>0</v>
      </c>
      <c r="Q239" s="246">
        <f>ROUND(E239*P239,2)</f>
        <v>0</v>
      </c>
      <c r="R239" s="248"/>
      <c r="S239" s="248" t="s">
        <v>254</v>
      </c>
      <c r="T239" s="249" t="s">
        <v>235</v>
      </c>
      <c r="U239" s="222">
        <v>0</v>
      </c>
      <c r="V239" s="222">
        <f>ROUND(E239*U239,2)</f>
        <v>0</v>
      </c>
      <c r="W239" s="222"/>
      <c r="X239" s="222" t="s">
        <v>520</v>
      </c>
      <c r="Y239" s="222" t="s">
        <v>237</v>
      </c>
      <c r="Z239" s="212"/>
      <c r="AA239" s="212"/>
      <c r="AB239" s="212"/>
      <c r="AC239" s="212"/>
      <c r="AD239" s="212"/>
      <c r="AE239" s="212"/>
      <c r="AF239" s="212"/>
      <c r="AG239" s="212" t="s">
        <v>718</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1" x14ac:dyDescent="0.25">
      <c r="A240" s="243">
        <v>100</v>
      </c>
      <c r="B240" s="244" t="s">
        <v>944</v>
      </c>
      <c r="C240" s="255" t="s">
        <v>945</v>
      </c>
      <c r="D240" s="245" t="s">
        <v>305</v>
      </c>
      <c r="E240" s="246">
        <v>70</v>
      </c>
      <c r="F240" s="247"/>
      <c r="G240" s="248">
        <f>ROUND(E240*F240,2)</f>
        <v>0</v>
      </c>
      <c r="H240" s="247"/>
      <c r="I240" s="248">
        <f>ROUND(E240*H240,2)</f>
        <v>0</v>
      </c>
      <c r="J240" s="247"/>
      <c r="K240" s="248">
        <f>ROUND(E240*J240,2)</f>
        <v>0</v>
      </c>
      <c r="L240" s="248">
        <v>21</v>
      </c>
      <c r="M240" s="248">
        <f>G240*(1+L240/100)</f>
        <v>0</v>
      </c>
      <c r="N240" s="246">
        <v>1E-3</v>
      </c>
      <c r="O240" s="246">
        <f>ROUND(E240*N240,2)</f>
        <v>7.0000000000000007E-2</v>
      </c>
      <c r="P240" s="246">
        <v>0</v>
      </c>
      <c r="Q240" s="246">
        <f>ROUND(E240*P240,2)</f>
        <v>0</v>
      </c>
      <c r="R240" s="248"/>
      <c r="S240" s="248" t="s">
        <v>254</v>
      </c>
      <c r="T240" s="249" t="s">
        <v>235</v>
      </c>
      <c r="U240" s="222">
        <v>0</v>
      </c>
      <c r="V240" s="222">
        <f>ROUND(E240*U240,2)</f>
        <v>0</v>
      </c>
      <c r="W240" s="222"/>
      <c r="X240" s="222" t="s">
        <v>520</v>
      </c>
      <c r="Y240" s="222" t="s">
        <v>237</v>
      </c>
      <c r="Z240" s="212"/>
      <c r="AA240" s="212"/>
      <c r="AB240" s="212"/>
      <c r="AC240" s="212"/>
      <c r="AD240" s="212"/>
      <c r="AE240" s="212"/>
      <c r="AF240" s="212"/>
      <c r="AG240" s="212" t="s">
        <v>718</v>
      </c>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1" x14ac:dyDescent="0.25">
      <c r="A241" s="243">
        <v>101</v>
      </c>
      <c r="B241" s="244" t="s">
        <v>946</v>
      </c>
      <c r="C241" s="255" t="s">
        <v>947</v>
      </c>
      <c r="D241" s="245" t="s">
        <v>305</v>
      </c>
      <c r="E241" s="246">
        <v>66</v>
      </c>
      <c r="F241" s="247"/>
      <c r="G241" s="248">
        <f>ROUND(E241*F241,2)</f>
        <v>0</v>
      </c>
      <c r="H241" s="247"/>
      <c r="I241" s="248">
        <f>ROUND(E241*H241,2)</f>
        <v>0</v>
      </c>
      <c r="J241" s="247"/>
      <c r="K241" s="248">
        <f>ROUND(E241*J241,2)</f>
        <v>0</v>
      </c>
      <c r="L241" s="248">
        <v>21</v>
      </c>
      <c r="M241" s="248">
        <f>G241*(1+L241/100)</f>
        <v>0</v>
      </c>
      <c r="N241" s="246">
        <v>1E-3</v>
      </c>
      <c r="O241" s="246">
        <f>ROUND(E241*N241,2)</f>
        <v>7.0000000000000007E-2</v>
      </c>
      <c r="P241" s="246">
        <v>0</v>
      </c>
      <c r="Q241" s="246">
        <f>ROUND(E241*P241,2)</f>
        <v>0</v>
      </c>
      <c r="R241" s="248"/>
      <c r="S241" s="248" t="s">
        <v>254</v>
      </c>
      <c r="T241" s="249" t="s">
        <v>235</v>
      </c>
      <c r="U241" s="222">
        <v>0</v>
      </c>
      <c r="V241" s="222">
        <f>ROUND(E241*U241,2)</f>
        <v>0</v>
      </c>
      <c r="W241" s="222"/>
      <c r="X241" s="222" t="s">
        <v>520</v>
      </c>
      <c r="Y241" s="222" t="s">
        <v>237</v>
      </c>
      <c r="Z241" s="212"/>
      <c r="AA241" s="212"/>
      <c r="AB241" s="212"/>
      <c r="AC241" s="212"/>
      <c r="AD241" s="212"/>
      <c r="AE241" s="212"/>
      <c r="AF241" s="212"/>
      <c r="AG241" s="212" t="s">
        <v>718</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1" x14ac:dyDescent="0.25">
      <c r="A242" s="243">
        <v>102</v>
      </c>
      <c r="B242" s="244" t="s">
        <v>948</v>
      </c>
      <c r="C242" s="255" t="s">
        <v>949</v>
      </c>
      <c r="D242" s="245" t="s">
        <v>305</v>
      </c>
      <c r="E242" s="246">
        <v>46</v>
      </c>
      <c r="F242" s="247"/>
      <c r="G242" s="248">
        <f>ROUND(E242*F242,2)</f>
        <v>0</v>
      </c>
      <c r="H242" s="247"/>
      <c r="I242" s="248">
        <f>ROUND(E242*H242,2)</f>
        <v>0</v>
      </c>
      <c r="J242" s="247"/>
      <c r="K242" s="248">
        <f>ROUND(E242*J242,2)</f>
        <v>0</v>
      </c>
      <c r="L242" s="248">
        <v>21</v>
      </c>
      <c r="M242" s="248">
        <f>G242*(1+L242/100)</f>
        <v>0</v>
      </c>
      <c r="N242" s="246">
        <v>1E-3</v>
      </c>
      <c r="O242" s="246">
        <f>ROUND(E242*N242,2)</f>
        <v>0.05</v>
      </c>
      <c r="P242" s="246">
        <v>0</v>
      </c>
      <c r="Q242" s="246">
        <f>ROUND(E242*P242,2)</f>
        <v>0</v>
      </c>
      <c r="R242" s="248"/>
      <c r="S242" s="248" t="s">
        <v>254</v>
      </c>
      <c r="T242" s="249" t="s">
        <v>235</v>
      </c>
      <c r="U242" s="222">
        <v>0</v>
      </c>
      <c r="V242" s="222">
        <f>ROUND(E242*U242,2)</f>
        <v>0</v>
      </c>
      <c r="W242" s="222"/>
      <c r="X242" s="222" t="s">
        <v>520</v>
      </c>
      <c r="Y242" s="222" t="s">
        <v>237</v>
      </c>
      <c r="Z242" s="212"/>
      <c r="AA242" s="212"/>
      <c r="AB242" s="212"/>
      <c r="AC242" s="212"/>
      <c r="AD242" s="212"/>
      <c r="AE242" s="212"/>
      <c r="AF242" s="212"/>
      <c r="AG242" s="212" t="s">
        <v>718</v>
      </c>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outlineLevel="1" x14ac:dyDescent="0.25">
      <c r="A243" s="243">
        <v>103</v>
      </c>
      <c r="B243" s="244" t="s">
        <v>950</v>
      </c>
      <c r="C243" s="255" t="s">
        <v>951</v>
      </c>
      <c r="D243" s="245" t="s">
        <v>305</v>
      </c>
      <c r="E243" s="246">
        <v>58</v>
      </c>
      <c r="F243" s="247"/>
      <c r="G243" s="248">
        <f>ROUND(E243*F243,2)</f>
        <v>0</v>
      </c>
      <c r="H243" s="247"/>
      <c r="I243" s="248">
        <f>ROUND(E243*H243,2)</f>
        <v>0</v>
      </c>
      <c r="J243" s="247"/>
      <c r="K243" s="248">
        <f>ROUND(E243*J243,2)</f>
        <v>0</v>
      </c>
      <c r="L243" s="248">
        <v>21</v>
      </c>
      <c r="M243" s="248">
        <f>G243*(1+L243/100)</f>
        <v>0</v>
      </c>
      <c r="N243" s="246">
        <v>1E-3</v>
      </c>
      <c r="O243" s="246">
        <f>ROUND(E243*N243,2)</f>
        <v>0.06</v>
      </c>
      <c r="P243" s="246">
        <v>0</v>
      </c>
      <c r="Q243" s="246">
        <f>ROUND(E243*P243,2)</f>
        <v>0</v>
      </c>
      <c r="R243" s="248"/>
      <c r="S243" s="248" t="s">
        <v>254</v>
      </c>
      <c r="T243" s="249" t="s">
        <v>235</v>
      </c>
      <c r="U243" s="222">
        <v>0</v>
      </c>
      <c r="V243" s="222">
        <f>ROUND(E243*U243,2)</f>
        <v>0</v>
      </c>
      <c r="W243" s="222"/>
      <c r="X243" s="222" t="s">
        <v>520</v>
      </c>
      <c r="Y243" s="222" t="s">
        <v>237</v>
      </c>
      <c r="Z243" s="212"/>
      <c r="AA243" s="212"/>
      <c r="AB243" s="212"/>
      <c r="AC243" s="212"/>
      <c r="AD243" s="212"/>
      <c r="AE243" s="212"/>
      <c r="AF243" s="212"/>
      <c r="AG243" s="212" t="s">
        <v>718</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1" x14ac:dyDescent="0.25">
      <c r="A244" s="243">
        <v>104</v>
      </c>
      <c r="B244" s="244" t="s">
        <v>952</v>
      </c>
      <c r="C244" s="255" t="s">
        <v>953</v>
      </c>
      <c r="D244" s="245" t="s">
        <v>305</v>
      </c>
      <c r="E244" s="246">
        <v>42</v>
      </c>
      <c r="F244" s="247"/>
      <c r="G244" s="248">
        <f>ROUND(E244*F244,2)</f>
        <v>0</v>
      </c>
      <c r="H244" s="247"/>
      <c r="I244" s="248">
        <f>ROUND(E244*H244,2)</f>
        <v>0</v>
      </c>
      <c r="J244" s="247"/>
      <c r="K244" s="248">
        <f>ROUND(E244*J244,2)</f>
        <v>0</v>
      </c>
      <c r="L244" s="248">
        <v>21</v>
      </c>
      <c r="M244" s="248">
        <f>G244*(1+L244/100)</f>
        <v>0</v>
      </c>
      <c r="N244" s="246">
        <v>1E-3</v>
      </c>
      <c r="O244" s="246">
        <f>ROUND(E244*N244,2)</f>
        <v>0.04</v>
      </c>
      <c r="P244" s="246">
        <v>0</v>
      </c>
      <c r="Q244" s="246">
        <f>ROUND(E244*P244,2)</f>
        <v>0</v>
      </c>
      <c r="R244" s="248"/>
      <c r="S244" s="248" t="s">
        <v>254</v>
      </c>
      <c r="T244" s="249" t="s">
        <v>235</v>
      </c>
      <c r="U244" s="222">
        <v>0</v>
      </c>
      <c r="V244" s="222">
        <f>ROUND(E244*U244,2)</f>
        <v>0</v>
      </c>
      <c r="W244" s="222"/>
      <c r="X244" s="222" t="s">
        <v>520</v>
      </c>
      <c r="Y244" s="222" t="s">
        <v>237</v>
      </c>
      <c r="Z244" s="212"/>
      <c r="AA244" s="212"/>
      <c r="AB244" s="212"/>
      <c r="AC244" s="212"/>
      <c r="AD244" s="212"/>
      <c r="AE244" s="212"/>
      <c r="AF244" s="212"/>
      <c r="AG244" s="212" t="s">
        <v>718</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1" x14ac:dyDescent="0.25">
      <c r="A245" s="243">
        <v>105</v>
      </c>
      <c r="B245" s="244" t="s">
        <v>954</v>
      </c>
      <c r="C245" s="255" t="s">
        <v>955</v>
      </c>
      <c r="D245" s="245" t="s">
        <v>305</v>
      </c>
      <c r="E245" s="246">
        <v>52</v>
      </c>
      <c r="F245" s="247"/>
      <c r="G245" s="248">
        <f>ROUND(E245*F245,2)</f>
        <v>0</v>
      </c>
      <c r="H245" s="247"/>
      <c r="I245" s="248">
        <f>ROUND(E245*H245,2)</f>
        <v>0</v>
      </c>
      <c r="J245" s="247"/>
      <c r="K245" s="248">
        <f>ROUND(E245*J245,2)</f>
        <v>0</v>
      </c>
      <c r="L245" s="248">
        <v>21</v>
      </c>
      <c r="M245" s="248">
        <f>G245*(1+L245/100)</f>
        <v>0</v>
      </c>
      <c r="N245" s="246">
        <v>1E-3</v>
      </c>
      <c r="O245" s="246">
        <f>ROUND(E245*N245,2)</f>
        <v>0.05</v>
      </c>
      <c r="P245" s="246">
        <v>0</v>
      </c>
      <c r="Q245" s="246">
        <f>ROUND(E245*P245,2)</f>
        <v>0</v>
      </c>
      <c r="R245" s="248"/>
      <c r="S245" s="248" t="s">
        <v>254</v>
      </c>
      <c r="T245" s="249" t="s">
        <v>235</v>
      </c>
      <c r="U245" s="222">
        <v>0</v>
      </c>
      <c r="V245" s="222">
        <f>ROUND(E245*U245,2)</f>
        <v>0</v>
      </c>
      <c r="W245" s="222"/>
      <c r="X245" s="222" t="s">
        <v>520</v>
      </c>
      <c r="Y245" s="222" t="s">
        <v>237</v>
      </c>
      <c r="Z245" s="212"/>
      <c r="AA245" s="212"/>
      <c r="AB245" s="212"/>
      <c r="AC245" s="212"/>
      <c r="AD245" s="212"/>
      <c r="AE245" s="212"/>
      <c r="AF245" s="212"/>
      <c r="AG245" s="212" t="s">
        <v>718</v>
      </c>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1" x14ac:dyDescent="0.25">
      <c r="A246" s="243">
        <v>106</v>
      </c>
      <c r="B246" s="244" t="s">
        <v>956</v>
      </c>
      <c r="C246" s="255" t="s">
        <v>957</v>
      </c>
      <c r="D246" s="245" t="s">
        <v>305</v>
      </c>
      <c r="E246" s="246">
        <v>6</v>
      </c>
      <c r="F246" s="247"/>
      <c r="G246" s="248">
        <f>ROUND(E246*F246,2)</f>
        <v>0</v>
      </c>
      <c r="H246" s="247"/>
      <c r="I246" s="248">
        <f>ROUND(E246*H246,2)</f>
        <v>0</v>
      </c>
      <c r="J246" s="247"/>
      <c r="K246" s="248">
        <f>ROUND(E246*J246,2)</f>
        <v>0</v>
      </c>
      <c r="L246" s="248">
        <v>21</v>
      </c>
      <c r="M246" s="248">
        <f>G246*(1+L246/100)</f>
        <v>0</v>
      </c>
      <c r="N246" s="246">
        <v>1E-3</v>
      </c>
      <c r="O246" s="246">
        <f>ROUND(E246*N246,2)</f>
        <v>0.01</v>
      </c>
      <c r="P246" s="246">
        <v>0</v>
      </c>
      <c r="Q246" s="246">
        <f>ROUND(E246*P246,2)</f>
        <v>0</v>
      </c>
      <c r="R246" s="248"/>
      <c r="S246" s="248" t="s">
        <v>254</v>
      </c>
      <c r="T246" s="249" t="s">
        <v>235</v>
      </c>
      <c r="U246" s="222">
        <v>0</v>
      </c>
      <c r="V246" s="222">
        <f>ROUND(E246*U246,2)</f>
        <v>0</v>
      </c>
      <c r="W246" s="222"/>
      <c r="X246" s="222" t="s">
        <v>520</v>
      </c>
      <c r="Y246" s="222" t="s">
        <v>237</v>
      </c>
      <c r="Z246" s="212"/>
      <c r="AA246" s="212"/>
      <c r="AB246" s="212"/>
      <c r="AC246" s="212"/>
      <c r="AD246" s="212"/>
      <c r="AE246" s="212"/>
      <c r="AF246" s="212"/>
      <c r="AG246" s="212" t="s">
        <v>718</v>
      </c>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1" x14ac:dyDescent="0.25">
      <c r="A247" s="243">
        <v>107</v>
      </c>
      <c r="B247" s="244" t="s">
        <v>958</v>
      </c>
      <c r="C247" s="255" t="s">
        <v>959</v>
      </c>
      <c r="D247" s="245" t="s">
        <v>305</v>
      </c>
      <c r="E247" s="246">
        <v>46</v>
      </c>
      <c r="F247" s="247"/>
      <c r="G247" s="248">
        <f>ROUND(E247*F247,2)</f>
        <v>0</v>
      </c>
      <c r="H247" s="247"/>
      <c r="I247" s="248">
        <f>ROUND(E247*H247,2)</f>
        <v>0</v>
      </c>
      <c r="J247" s="247"/>
      <c r="K247" s="248">
        <f>ROUND(E247*J247,2)</f>
        <v>0</v>
      </c>
      <c r="L247" s="248">
        <v>21</v>
      </c>
      <c r="M247" s="248">
        <f>G247*(1+L247/100)</f>
        <v>0</v>
      </c>
      <c r="N247" s="246">
        <v>1E-3</v>
      </c>
      <c r="O247" s="246">
        <f>ROUND(E247*N247,2)</f>
        <v>0.05</v>
      </c>
      <c r="P247" s="246">
        <v>0</v>
      </c>
      <c r="Q247" s="246">
        <f>ROUND(E247*P247,2)</f>
        <v>0</v>
      </c>
      <c r="R247" s="248"/>
      <c r="S247" s="248" t="s">
        <v>254</v>
      </c>
      <c r="T247" s="249" t="s">
        <v>235</v>
      </c>
      <c r="U247" s="222">
        <v>0</v>
      </c>
      <c r="V247" s="222">
        <f>ROUND(E247*U247,2)</f>
        <v>0</v>
      </c>
      <c r="W247" s="222"/>
      <c r="X247" s="222" t="s">
        <v>520</v>
      </c>
      <c r="Y247" s="222" t="s">
        <v>237</v>
      </c>
      <c r="Z247" s="212"/>
      <c r="AA247" s="212"/>
      <c r="AB247" s="212"/>
      <c r="AC247" s="212"/>
      <c r="AD247" s="212"/>
      <c r="AE247" s="212"/>
      <c r="AF247" s="212"/>
      <c r="AG247" s="212" t="s">
        <v>718</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1" x14ac:dyDescent="0.25">
      <c r="A248" s="243">
        <v>108</v>
      </c>
      <c r="B248" s="244" t="s">
        <v>960</v>
      </c>
      <c r="C248" s="255" t="s">
        <v>961</v>
      </c>
      <c r="D248" s="245" t="s">
        <v>305</v>
      </c>
      <c r="E248" s="246">
        <v>30</v>
      </c>
      <c r="F248" s="247"/>
      <c r="G248" s="248">
        <f>ROUND(E248*F248,2)</f>
        <v>0</v>
      </c>
      <c r="H248" s="247"/>
      <c r="I248" s="248">
        <f>ROUND(E248*H248,2)</f>
        <v>0</v>
      </c>
      <c r="J248" s="247"/>
      <c r="K248" s="248">
        <f>ROUND(E248*J248,2)</f>
        <v>0</v>
      </c>
      <c r="L248" s="248">
        <v>21</v>
      </c>
      <c r="M248" s="248">
        <f>G248*(1+L248/100)</f>
        <v>0</v>
      </c>
      <c r="N248" s="246">
        <v>5.0000000000000001E-4</v>
      </c>
      <c r="O248" s="246">
        <f>ROUND(E248*N248,2)</f>
        <v>0.02</v>
      </c>
      <c r="P248" s="246">
        <v>0</v>
      </c>
      <c r="Q248" s="246">
        <f>ROUND(E248*P248,2)</f>
        <v>0</v>
      </c>
      <c r="R248" s="248"/>
      <c r="S248" s="248" t="s">
        <v>254</v>
      </c>
      <c r="T248" s="249" t="s">
        <v>235</v>
      </c>
      <c r="U248" s="222">
        <v>0</v>
      </c>
      <c r="V248" s="222">
        <f>ROUND(E248*U248,2)</f>
        <v>0</v>
      </c>
      <c r="W248" s="222"/>
      <c r="X248" s="222" t="s">
        <v>520</v>
      </c>
      <c r="Y248" s="222" t="s">
        <v>237</v>
      </c>
      <c r="Z248" s="212"/>
      <c r="AA248" s="212"/>
      <c r="AB248" s="212"/>
      <c r="AC248" s="212"/>
      <c r="AD248" s="212"/>
      <c r="AE248" s="212"/>
      <c r="AF248" s="212"/>
      <c r="AG248" s="212" t="s">
        <v>718</v>
      </c>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1" x14ac:dyDescent="0.25">
      <c r="A249" s="243">
        <v>109</v>
      </c>
      <c r="B249" s="244" t="s">
        <v>962</v>
      </c>
      <c r="C249" s="255" t="s">
        <v>963</v>
      </c>
      <c r="D249" s="245" t="s">
        <v>305</v>
      </c>
      <c r="E249" s="246">
        <v>53</v>
      </c>
      <c r="F249" s="247"/>
      <c r="G249" s="248">
        <f>ROUND(E249*F249,2)</f>
        <v>0</v>
      </c>
      <c r="H249" s="247"/>
      <c r="I249" s="248">
        <f>ROUND(E249*H249,2)</f>
        <v>0</v>
      </c>
      <c r="J249" s="247"/>
      <c r="K249" s="248">
        <f>ROUND(E249*J249,2)</f>
        <v>0</v>
      </c>
      <c r="L249" s="248">
        <v>21</v>
      </c>
      <c r="M249" s="248">
        <f>G249*(1+L249/100)</f>
        <v>0</v>
      </c>
      <c r="N249" s="246">
        <v>5.0000000000000001E-4</v>
      </c>
      <c r="O249" s="246">
        <f>ROUND(E249*N249,2)</f>
        <v>0.03</v>
      </c>
      <c r="P249" s="246">
        <v>0</v>
      </c>
      <c r="Q249" s="246">
        <f>ROUND(E249*P249,2)</f>
        <v>0</v>
      </c>
      <c r="R249" s="248"/>
      <c r="S249" s="248" t="s">
        <v>254</v>
      </c>
      <c r="T249" s="249" t="s">
        <v>235</v>
      </c>
      <c r="U249" s="222">
        <v>0</v>
      </c>
      <c r="V249" s="222">
        <f>ROUND(E249*U249,2)</f>
        <v>0</v>
      </c>
      <c r="W249" s="222"/>
      <c r="X249" s="222" t="s">
        <v>520</v>
      </c>
      <c r="Y249" s="222" t="s">
        <v>237</v>
      </c>
      <c r="Z249" s="212"/>
      <c r="AA249" s="212"/>
      <c r="AB249" s="212"/>
      <c r="AC249" s="212"/>
      <c r="AD249" s="212"/>
      <c r="AE249" s="212"/>
      <c r="AF249" s="212"/>
      <c r="AG249" s="212" t="s">
        <v>718</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1" x14ac:dyDescent="0.25">
      <c r="A250" s="243">
        <v>110</v>
      </c>
      <c r="B250" s="244" t="s">
        <v>964</v>
      </c>
      <c r="C250" s="255" t="s">
        <v>965</v>
      </c>
      <c r="D250" s="245" t="s">
        <v>305</v>
      </c>
      <c r="E250" s="246">
        <v>107</v>
      </c>
      <c r="F250" s="247"/>
      <c r="G250" s="248">
        <f>ROUND(E250*F250,2)</f>
        <v>0</v>
      </c>
      <c r="H250" s="247"/>
      <c r="I250" s="248">
        <f>ROUND(E250*H250,2)</f>
        <v>0</v>
      </c>
      <c r="J250" s="247"/>
      <c r="K250" s="248">
        <f>ROUND(E250*J250,2)</f>
        <v>0</v>
      </c>
      <c r="L250" s="248">
        <v>21</v>
      </c>
      <c r="M250" s="248">
        <f>G250*(1+L250/100)</f>
        <v>0</v>
      </c>
      <c r="N250" s="246">
        <v>5.0000000000000001E-4</v>
      </c>
      <c r="O250" s="246">
        <f>ROUND(E250*N250,2)</f>
        <v>0.05</v>
      </c>
      <c r="P250" s="246">
        <v>0</v>
      </c>
      <c r="Q250" s="246">
        <f>ROUND(E250*P250,2)</f>
        <v>0</v>
      </c>
      <c r="R250" s="248"/>
      <c r="S250" s="248" t="s">
        <v>254</v>
      </c>
      <c r="T250" s="249" t="s">
        <v>235</v>
      </c>
      <c r="U250" s="222">
        <v>0</v>
      </c>
      <c r="V250" s="222">
        <f>ROUND(E250*U250,2)</f>
        <v>0</v>
      </c>
      <c r="W250" s="222"/>
      <c r="X250" s="222" t="s">
        <v>520</v>
      </c>
      <c r="Y250" s="222" t="s">
        <v>237</v>
      </c>
      <c r="Z250" s="212"/>
      <c r="AA250" s="212"/>
      <c r="AB250" s="212"/>
      <c r="AC250" s="212"/>
      <c r="AD250" s="212"/>
      <c r="AE250" s="212"/>
      <c r="AF250" s="212"/>
      <c r="AG250" s="212" t="s">
        <v>718</v>
      </c>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1" x14ac:dyDescent="0.25">
      <c r="A251" s="243">
        <v>111</v>
      </c>
      <c r="B251" s="244" t="s">
        <v>966</v>
      </c>
      <c r="C251" s="255" t="s">
        <v>967</v>
      </c>
      <c r="D251" s="245" t="s">
        <v>305</v>
      </c>
      <c r="E251" s="246">
        <v>33</v>
      </c>
      <c r="F251" s="247"/>
      <c r="G251" s="248">
        <f>ROUND(E251*F251,2)</f>
        <v>0</v>
      </c>
      <c r="H251" s="247"/>
      <c r="I251" s="248">
        <f>ROUND(E251*H251,2)</f>
        <v>0</v>
      </c>
      <c r="J251" s="247"/>
      <c r="K251" s="248">
        <f>ROUND(E251*J251,2)</f>
        <v>0</v>
      </c>
      <c r="L251" s="248">
        <v>21</v>
      </c>
      <c r="M251" s="248">
        <f>G251*(1+L251/100)</f>
        <v>0</v>
      </c>
      <c r="N251" s="246">
        <v>5.0000000000000001E-4</v>
      </c>
      <c r="O251" s="246">
        <f>ROUND(E251*N251,2)</f>
        <v>0.02</v>
      </c>
      <c r="P251" s="246">
        <v>0</v>
      </c>
      <c r="Q251" s="246">
        <f>ROUND(E251*P251,2)</f>
        <v>0</v>
      </c>
      <c r="R251" s="248"/>
      <c r="S251" s="248" t="s">
        <v>254</v>
      </c>
      <c r="T251" s="249" t="s">
        <v>235</v>
      </c>
      <c r="U251" s="222">
        <v>0</v>
      </c>
      <c r="V251" s="222">
        <f>ROUND(E251*U251,2)</f>
        <v>0</v>
      </c>
      <c r="W251" s="222"/>
      <c r="X251" s="222" t="s">
        <v>520</v>
      </c>
      <c r="Y251" s="222" t="s">
        <v>237</v>
      </c>
      <c r="Z251" s="212"/>
      <c r="AA251" s="212"/>
      <c r="AB251" s="212"/>
      <c r="AC251" s="212"/>
      <c r="AD251" s="212"/>
      <c r="AE251" s="212"/>
      <c r="AF251" s="212"/>
      <c r="AG251" s="212" t="s">
        <v>718</v>
      </c>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1" x14ac:dyDescent="0.25">
      <c r="A252" s="243">
        <v>112</v>
      </c>
      <c r="B252" s="244" t="s">
        <v>968</v>
      </c>
      <c r="C252" s="255" t="s">
        <v>969</v>
      </c>
      <c r="D252" s="245" t="s">
        <v>305</v>
      </c>
      <c r="E252" s="246">
        <v>129</v>
      </c>
      <c r="F252" s="247"/>
      <c r="G252" s="248">
        <f>ROUND(E252*F252,2)</f>
        <v>0</v>
      </c>
      <c r="H252" s="247"/>
      <c r="I252" s="248">
        <f>ROUND(E252*H252,2)</f>
        <v>0</v>
      </c>
      <c r="J252" s="247"/>
      <c r="K252" s="248">
        <f>ROUND(E252*J252,2)</f>
        <v>0</v>
      </c>
      <c r="L252" s="248">
        <v>21</v>
      </c>
      <c r="M252" s="248">
        <f>G252*(1+L252/100)</f>
        <v>0</v>
      </c>
      <c r="N252" s="246">
        <v>5.0000000000000001E-4</v>
      </c>
      <c r="O252" s="246">
        <f>ROUND(E252*N252,2)</f>
        <v>0.06</v>
      </c>
      <c r="P252" s="246">
        <v>0</v>
      </c>
      <c r="Q252" s="246">
        <f>ROUND(E252*P252,2)</f>
        <v>0</v>
      </c>
      <c r="R252" s="248"/>
      <c r="S252" s="248" t="s">
        <v>254</v>
      </c>
      <c r="T252" s="249" t="s">
        <v>235</v>
      </c>
      <c r="U252" s="222">
        <v>0</v>
      </c>
      <c r="V252" s="222">
        <f>ROUND(E252*U252,2)</f>
        <v>0</v>
      </c>
      <c r="W252" s="222"/>
      <c r="X252" s="222" t="s">
        <v>520</v>
      </c>
      <c r="Y252" s="222" t="s">
        <v>237</v>
      </c>
      <c r="Z252" s="212"/>
      <c r="AA252" s="212"/>
      <c r="AB252" s="212"/>
      <c r="AC252" s="212"/>
      <c r="AD252" s="212"/>
      <c r="AE252" s="212"/>
      <c r="AF252" s="212"/>
      <c r="AG252" s="212" t="s">
        <v>718</v>
      </c>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1" x14ac:dyDescent="0.25">
      <c r="A253" s="234">
        <v>113</v>
      </c>
      <c r="B253" s="235" t="s">
        <v>970</v>
      </c>
      <c r="C253" s="252" t="s">
        <v>971</v>
      </c>
      <c r="D253" s="236" t="s">
        <v>305</v>
      </c>
      <c r="E253" s="237">
        <v>126</v>
      </c>
      <c r="F253" s="238"/>
      <c r="G253" s="239">
        <f>ROUND(E253*F253,2)</f>
        <v>0</v>
      </c>
      <c r="H253" s="238"/>
      <c r="I253" s="239">
        <f>ROUND(E253*H253,2)</f>
        <v>0</v>
      </c>
      <c r="J253" s="238"/>
      <c r="K253" s="239">
        <f>ROUND(E253*J253,2)</f>
        <v>0</v>
      </c>
      <c r="L253" s="239">
        <v>21</v>
      </c>
      <c r="M253" s="239">
        <f>G253*(1+L253/100)</f>
        <v>0</v>
      </c>
      <c r="N253" s="237">
        <v>0</v>
      </c>
      <c r="O253" s="237">
        <f>ROUND(E253*N253,2)</f>
        <v>0</v>
      </c>
      <c r="P253" s="237">
        <v>0</v>
      </c>
      <c r="Q253" s="237">
        <f>ROUND(E253*P253,2)</f>
        <v>0</v>
      </c>
      <c r="R253" s="239"/>
      <c r="S253" s="239" t="s">
        <v>360</v>
      </c>
      <c r="T253" s="240" t="s">
        <v>361</v>
      </c>
      <c r="U253" s="222">
        <v>0</v>
      </c>
      <c r="V253" s="222">
        <f>ROUND(E253*U253,2)</f>
        <v>0</v>
      </c>
      <c r="W253" s="222"/>
      <c r="X253" s="222" t="s">
        <v>276</v>
      </c>
      <c r="Y253" s="222" t="s">
        <v>237</v>
      </c>
      <c r="Z253" s="212"/>
      <c r="AA253" s="212"/>
      <c r="AB253" s="212"/>
      <c r="AC253" s="212"/>
      <c r="AD253" s="212"/>
      <c r="AE253" s="212"/>
      <c r="AF253" s="212"/>
      <c r="AG253" s="212" t="s">
        <v>362</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2" x14ac:dyDescent="0.25">
      <c r="A254" s="219"/>
      <c r="B254" s="220"/>
      <c r="C254" s="263" t="s">
        <v>972</v>
      </c>
      <c r="D254" s="259"/>
      <c r="E254" s="260"/>
      <c r="F254" s="222"/>
      <c r="G254" s="222"/>
      <c r="H254" s="222"/>
      <c r="I254" s="222"/>
      <c r="J254" s="222"/>
      <c r="K254" s="222"/>
      <c r="L254" s="222"/>
      <c r="M254" s="222"/>
      <c r="N254" s="221"/>
      <c r="O254" s="221"/>
      <c r="P254" s="221"/>
      <c r="Q254" s="221"/>
      <c r="R254" s="222"/>
      <c r="S254" s="222"/>
      <c r="T254" s="222"/>
      <c r="U254" s="222"/>
      <c r="V254" s="222"/>
      <c r="W254" s="222"/>
      <c r="X254" s="222"/>
      <c r="Y254" s="222"/>
      <c r="Z254" s="212"/>
      <c r="AA254" s="212"/>
      <c r="AB254" s="212"/>
      <c r="AC254" s="212"/>
      <c r="AD254" s="212"/>
      <c r="AE254" s="212"/>
      <c r="AF254" s="212"/>
      <c r="AG254" s="212" t="s">
        <v>281</v>
      </c>
      <c r="AH254" s="212">
        <v>0</v>
      </c>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3" x14ac:dyDescent="0.25">
      <c r="A255" s="219"/>
      <c r="B255" s="220"/>
      <c r="C255" s="263" t="s">
        <v>973</v>
      </c>
      <c r="D255" s="259"/>
      <c r="E255" s="260">
        <v>126</v>
      </c>
      <c r="F255" s="222"/>
      <c r="G255" s="222"/>
      <c r="H255" s="222"/>
      <c r="I255" s="222"/>
      <c r="J255" s="222"/>
      <c r="K255" s="222"/>
      <c r="L255" s="222"/>
      <c r="M255" s="222"/>
      <c r="N255" s="221"/>
      <c r="O255" s="221"/>
      <c r="P255" s="221"/>
      <c r="Q255" s="221"/>
      <c r="R255" s="222"/>
      <c r="S255" s="222"/>
      <c r="T255" s="222"/>
      <c r="U255" s="222"/>
      <c r="V255" s="222"/>
      <c r="W255" s="222"/>
      <c r="X255" s="222"/>
      <c r="Y255" s="222"/>
      <c r="Z255" s="212"/>
      <c r="AA255" s="212"/>
      <c r="AB255" s="212"/>
      <c r="AC255" s="212"/>
      <c r="AD255" s="212"/>
      <c r="AE255" s="212"/>
      <c r="AF255" s="212"/>
      <c r="AG255" s="212" t="s">
        <v>281</v>
      </c>
      <c r="AH255" s="212">
        <v>0</v>
      </c>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outlineLevel="1" x14ac:dyDescent="0.25">
      <c r="A256" s="243">
        <v>114</v>
      </c>
      <c r="B256" s="244" t="s">
        <v>974</v>
      </c>
      <c r="C256" s="255" t="s">
        <v>975</v>
      </c>
      <c r="D256" s="245" t="s">
        <v>305</v>
      </c>
      <c r="E256" s="246">
        <v>45</v>
      </c>
      <c r="F256" s="247"/>
      <c r="G256" s="248">
        <f>ROUND(E256*F256,2)</f>
        <v>0</v>
      </c>
      <c r="H256" s="247"/>
      <c r="I256" s="248">
        <f>ROUND(E256*H256,2)</f>
        <v>0</v>
      </c>
      <c r="J256" s="247"/>
      <c r="K256" s="248">
        <f>ROUND(E256*J256,2)</f>
        <v>0</v>
      </c>
      <c r="L256" s="248">
        <v>21</v>
      </c>
      <c r="M256" s="248">
        <f>G256*(1+L256/100)</f>
        <v>0</v>
      </c>
      <c r="N256" s="246">
        <v>1E-4</v>
      </c>
      <c r="O256" s="246">
        <f>ROUND(E256*N256,2)</f>
        <v>0</v>
      </c>
      <c r="P256" s="246">
        <v>0</v>
      </c>
      <c r="Q256" s="246">
        <f>ROUND(E256*P256,2)</f>
        <v>0</v>
      </c>
      <c r="R256" s="248"/>
      <c r="S256" s="248" t="s">
        <v>254</v>
      </c>
      <c r="T256" s="249" t="s">
        <v>235</v>
      </c>
      <c r="U256" s="222">
        <v>0</v>
      </c>
      <c r="V256" s="222">
        <f>ROUND(E256*U256,2)</f>
        <v>0</v>
      </c>
      <c r="W256" s="222"/>
      <c r="X256" s="222" t="s">
        <v>520</v>
      </c>
      <c r="Y256" s="222" t="s">
        <v>237</v>
      </c>
      <c r="Z256" s="212"/>
      <c r="AA256" s="212"/>
      <c r="AB256" s="212"/>
      <c r="AC256" s="212"/>
      <c r="AD256" s="212"/>
      <c r="AE256" s="212"/>
      <c r="AF256" s="212"/>
      <c r="AG256" s="212" t="s">
        <v>718</v>
      </c>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1" x14ac:dyDescent="0.25">
      <c r="A257" s="243">
        <v>115</v>
      </c>
      <c r="B257" s="244" t="s">
        <v>976</v>
      </c>
      <c r="C257" s="255" t="s">
        <v>977</v>
      </c>
      <c r="D257" s="245" t="s">
        <v>305</v>
      </c>
      <c r="E257" s="246">
        <v>81</v>
      </c>
      <c r="F257" s="247"/>
      <c r="G257" s="248">
        <f>ROUND(E257*F257,2)</f>
        <v>0</v>
      </c>
      <c r="H257" s="247"/>
      <c r="I257" s="248">
        <f>ROUND(E257*H257,2)</f>
        <v>0</v>
      </c>
      <c r="J257" s="247"/>
      <c r="K257" s="248">
        <f>ROUND(E257*J257,2)</f>
        <v>0</v>
      </c>
      <c r="L257" s="248">
        <v>21</v>
      </c>
      <c r="M257" s="248">
        <f>G257*(1+L257/100)</f>
        <v>0</v>
      </c>
      <c r="N257" s="246">
        <v>1E-4</v>
      </c>
      <c r="O257" s="246">
        <f>ROUND(E257*N257,2)</f>
        <v>0.01</v>
      </c>
      <c r="P257" s="246">
        <v>0</v>
      </c>
      <c r="Q257" s="246">
        <f>ROUND(E257*P257,2)</f>
        <v>0</v>
      </c>
      <c r="R257" s="248"/>
      <c r="S257" s="248" t="s">
        <v>254</v>
      </c>
      <c r="T257" s="249" t="s">
        <v>235</v>
      </c>
      <c r="U257" s="222">
        <v>0</v>
      </c>
      <c r="V257" s="222">
        <f>ROUND(E257*U257,2)</f>
        <v>0</v>
      </c>
      <c r="W257" s="222"/>
      <c r="X257" s="222" t="s">
        <v>520</v>
      </c>
      <c r="Y257" s="222" t="s">
        <v>237</v>
      </c>
      <c r="Z257" s="212"/>
      <c r="AA257" s="212"/>
      <c r="AB257" s="212"/>
      <c r="AC257" s="212"/>
      <c r="AD257" s="212"/>
      <c r="AE257" s="212"/>
      <c r="AF257" s="212"/>
      <c r="AG257" s="212" t="s">
        <v>718</v>
      </c>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1" x14ac:dyDescent="0.25">
      <c r="A258" s="234">
        <v>116</v>
      </c>
      <c r="B258" s="235" t="s">
        <v>978</v>
      </c>
      <c r="C258" s="252" t="s">
        <v>979</v>
      </c>
      <c r="D258" s="236" t="s">
        <v>305</v>
      </c>
      <c r="E258" s="237">
        <v>24</v>
      </c>
      <c r="F258" s="238"/>
      <c r="G258" s="239">
        <f>ROUND(E258*F258,2)</f>
        <v>0</v>
      </c>
      <c r="H258" s="238"/>
      <c r="I258" s="239">
        <f>ROUND(E258*H258,2)</f>
        <v>0</v>
      </c>
      <c r="J258" s="238"/>
      <c r="K258" s="239">
        <f>ROUND(E258*J258,2)</f>
        <v>0</v>
      </c>
      <c r="L258" s="239">
        <v>21</v>
      </c>
      <c r="M258" s="239">
        <f>G258*(1+L258/100)</f>
        <v>0</v>
      </c>
      <c r="N258" s="237">
        <v>0</v>
      </c>
      <c r="O258" s="237">
        <f>ROUND(E258*N258,2)</f>
        <v>0</v>
      </c>
      <c r="P258" s="237">
        <v>0</v>
      </c>
      <c r="Q258" s="237">
        <f>ROUND(E258*P258,2)</f>
        <v>0</v>
      </c>
      <c r="R258" s="239"/>
      <c r="S258" s="239" t="s">
        <v>360</v>
      </c>
      <c r="T258" s="240" t="s">
        <v>361</v>
      </c>
      <c r="U258" s="222">
        <v>0</v>
      </c>
      <c r="V258" s="222">
        <f>ROUND(E258*U258,2)</f>
        <v>0</v>
      </c>
      <c r="W258" s="222"/>
      <c r="X258" s="222" t="s">
        <v>276</v>
      </c>
      <c r="Y258" s="222" t="s">
        <v>237</v>
      </c>
      <c r="Z258" s="212"/>
      <c r="AA258" s="212"/>
      <c r="AB258" s="212"/>
      <c r="AC258" s="212"/>
      <c r="AD258" s="212"/>
      <c r="AE258" s="212"/>
      <c r="AF258" s="212"/>
      <c r="AG258" s="212" t="s">
        <v>362</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2" x14ac:dyDescent="0.25">
      <c r="A259" s="219"/>
      <c r="B259" s="220"/>
      <c r="C259" s="253" t="s">
        <v>363</v>
      </c>
      <c r="D259" s="241"/>
      <c r="E259" s="241"/>
      <c r="F259" s="241"/>
      <c r="G259" s="241"/>
      <c r="H259" s="222"/>
      <c r="I259" s="222"/>
      <c r="J259" s="222"/>
      <c r="K259" s="222"/>
      <c r="L259" s="222"/>
      <c r="M259" s="222"/>
      <c r="N259" s="221"/>
      <c r="O259" s="221"/>
      <c r="P259" s="221"/>
      <c r="Q259" s="221"/>
      <c r="R259" s="222"/>
      <c r="S259" s="222"/>
      <c r="T259" s="222"/>
      <c r="U259" s="222"/>
      <c r="V259" s="222"/>
      <c r="W259" s="222"/>
      <c r="X259" s="222"/>
      <c r="Y259" s="222"/>
      <c r="Z259" s="212"/>
      <c r="AA259" s="212"/>
      <c r="AB259" s="212"/>
      <c r="AC259" s="212"/>
      <c r="AD259" s="212"/>
      <c r="AE259" s="212"/>
      <c r="AF259" s="212"/>
      <c r="AG259" s="212" t="s">
        <v>240</v>
      </c>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3" x14ac:dyDescent="0.25">
      <c r="A260" s="219"/>
      <c r="B260" s="220"/>
      <c r="C260" s="254" t="s">
        <v>980</v>
      </c>
      <c r="D260" s="242"/>
      <c r="E260" s="242"/>
      <c r="F260" s="242"/>
      <c r="G260" s="242"/>
      <c r="H260" s="222"/>
      <c r="I260" s="222"/>
      <c r="J260" s="222"/>
      <c r="K260" s="222"/>
      <c r="L260" s="222"/>
      <c r="M260" s="222"/>
      <c r="N260" s="221"/>
      <c r="O260" s="221"/>
      <c r="P260" s="221"/>
      <c r="Q260" s="221"/>
      <c r="R260" s="222"/>
      <c r="S260" s="222"/>
      <c r="T260" s="222"/>
      <c r="U260" s="222"/>
      <c r="V260" s="222"/>
      <c r="W260" s="222"/>
      <c r="X260" s="222"/>
      <c r="Y260" s="222"/>
      <c r="Z260" s="212"/>
      <c r="AA260" s="212"/>
      <c r="AB260" s="212"/>
      <c r="AC260" s="212"/>
      <c r="AD260" s="212"/>
      <c r="AE260" s="212"/>
      <c r="AF260" s="212"/>
      <c r="AG260" s="212" t="s">
        <v>240</v>
      </c>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2" x14ac:dyDescent="0.25">
      <c r="A261" s="219"/>
      <c r="B261" s="220"/>
      <c r="C261" s="263" t="s">
        <v>981</v>
      </c>
      <c r="D261" s="259"/>
      <c r="E261" s="260"/>
      <c r="F261" s="222"/>
      <c r="G261" s="222"/>
      <c r="H261" s="222"/>
      <c r="I261" s="222"/>
      <c r="J261" s="222"/>
      <c r="K261" s="222"/>
      <c r="L261" s="222"/>
      <c r="M261" s="222"/>
      <c r="N261" s="221"/>
      <c r="O261" s="221"/>
      <c r="P261" s="221"/>
      <c r="Q261" s="221"/>
      <c r="R261" s="222"/>
      <c r="S261" s="222"/>
      <c r="T261" s="222"/>
      <c r="U261" s="222"/>
      <c r="V261" s="222"/>
      <c r="W261" s="222"/>
      <c r="X261" s="222"/>
      <c r="Y261" s="222"/>
      <c r="Z261" s="212"/>
      <c r="AA261" s="212"/>
      <c r="AB261" s="212"/>
      <c r="AC261" s="212"/>
      <c r="AD261" s="212"/>
      <c r="AE261" s="212"/>
      <c r="AF261" s="212"/>
      <c r="AG261" s="212" t="s">
        <v>281</v>
      </c>
      <c r="AH261" s="212">
        <v>0</v>
      </c>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3" x14ac:dyDescent="0.25">
      <c r="A262" s="219"/>
      <c r="B262" s="220"/>
      <c r="C262" s="263" t="s">
        <v>982</v>
      </c>
      <c r="D262" s="259"/>
      <c r="E262" s="260">
        <v>24</v>
      </c>
      <c r="F262" s="222"/>
      <c r="G262" s="222"/>
      <c r="H262" s="222"/>
      <c r="I262" s="222"/>
      <c r="J262" s="222"/>
      <c r="K262" s="222"/>
      <c r="L262" s="222"/>
      <c r="M262" s="222"/>
      <c r="N262" s="221"/>
      <c r="O262" s="221"/>
      <c r="P262" s="221"/>
      <c r="Q262" s="221"/>
      <c r="R262" s="222"/>
      <c r="S262" s="222"/>
      <c r="T262" s="222"/>
      <c r="U262" s="222"/>
      <c r="V262" s="222"/>
      <c r="W262" s="222"/>
      <c r="X262" s="222"/>
      <c r="Y262" s="222"/>
      <c r="Z262" s="212"/>
      <c r="AA262" s="212"/>
      <c r="AB262" s="212"/>
      <c r="AC262" s="212"/>
      <c r="AD262" s="212"/>
      <c r="AE262" s="212"/>
      <c r="AF262" s="212"/>
      <c r="AG262" s="212" t="s">
        <v>281</v>
      </c>
      <c r="AH262" s="212">
        <v>0</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1" x14ac:dyDescent="0.25">
      <c r="A263" s="234">
        <v>117</v>
      </c>
      <c r="B263" s="235" t="s">
        <v>983</v>
      </c>
      <c r="C263" s="252" t="s">
        <v>984</v>
      </c>
      <c r="D263" s="236" t="s">
        <v>273</v>
      </c>
      <c r="E263" s="237">
        <v>357.9</v>
      </c>
      <c r="F263" s="238"/>
      <c r="G263" s="239">
        <f>ROUND(E263*F263,2)</f>
        <v>0</v>
      </c>
      <c r="H263" s="238"/>
      <c r="I263" s="239">
        <f>ROUND(E263*H263,2)</f>
        <v>0</v>
      </c>
      <c r="J263" s="238"/>
      <c r="K263" s="239">
        <f>ROUND(E263*J263,2)</f>
        <v>0</v>
      </c>
      <c r="L263" s="239">
        <v>21</v>
      </c>
      <c r="M263" s="239">
        <f>G263*(1+L263/100)</f>
        <v>0</v>
      </c>
      <c r="N263" s="237">
        <v>0</v>
      </c>
      <c r="O263" s="237">
        <f>ROUND(E263*N263,2)</f>
        <v>0</v>
      </c>
      <c r="P263" s="237">
        <v>0</v>
      </c>
      <c r="Q263" s="237">
        <f>ROUND(E263*P263,2)</f>
        <v>0</v>
      </c>
      <c r="R263" s="239"/>
      <c r="S263" s="239" t="s">
        <v>360</v>
      </c>
      <c r="T263" s="240" t="s">
        <v>361</v>
      </c>
      <c r="U263" s="222">
        <v>0</v>
      </c>
      <c r="V263" s="222">
        <f>ROUND(E263*U263,2)</f>
        <v>0</v>
      </c>
      <c r="W263" s="222"/>
      <c r="X263" s="222" t="s">
        <v>276</v>
      </c>
      <c r="Y263" s="222" t="s">
        <v>237</v>
      </c>
      <c r="Z263" s="212"/>
      <c r="AA263" s="212"/>
      <c r="AB263" s="212"/>
      <c r="AC263" s="212"/>
      <c r="AD263" s="212"/>
      <c r="AE263" s="212"/>
      <c r="AF263" s="212"/>
      <c r="AG263" s="212" t="s">
        <v>362</v>
      </c>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2" x14ac:dyDescent="0.25">
      <c r="A264" s="219"/>
      <c r="B264" s="220"/>
      <c r="C264" s="253" t="s">
        <v>363</v>
      </c>
      <c r="D264" s="241"/>
      <c r="E264" s="241"/>
      <c r="F264" s="241"/>
      <c r="G264" s="241"/>
      <c r="H264" s="222"/>
      <c r="I264" s="222"/>
      <c r="J264" s="222"/>
      <c r="K264" s="222"/>
      <c r="L264" s="222"/>
      <c r="M264" s="222"/>
      <c r="N264" s="221"/>
      <c r="O264" s="221"/>
      <c r="P264" s="221"/>
      <c r="Q264" s="221"/>
      <c r="R264" s="222"/>
      <c r="S264" s="222"/>
      <c r="T264" s="222"/>
      <c r="U264" s="222"/>
      <c r="V264" s="222"/>
      <c r="W264" s="222"/>
      <c r="X264" s="222"/>
      <c r="Y264" s="222"/>
      <c r="Z264" s="212"/>
      <c r="AA264" s="212"/>
      <c r="AB264" s="212"/>
      <c r="AC264" s="212"/>
      <c r="AD264" s="212"/>
      <c r="AE264" s="212"/>
      <c r="AF264" s="212"/>
      <c r="AG264" s="212" t="s">
        <v>240</v>
      </c>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3" x14ac:dyDescent="0.25">
      <c r="A265" s="219"/>
      <c r="B265" s="220"/>
      <c r="C265" s="254" t="s">
        <v>985</v>
      </c>
      <c r="D265" s="242"/>
      <c r="E265" s="242"/>
      <c r="F265" s="242"/>
      <c r="G265" s="242"/>
      <c r="H265" s="222"/>
      <c r="I265" s="222"/>
      <c r="J265" s="222"/>
      <c r="K265" s="222"/>
      <c r="L265" s="222"/>
      <c r="M265" s="222"/>
      <c r="N265" s="221"/>
      <c r="O265" s="221"/>
      <c r="P265" s="221"/>
      <c r="Q265" s="221"/>
      <c r="R265" s="222"/>
      <c r="S265" s="222"/>
      <c r="T265" s="222"/>
      <c r="U265" s="222"/>
      <c r="V265" s="222"/>
      <c r="W265" s="222"/>
      <c r="X265" s="222"/>
      <c r="Y265" s="222"/>
      <c r="Z265" s="212"/>
      <c r="AA265" s="212"/>
      <c r="AB265" s="212"/>
      <c r="AC265" s="212"/>
      <c r="AD265" s="212"/>
      <c r="AE265" s="212"/>
      <c r="AF265" s="212"/>
      <c r="AG265" s="212" t="s">
        <v>240</v>
      </c>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1" x14ac:dyDescent="0.25">
      <c r="A266" s="243">
        <v>118</v>
      </c>
      <c r="B266" s="244" t="s">
        <v>986</v>
      </c>
      <c r="C266" s="255" t="s">
        <v>987</v>
      </c>
      <c r="D266" s="245" t="s">
        <v>273</v>
      </c>
      <c r="E266" s="246">
        <v>845.1</v>
      </c>
      <c r="F266" s="247"/>
      <c r="G266" s="248">
        <f>ROUND(E266*F266,2)</f>
        <v>0</v>
      </c>
      <c r="H266" s="247"/>
      <c r="I266" s="248">
        <f>ROUND(E266*H266,2)</f>
        <v>0</v>
      </c>
      <c r="J266" s="247"/>
      <c r="K266" s="248">
        <f>ROUND(E266*J266,2)</f>
        <v>0</v>
      </c>
      <c r="L266" s="248">
        <v>21</v>
      </c>
      <c r="M266" s="248">
        <f>G266*(1+L266/100)</f>
        <v>0</v>
      </c>
      <c r="N266" s="246">
        <v>0</v>
      </c>
      <c r="O266" s="246">
        <f>ROUND(E266*N266,2)</f>
        <v>0</v>
      </c>
      <c r="P266" s="246">
        <v>0</v>
      </c>
      <c r="Q266" s="246">
        <f>ROUND(E266*P266,2)</f>
        <v>0</v>
      </c>
      <c r="R266" s="248"/>
      <c r="S266" s="248" t="s">
        <v>360</v>
      </c>
      <c r="T266" s="249" t="s">
        <v>361</v>
      </c>
      <c r="U266" s="222">
        <v>0</v>
      </c>
      <c r="V266" s="222">
        <f>ROUND(E266*U266,2)</f>
        <v>0</v>
      </c>
      <c r="W266" s="222"/>
      <c r="X266" s="222" t="s">
        <v>276</v>
      </c>
      <c r="Y266" s="222" t="s">
        <v>237</v>
      </c>
      <c r="Z266" s="212"/>
      <c r="AA266" s="212"/>
      <c r="AB266" s="212"/>
      <c r="AC266" s="212"/>
      <c r="AD266" s="212"/>
      <c r="AE266" s="212"/>
      <c r="AF266" s="212"/>
      <c r="AG266" s="212" t="s">
        <v>362</v>
      </c>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1" x14ac:dyDescent="0.25">
      <c r="A267" s="243">
        <v>119</v>
      </c>
      <c r="B267" s="244" t="s">
        <v>988</v>
      </c>
      <c r="C267" s="255" t="s">
        <v>989</v>
      </c>
      <c r="D267" s="245" t="s">
        <v>305</v>
      </c>
      <c r="E267" s="246">
        <v>14</v>
      </c>
      <c r="F267" s="247"/>
      <c r="G267" s="248">
        <f>ROUND(E267*F267,2)</f>
        <v>0</v>
      </c>
      <c r="H267" s="247"/>
      <c r="I267" s="248">
        <f>ROUND(E267*H267,2)</f>
        <v>0</v>
      </c>
      <c r="J267" s="247"/>
      <c r="K267" s="248">
        <f>ROUND(E267*J267,2)</f>
        <v>0</v>
      </c>
      <c r="L267" s="248">
        <v>21</v>
      </c>
      <c r="M267" s="248">
        <f>G267*(1+L267/100)</f>
        <v>0</v>
      </c>
      <c r="N267" s="246">
        <v>6.0000000000000002E-5</v>
      </c>
      <c r="O267" s="246">
        <f>ROUND(E267*N267,2)</f>
        <v>0</v>
      </c>
      <c r="P267" s="246">
        <v>0</v>
      </c>
      <c r="Q267" s="246">
        <f>ROUND(E267*P267,2)</f>
        <v>0</v>
      </c>
      <c r="R267" s="248"/>
      <c r="S267" s="248" t="s">
        <v>360</v>
      </c>
      <c r="T267" s="249" t="s">
        <v>361</v>
      </c>
      <c r="U267" s="222">
        <v>0</v>
      </c>
      <c r="V267" s="222">
        <f>ROUND(E267*U267,2)</f>
        <v>0</v>
      </c>
      <c r="W267" s="222"/>
      <c r="X267" s="222" t="s">
        <v>276</v>
      </c>
      <c r="Y267" s="222" t="s">
        <v>237</v>
      </c>
      <c r="Z267" s="212"/>
      <c r="AA267" s="212"/>
      <c r="AB267" s="212"/>
      <c r="AC267" s="212"/>
      <c r="AD267" s="212"/>
      <c r="AE267" s="212"/>
      <c r="AF267" s="212"/>
      <c r="AG267" s="212" t="s">
        <v>362</v>
      </c>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1" x14ac:dyDescent="0.25">
      <c r="A268" s="234">
        <v>120</v>
      </c>
      <c r="B268" s="235" t="s">
        <v>990</v>
      </c>
      <c r="C268" s="252" t="s">
        <v>991</v>
      </c>
      <c r="D268" s="236" t="s">
        <v>305</v>
      </c>
      <c r="E268" s="237">
        <v>42</v>
      </c>
      <c r="F268" s="238"/>
      <c r="G268" s="239">
        <f>ROUND(E268*F268,2)</f>
        <v>0</v>
      </c>
      <c r="H268" s="238"/>
      <c r="I268" s="239">
        <f>ROUND(E268*H268,2)</f>
        <v>0</v>
      </c>
      <c r="J268" s="238"/>
      <c r="K268" s="239">
        <f>ROUND(E268*J268,2)</f>
        <v>0</v>
      </c>
      <c r="L268" s="239">
        <v>21</v>
      </c>
      <c r="M268" s="239">
        <f>G268*(1+L268/100)</f>
        <v>0</v>
      </c>
      <c r="N268" s="237">
        <v>7.0899999999999999E-3</v>
      </c>
      <c r="O268" s="237">
        <f>ROUND(E268*N268,2)</f>
        <v>0.3</v>
      </c>
      <c r="P268" s="237">
        <v>0</v>
      </c>
      <c r="Q268" s="237">
        <f>ROUND(E268*P268,2)</f>
        <v>0</v>
      </c>
      <c r="R268" s="239"/>
      <c r="S268" s="239" t="s">
        <v>360</v>
      </c>
      <c r="T268" s="240" t="s">
        <v>361</v>
      </c>
      <c r="U268" s="222">
        <v>0</v>
      </c>
      <c r="V268" s="222">
        <f>ROUND(E268*U268,2)</f>
        <v>0</v>
      </c>
      <c r="W268" s="222"/>
      <c r="X268" s="222" t="s">
        <v>520</v>
      </c>
      <c r="Y268" s="222" t="s">
        <v>237</v>
      </c>
      <c r="Z268" s="212"/>
      <c r="AA268" s="212"/>
      <c r="AB268" s="212"/>
      <c r="AC268" s="212"/>
      <c r="AD268" s="212"/>
      <c r="AE268" s="212"/>
      <c r="AF268" s="212"/>
      <c r="AG268" s="212" t="s">
        <v>718</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2" x14ac:dyDescent="0.25">
      <c r="A269" s="219"/>
      <c r="B269" s="220"/>
      <c r="C269" s="263" t="s">
        <v>992</v>
      </c>
      <c r="D269" s="259"/>
      <c r="E269" s="260"/>
      <c r="F269" s="222"/>
      <c r="G269" s="222"/>
      <c r="H269" s="222"/>
      <c r="I269" s="222"/>
      <c r="J269" s="222"/>
      <c r="K269" s="222"/>
      <c r="L269" s="222"/>
      <c r="M269" s="222"/>
      <c r="N269" s="221"/>
      <c r="O269" s="221"/>
      <c r="P269" s="221"/>
      <c r="Q269" s="221"/>
      <c r="R269" s="222"/>
      <c r="S269" s="222"/>
      <c r="T269" s="222"/>
      <c r="U269" s="222"/>
      <c r="V269" s="222"/>
      <c r="W269" s="222"/>
      <c r="X269" s="222"/>
      <c r="Y269" s="222"/>
      <c r="Z269" s="212"/>
      <c r="AA269" s="212"/>
      <c r="AB269" s="212"/>
      <c r="AC269" s="212"/>
      <c r="AD269" s="212"/>
      <c r="AE269" s="212"/>
      <c r="AF269" s="212"/>
      <c r="AG269" s="212" t="s">
        <v>281</v>
      </c>
      <c r="AH269" s="212">
        <v>0</v>
      </c>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3" x14ac:dyDescent="0.25">
      <c r="A270" s="219"/>
      <c r="B270" s="220"/>
      <c r="C270" s="263" t="s">
        <v>993</v>
      </c>
      <c r="D270" s="259"/>
      <c r="E270" s="260">
        <v>42</v>
      </c>
      <c r="F270" s="222"/>
      <c r="G270" s="222"/>
      <c r="H270" s="222"/>
      <c r="I270" s="222"/>
      <c r="J270" s="222"/>
      <c r="K270" s="222"/>
      <c r="L270" s="222"/>
      <c r="M270" s="222"/>
      <c r="N270" s="221"/>
      <c r="O270" s="221"/>
      <c r="P270" s="221"/>
      <c r="Q270" s="221"/>
      <c r="R270" s="222"/>
      <c r="S270" s="222"/>
      <c r="T270" s="222"/>
      <c r="U270" s="222"/>
      <c r="V270" s="222"/>
      <c r="W270" s="222"/>
      <c r="X270" s="222"/>
      <c r="Y270" s="222"/>
      <c r="Z270" s="212"/>
      <c r="AA270" s="212"/>
      <c r="AB270" s="212"/>
      <c r="AC270" s="212"/>
      <c r="AD270" s="212"/>
      <c r="AE270" s="212"/>
      <c r="AF270" s="212"/>
      <c r="AG270" s="212" t="s">
        <v>281</v>
      </c>
      <c r="AH270" s="212">
        <v>0</v>
      </c>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outlineLevel="1" x14ac:dyDescent="0.25">
      <c r="A271" s="234">
        <v>121</v>
      </c>
      <c r="B271" s="235" t="s">
        <v>994</v>
      </c>
      <c r="C271" s="252" t="s">
        <v>995</v>
      </c>
      <c r="D271" s="236" t="s">
        <v>290</v>
      </c>
      <c r="E271" s="237">
        <v>29.4</v>
      </c>
      <c r="F271" s="238"/>
      <c r="G271" s="239">
        <f>ROUND(E271*F271,2)</f>
        <v>0</v>
      </c>
      <c r="H271" s="238"/>
      <c r="I271" s="239">
        <f>ROUND(E271*H271,2)</f>
        <v>0</v>
      </c>
      <c r="J271" s="238"/>
      <c r="K271" s="239">
        <f>ROUND(E271*J271,2)</f>
        <v>0</v>
      </c>
      <c r="L271" s="239">
        <v>21</v>
      </c>
      <c r="M271" s="239">
        <f>G271*(1+L271/100)</f>
        <v>0</v>
      </c>
      <c r="N271" s="237">
        <v>1E-4</v>
      </c>
      <c r="O271" s="237">
        <f>ROUND(E271*N271,2)</f>
        <v>0</v>
      </c>
      <c r="P271" s="237">
        <v>0</v>
      </c>
      <c r="Q271" s="237">
        <f>ROUND(E271*P271,2)</f>
        <v>0</v>
      </c>
      <c r="R271" s="239"/>
      <c r="S271" s="239" t="s">
        <v>254</v>
      </c>
      <c r="T271" s="240" t="s">
        <v>235</v>
      </c>
      <c r="U271" s="222">
        <v>0</v>
      </c>
      <c r="V271" s="222">
        <f>ROUND(E271*U271,2)</f>
        <v>0</v>
      </c>
      <c r="W271" s="222"/>
      <c r="X271" s="222" t="s">
        <v>520</v>
      </c>
      <c r="Y271" s="222" t="s">
        <v>237</v>
      </c>
      <c r="Z271" s="212"/>
      <c r="AA271" s="212"/>
      <c r="AB271" s="212"/>
      <c r="AC271" s="212"/>
      <c r="AD271" s="212"/>
      <c r="AE271" s="212"/>
      <c r="AF271" s="212"/>
      <c r="AG271" s="212" t="s">
        <v>718</v>
      </c>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2" x14ac:dyDescent="0.25">
      <c r="A272" s="219"/>
      <c r="B272" s="220"/>
      <c r="C272" s="263" t="s">
        <v>996</v>
      </c>
      <c r="D272" s="259"/>
      <c r="E272" s="260"/>
      <c r="F272" s="222"/>
      <c r="G272" s="222"/>
      <c r="H272" s="222"/>
      <c r="I272" s="222"/>
      <c r="J272" s="222"/>
      <c r="K272" s="222"/>
      <c r="L272" s="222"/>
      <c r="M272" s="222"/>
      <c r="N272" s="221"/>
      <c r="O272" s="221"/>
      <c r="P272" s="221"/>
      <c r="Q272" s="221"/>
      <c r="R272" s="222"/>
      <c r="S272" s="222"/>
      <c r="T272" s="222"/>
      <c r="U272" s="222"/>
      <c r="V272" s="222"/>
      <c r="W272" s="222"/>
      <c r="X272" s="222"/>
      <c r="Y272" s="222"/>
      <c r="Z272" s="212"/>
      <c r="AA272" s="212"/>
      <c r="AB272" s="212"/>
      <c r="AC272" s="212"/>
      <c r="AD272" s="212"/>
      <c r="AE272" s="212"/>
      <c r="AF272" s="212"/>
      <c r="AG272" s="212" t="s">
        <v>281</v>
      </c>
      <c r="AH272" s="212">
        <v>0</v>
      </c>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3" x14ac:dyDescent="0.25">
      <c r="A273" s="219"/>
      <c r="B273" s="220"/>
      <c r="C273" s="263" t="s">
        <v>997</v>
      </c>
      <c r="D273" s="259"/>
      <c r="E273" s="260">
        <v>29.4</v>
      </c>
      <c r="F273" s="222"/>
      <c r="G273" s="222"/>
      <c r="H273" s="222"/>
      <c r="I273" s="222"/>
      <c r="J273" s="222"/>
      <c r="K273" s="222"/>
      <c r="L273" s="222"/>
      <c r="M273" s="222"/>
      <c r="N273" s="221"/>
      <c r="O273" s="221"/>
      <c r="P273" s="221"/>
      <c r="Q273" s="221"/>
      <c r="R273" s="222"/>
      <c r="S273" s="222"/>
      <c r="T273" s="222"/>
      <c r="U273" s="222"/>
      <c r="V273" s="222"/>
      <c r="W273" s="222"/>
      <c r="X273" s="222"/>
      <c r="Y273" s="222"/>
      <c r="Z273" s="212"/>
      <c r="AA273" s="212"/>
      <c r="AB273" s="212"/>
      <c r="AC273" s="212"/>
      <c r="AD273" s="212"/>
      <c r="AE273" s="212"/>
      <c r="AF273" s="212"/>
      <c r="AG273" s="212" t="s">
        <v>281</v>
      </c>
      <c r="AH273" s="212">
        <v>0</v>
      </c>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1" x14ac:dyDescent="0.25">
      <c r="A274" s="234">
        <v>122</v>
      </c>
      <c r="B274" s="235" t="s">
        <v>998</v>
      </c>
      <c r="C274" s="252" t="s">
        <v>999</v>
      </c>
      <c r="D274" s="236" t="s">
        <v>305</v>
      </c>
      <c r="E274" s="237">
        <v>126</v>
      </c>
      <c r="F274" s="238"/>
      <c r="G274" s="239">
        <f>ROUND(E274*F274,2)</f>
        <v>0</v>
      </c>
      <c r="H274" s="238"/>
      <c r="I274" s="239">
        <f>ROUND(E274*H274,2)</f>
        <v>0</v>
      </c>
      <c r="J274" s="238"/>
      <c r="K274" s="239">
        <f>ROUND(E274*J274,2)</f>
        <v>0</v>
      </c>
      <c r="L274" s="239">
        <v>21</v>
      </c>
      <c r="M274" s="239">
        <f>G274*(1+L274/100)</f>
        <v>0</v>
      </c>
      <c r="N274" s="237">
        <v>2E-3</v>
      </c>
      <c r="O274" s="237">
        <f>ROUND(E274*N274,2)</f>
        <v>0.25</v>
      </c>
      <c r="P274" s="237">
        <v>0</v>
      </c>
      <c r="Q274" s="237">
        <f>ROUND(E274*P274,2)</f>
        <v>0</v>
      </c>
      <c r="R274" s="239"/>
      <c r="S274" s="239" t="s">
        <v>254</v>
      </c>
      <c r="T274" s="240" t="s">
        <v>235</v>
      </c>
      <c r="U274" s="222">
        <v>0</v>
      </c>
      <c r="V274" s="222">
        <f>ROUND(E274*U274,2)</f>
        <v>0</v>
      </c>
      <c r="W274" s="222"/>
      <c r="X274" s="222" t="s">
        <v>520</v>
      </c>
      <c r="Y274" s="222" t="s">
        <v>237</v>
      </c>
      <c r="Z274" s="212"/>
      <c r="AA274" s="212"/>
      <c r="AB274" s="212"/>
      <c r="AC274" s="212"/>
      <c r="AD274" s="212"/>
      <c r="AE274" s="212"/>
      <c r="AF274" s="212"/>
      <c r="AG274" s="212" t="s">
        <v>718</v>
      </c>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2" x14ac:dyDescent="0.25">
      <c r="A275" s="219"/>
      <c r="B275" s="220"/>
      <c r="C275" s="263" t="s">
        <v>1000</v>
      </c>
      <c r="D275" s="259"/>
      <c r="E275" s="260"/>
      <c r="F275" s="222"/>
      <c r="G275" s="222"/>
      <c r="H275" s="222"/>
      <c r="I275" s="222"/>
      <c r="J275" s="222"/>
      <c r="K275" s="222"/>
      <c r="L275" s="222"/>
      <c r="M275" s="222"/>
      <c r="N275" s="221"/>
      <c r="O275" s="221"/>
      <c r="P275" s="221"/>
      <c r="Q275" s="221"/>
      <c r="R275" s="222"/>
      <c r="S275" s="222"/>
      <c r="T275" s="222"/>
      <c r="U275" s="222"/>
      <c r="V275" s="222"/>
      <c r="W275" s="222"/>
      <c r="X275" s="222"/>
      <c r="Y275" s="222"/>
      <c r="Z275" s="212"/>
      <c r="AA275" s="212"/>
      <c r="AB275" s="212"/>
      <c r="AC275" s="212"/>
      <c r="AD275" s="212"/>
      <c r="AE275" s="212"/>
      <c r="AF275" s="212"/>
      <c r="AG275" s="212" t="s">
        <v>281</v>
      </c>
      <c r="AH275" s="212">
        <v>0</v>
      </c>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3" x14ac:dyDescent="0.25">
      <c r="A276" s="219"/>
      <c r="B276" s="220"/>
      <c r="C276" s="263" t="s">
        <v>973</v>
      </c>
      <c r="D276" s="259"/>
      <c r="E276" s="260">
        <v>126</v>
      </c>
      <c r="F276" s="222"/>
      <c r="G276" s="222"/>
      <c r="H276" s="222"/>
      <c r="I276" s="222"/>
      <c r="J276" s="222"/>
      <c r="K276" s="222"/>
      <c r="L276" s="222"/>
      <c r="M276" s="222"/>
      <c r="N276" s="221"/>
      <c r="O276" s="221"/>
      <c r="P276" s="221"/>
      <c r="Q276" s="221"/>
      <c r="R276" s="222"/>
      <c r="S276" s="222"/>
      <c r="T276" s="222"/>
      <c r="U276" s="222"/>
      <c r="V276" s="222"/>
      <c r="W276" s="222"/>
      <c r="X276" s="222"/>
      <c r="Y276" s="222"/>
      <c r="Z276" s="212"/>
      <c r="AA276" s="212"/>
      <c r="AB276" s="212"/>
      <c r="AC276" s="212"/>
      <c r="AD276" s="212"/>
      <c r="AE276" s="212"/>
      <c r="AF276" s="212"/>
      <c r="AG276" s="212" t="s">
        <v>281</v>
      </c>
      <c r="AH276" s="212">
        <v>0</v>
      </c>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ht="20.399999999999999" outlineLevel="1" x14ac:dyDescent="0.25">
      <c r="A277" s="234">
        <v>123</v>
      </c>
      <c r="B277" s="235" t="s">
        <v>1001</v>
      </c>
      <c r="C277" s="252" t="s">
        <v>1002</v>
      </c>
      <c r="D277" s="236" t="s">
        <v>305</v>
      </c>
      <c r="E277" s="237">
        <v>7</v>
      </c>
      <c r="F277" s="238"/>
      <c r="G277" s="239">
        <f>ROUND(E277*F277,2)</f>
        <v>0</v>
      </c>
      <c r="H277" s="238"/>
      <c r="I277" s="239">
        <f>ROUND(E277*H277,2)</f>
        <v>0</v>
      </c>
      <c r="J277" s="238"/>
      <c r="K277" s="239">
        <f>ROUND(E277*J277,2)</f>
        <v>0</v>
      </c>
      <c r="L277" s="239">
        <v>21</v>
      </c>
      <c r="M277" s="239">
        <f>G277*(1+L277/100)</f>
        <v>0</v>
      </c>
      <c r="N277" s="237">
        <v>0</v>
      </c>
      <c r="O277" s="237">
        <f>ROUND(E277*N277,2)</f>
        <v>0</v>
      </c>
      <c r="P277" s="237">
        <v>0</v>
      </c>
      <c r="Q277" s="237">
        <f>ROUND(E277*P277,2)</f>
        <v>0</v>
      </c>
      <c r="R277" s="239"/>
      <c r="S277" s="239" t="s">
        <v>360</v>
      </c>
      <c r="T277" s="240" t="s">
        <v>361</v>
      </c>
      <c r="U277" s="222">
        <v>0</v>
      </c>
      <c r="V277" s="222">
        <f>ROUND(E277*U277,2)</f>
        <v>0</v>
      </c>
      <c r="W277" s="222"/>
      <c r="X277" s="222" t="s">
        <v>276</v>
      </c>
      <c r="Y277" s="222" t="s">
        <v>237</v>
      </c>
      <c r="Z277" s="212"/>
      <c r="AA277" s="212"/>
      <c r="AB277" s="212"/>
      <c r="AC277" s="212"/>
      <c r="AD277" s="212"/>
      <c r="AE277" s="212"/>
      <c r="AF277" s="212"/>
      <c r="AG277" s="212" t="s">
        <v>362</v>
      </c>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outlineLevel="2" x14ac:dyDescent="0.25">
      <c r="A278" s="219"/>
      <c r="B278" s="220"/>
      <c r="C278" s="253" t="s">
        <v>363</v>
      </c>
      <c r="D278" s="241"/>
      <c r="E278" s="241"/>
      <c r="F278" s="241"/>
      <c r="G278" s="241"/>
      <c r="H278" s="222"/>
      <c r="I278" s="222"/>
      <c r="J278" s="222"/>
      <c r="K278" s="222"/>
      <c r="L278" s="222"/>
      <c r="M278" s="222"/>
      <c r="N278" s="221"/>
      <c r="O278" s="221"/>
      <c r="P278" s="221"/>
      <c r="Q278" s="221"/>
      <c r="R278" s="222"/>
      <c r="S278" s="222"/>
      <c r="T278" s="222"/>
      <c r="U278" s="222"/>
      <c r="V278" s="222"/>
      <c r="W278" s="222"/>
      <c r="X278" s="222"/>
      <c r="Y278" s="222"/>
      <c r="Z278" s="212"/>
      <c r="AA278" s="212"/>
      <c r="AB278" s="212"/>
      <c r="AC278" s="212"/>
      <c r="AD278" s="212"/>
      <c r="AE278" s="212"/>
      <c r="AF278" s="212"/>
      <c r="AG278" s="212" t="s">
        <v>240</v>
      </c>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3" x14ac:dyDescent="0.25">
      <c r="A279" s="219"/>
      <c r="B279" s="220"/>
      <c r="C279" s="254" t="s">
        <v>1003</v>
      </c>
      <c r="D279" s="242"/>
      <c r="E279" s="242"/>
      <c r="F279" s="242"/>
      <c r="G279" s="242"/>
      <c r="H279" s="222"/>
      <c r="I279" s="222"/>
      <c r="J279" s="222"/>
      <c r="K279" s="222"/>
      <c r="L279" s="222"/>
      <c r="M279" s="222"/>
      <c r="N279" s="221"/>
      <c r="O279" s="221"/>
      <c r="P279" s="221"/>
      <c r="Q279" s="221"/>
      <c r="R279" s="222"/>
      <c r="S279" s="222"/>
      <c r="T279" s="222"/>
      <c r="U279" s="222"/>
      <c r="V279" s="222"/>
      <c r="W279" s="222"/>
      <c r="X279" s="222"/>
      <c r="Y279" s="222"/>
      <c r="Z279" s="212"/>
      <c r="AA279" s="212"/>
      <c r="AB279" s="212"/>
      <c r="AC279" s="212"/>
      <c r="AD279" s="212"/>
      <c r="AE279" s="212"/>
      <c r="AF279" s="212"/>
      <c r="AG279" s="212" t="s">
        <v>240</v>
      </c>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ht="20.399999999999999" outlineLevel="1" x14ac:dyDescent="0.25">
      <c r="A280" s="234">
        <v>124</v>
      </c>
      <c r="B280" s="235" t="s">
        <v>1004</v>
      </c>
      <c r="C280" s="252" t="s">
        <v>1005</v>
      </c>
      <c r="D280" s="236" t="s">
        <v>305</v>
      </c>
      <c r="E280" s="237">
        <v>16</v>
      </c>
      <c r="F280" s="238"/>
      <c r="G280" s="239">
        <f>ROUND(E280*F280,2)</f>
        <v>0</v>
      </c>
      <c r="H280" s="238"/>
      <c r="I280" s="239">
        <f>ROUND(E280*H280,2)</f>
        <v>0</v>
      </c>
      <c r="J280" s="238"/>
      <c r="K280" s="239">
        <f>ROUND(E280*J280,2)</f>
        <v>0</v>
      </c>
      <c r="L280" s="239">
        <v>21</v>
      </c>
      <c r="M280" s="239">
        <f>G280*(1+L280/100)</f>
        <v>0</v>
      </c>
      <c r="N280" s="237">
        <v>0</v>
      </c>
      <c r="O280" s="237">
        <f>ROUND(E280*N280,2)</f>
        <v>0</v>
      </c>
      <c r="P280" s="237">
        <v>0</v>
      </c>
      <c r="Q280" s="237">
        <f>ROUND(E280*P280,2)</f>
        <v>0</v>
      </c>
      <c r="R280" s="239"/>
      <c r="S280" s="239" t="s">
        <v>360</v>
      </c>
      <c r="T280" s="240" t="s">
        <v>361</v>
      </c>
      <c r="U280" s="222">
        <v>0</v>
      </c>
      <c r="V280" s="222">
        <f>ROUND(E280*U280,2)</f>
        <v>0</v>
      </c>
      <c r="W280" s="222"/>
      <c r="X280" s="222" t="s">
        <v>276</v>
      </c>
      <c r="Y280" s="222" t="s">
        <v>237</v>
      </c>
      <c r="Z280" s="212"/>
      <c r="AA280" s="212"/>
      <c r="AB280" s="212"/>
      <c r="AC280" s="212"/>
      <c r="AD280" s="212"/>
      <c r="AE280" s="212"/>
      <c r="AF280" s="212"/>
      <c r="AG280" s="212" t="s">
        <v>362</v>
      </c>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2" x14ac:dyDescent="0.25">
      <c r="A281" s="219"/>
      <c r="B281" s="220"/>
      <c r="C281" s="253" t="s">
        <v>363</v>
      </c>
      <c r="D281" s="241"/>
      <c r="E281" s="241"/>
      <c r="F281" s="241"/>
      <c r="G281" s="241"/>
      <c r="H281" s="222"/>
      <c r="I281" s="222"/>
      <c r="J281" s="222"/>
      <c r="K281" s="222"/>
      <c r="L281" s="222"/>
      <c r="M281" s="222"/>
      <c r="N281" s="221"/>
      <c r="O281" s="221"/>
      <c r="P281" s="221"/>
      <c r="Q281" s="221"/>
      <c r="R281" s="222"/>
      <c r="S281" s="222"/>
      <c r="T281" s="222"/>
      <c r="U281" s="222"/>
      <c r="V281" s="222"/>
      <c r="W281" s="222"/>
      <c r="X281" s="222"/>
      <c r="Y281" s="222"/>
      <c r="Z281" s="212"/>
      <c r="AA281" s="212"/>
      <c r="AB281" s="212"/>
      <c r="AC281" s="212"/>
      <c r="AD281" s="212"/>
      <c r="AE281" s="212"/>
      <c r="AF281" s="212"/>
      <c r="AG281" s="212" t="s">
        <v>240</v>
      </c>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3" x14ac:dyDescent="0.25">
      <c r="A282" s="219"/>
      <c r="B282" s="220"/>
      <c r="C282" s="254" t="s">
        <v>1006</v>
      </c>
      <c r="D282" s="242"/>
      <c r="E282" s="242"/>
      <c r="F282" s="242"/>
      <c r="G282" s="242"/>
      <c r="H282" s="222"/>
      <c r="I282" s="222"/>
      <c r="J282" s="222"/>
      <c r="K282" s="222"/>
      <c r="L282" s="222"/>
      <c r="M282" s="222"/>
      <c r="N282" s="221"/>
      <c r="O282" s="221"/>
      <c r="P282" s="221"/>
      <c r="Q282" s="221"/>
      <c r="R282" s="222"/>
      <c r="S282" s="222"/>
      <c r="T282" s="222"/>
      <c r="U282" s="222"/>
      <c r="V282" s="222"/>
      <c r="W282" s="222"/>
      <c r="X282" s="222"/>
      <c r="Y282" s="222"/>
      <c r="Z282" s="212"/>
      <c r="AA282" s="212"/>
      <c r="AB282" s="212"/>
      <c r="AC282" s="212"/>
      <c r="AD282" s="212"/>
      <c r="AE282" s="212"/>
      <c r="AF282" s="212"/>
      <c r="AG282" s="212" t="s">
        <v>240</v>
      </c>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ht="20.399999999999999" outlineLevel="1" x14ac:dyDescent="0.25">
      <c r="A283" s="243">
        <v>125</v>
      </c>
      <c r="B283" s="244" t="s">
        <v>1007</v>
      </c>
      <c r="C283" s="255" t="s">
        <v>1008</v>
      </c>
      <c r="D283" s="245" t="s">
        <v>305</v>
      </c>
      <c r="E283" s="246">
        <v>3</v>
      </c>
      <c r="F283" s="247"/>
      <c r="G283" s="248">
        <f>ROUND(E283*F283,2)</f>
        <v>0</v>
      </c>
      <c r="H283" s="247"/>
      <c r="I283" s="248">
        <f>ROUND(E283*H283,2)</f>
        <v>0</v>
      </c>
      <c r="J283" s="247"/>
      <c r="K283" s="248">
        <f>ROUND(E283*J283,2)</f>
        <v>0</v>
      </c>
      <c r="L283" s="248">
        <v>21</v>
      </c>
      <c r="M283" s="248">
        <f>G283*(1+L283/100)</f>
        <v>0</v>
      </c>
      <c r="N283" s="246">
        <v>0</v>
      </c>
      <c r="O283" s="246">
        <f>ROUND(E283*N283,2)</f>
        <v>0</v>
      </c>
      <c r="P283" s="246">
        <v>0</v>
      </c>
      <c r="Q283" s="246">
        <f>ROUND(E283*P283,2)</f>
        <v>0</v>
      </c>
      <c r="R283" s="248"/>
      <c r="S283" s="248" t="s">
        <v>360</v>
      </c>
      <c r="T283" s="249" t="s">
        <v>361</v>
      </c>
      <c r="U283" s="222">
        <v>0</v>
      </c>
      <c r="V283" s="222">
        <f>ROUND(E283*U283,2)</f>
        <v>0</v>
      </c>
      <c r="W283" s="222"/>
      <c r="X283" s="222" t="s">
        <v>276</v>
      </c>
      <c r="Y283" s="222" t="s">
        <v>237</v>
      </c>
      <c r="Z283" s="212"/>
      <c r="AA283" s="212"/>
      <c r="AB283" s="212"/>
      <c r="AC283" s="212"/>
      <c r="AD283" s="212"/>
      <c r="AE283" s="212"/>
      <c r="AF283" s="212"/>
      <c r="AG283" s="212" t="s">
        <v>362</v>
      </c>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1" x14ac:dyDescent="0.25">
      <c r="A284" s="234">
        <v>126</v>
      </c>
      <c r="B284" s="235" t="s">
        <v>1009</v>
      </c>
      <c r="C284" s="252" t="s">
        <v>1010</v>
      </c>
      <c r="D284" s="236" t="s">
        <v>305</v>
      </c>
      <c r="E284" s="237">
        <v>3</v>
      </c>
      <c r="F284" s="238"/>
      <c r="G284" s="239">
        <f>ROUND(E284*F284,2)</f>
        <v>0</v>
      </c>
      <c r="H284" s="238"/>
      <c r="I284" s="239">
        <f>ROUND(E284*H284,2)</f>
        <v>0</v>
      </c>
      <c r="J284" s="238"/>
      <c r="K284" s="239">
        <f>ROUND(E284*J284,2)</f>
        <v>0</v>
      </c>
      <c r="L284" s="239">
        <v>21</v>
      </c>
      <c r="M284" s="239">
        <f>G284*(1+L284/100)</f>
        <v>0</v>
      </c>
      <c r="N284" s="237">
        <v>1.5E-3</v>
      </c>
      <c r="O284" s="237">
        <f>ROUND(E284*N284,2)</f>
        <v>0</v>
      </c>
      <c r="P284" s="237">
        <v>0</v>
      </c>
      <c r="Q284" s="237">
        <f>ROUND(E284*P284,2)</f>
        <v>0</v>
      </c>
      <c r="R284" s="239"/>
      <c r="S284" s="239" t="s">
        <v>254</v>
      </c>
      <c r="T284" s="240" t="s">
        <v>235</v>
      </c>
      <c r="U284" s="222">
        <v>0</v>
      </c>
      <c r="V284" s="222">
        <f>ROUND(E284*U284,2)</f>
        <v>0</v>
      </c>
      <c r="W284" s="222"/>
      <c r="X284" s="222" t="s">
        <v>520</v>
      </c>
      <c r="Y284" s="222" t="s">
        <v>237</v>
      </c>
      <c r="Z284" s="212"/>
      <c r="AA284" s="212"/>
      <c r="AB284" s="212"/>
      <c r="AC284" s="212"/>
      <c r="AD284" s="212"/>
      <c r="AE284" s="212"/>
      <c r="AF284" s="212"/>
      <c r="AG284" s="212" t="s">
        <v>718</v>
      </c>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2" x14ac:dyDescent="0.25">
      <c r="A285" s="219"/>
      <c r="B285" s="220"/>
      <c r="C285" s="253" t="s">
        <v>363</v>
      </c>
      <c r="D285" s="241"/>
      <c r="E285" s="241"/>
      <c r="F285" s="241"/>
      <c r="G285" s="241"/>
      <c r="H285" s="222"/>
      <c r="I285" s="222"/>
      <c r="J285" s="222"/>
      <c r="K285" s="222"/>
      <c r="L285" s="222"/>
      <c r="M285" s="222"/>
      <c r="N285" s="221"/>
      <c r="O285" s="221"/>
      <c r="P285" s="221"/>
      <c r="Q285" s="221"/>
      <c r="R285" s="222"/>
      <c r="S285" s="222"/>
      <c r="T285" s="222"/>
      <c r="U285" s="222"/>
      <c r="V285" s="222"/>
      <c r="W285" s="222"/>
      <c r="X285" s="222"/>
      <c r="Y285" s="222"/>
      <c r="Z285" s="212"/>
      <c r="AA285" s="212"/>
      <c r="AB285" s="212"/>
      <c r="AC285" s="212"/>
      <c r="AD285" s="212"/>
      <c r="AE285" s="212"/>
      <c r="AF285" s="212"/>
      <c r="AG285" s="212" t="s">
        <v>240</v>
      </c>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3" x14ac:dyDescent="0.25">
      <c r="A286" s="219"/>
      <c r="B286" s="220"/>
      <c r="C286" s="254" t="s">
        <v>1011</v>
      </c>
      <c r="D286" s="242"/>
      <c r="E286" s="242"/>
      <c r="F286" s="242"/>
      <c r="G286" s="242"/>
      <c r="H286" s="222"/>
      <c r="I286" s="222"/>
      <c r="J286" s="222"/>
      <c r="K286" s="222"/>
      <c r="L286" s="222"/>
      <c r="M286" s="222"/>
      <c r="N286" s="221"/>
      <c r="O286" s="221"/>
      <c r="P286" s="221"/>
      <c r="Q286" s="221"/>
      <c r="R286" s="222"/>
      <c r="S286" s="222"/>
      <c r="T286" s="222"/>
      <c r="U286" s="222"/>
      <c r="V286" s="222"/>
      <c r="W286" s="222"/>
      <c r="X286" s="222"/>
      <c r="Y286" s="222"/>
      <c r="Z286" s="212"/>
      <c r="AA286" s="212"/>
      <c r="AB286" s="212"/>
      <c r="AC286" s="212"/>
      <c r="AD286" s="212"/>
      <c r="AE286" s="212"/>
      <c r="AF286" s="212"/>
      <c r="AG286" s="212" t="s">
        <v>240</v>
      </c>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3" x14ac:dyDescent="0.25">
      <c r="A287" s="219"/>
      <c r="B287" s="220"/>
      <c r="C287" s="254" t="s">
        <v>1012</v>
      </c>
      <c r="D287" s="242"/>
      <c r="E287" s="242"/>
      <c r="F287" s="242"/>
      <c r="G287" s="242"/>
      <c r="H287" s="222"/>
      <c r="I287" s="222"/>
      <c r="J287" s="222"/>
      <c r="K287" s="222"/>
      <c r="L287" s="222"/>
      <c r="M287" s="222"/>
      <c r="N287" s="221"/>
      <c r="O287" s="221"/>
      <c r="P287" s="221"/>
      <c r="Q287" s="221"/>
      <c r="R287" s="222"/>
      <c r="S287" s="222"/>
      <c r="T287" s="222"/>
      <c r="U287" s="222"/>
      <c r="V287" s="222"/>
      <c r="W287" s="222"/>
      <c r="X287" s="222"/>
      <c r="Y287" s="222"/>
      <c r="Z287" s="212"/>
      <c r="AA287" s="212"/>
      <c r="AB287" s="212"/>
      <c r="AC287" s="212"/>
      <c r="AD287" s="212"/>
      <c r="AE287" s="212"/>
      <c r="AF287" s="212"/>
      <c r="AG287" s="212" t="s">
        <v>240</v>
      </c>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3" x14ac:dyDescent="0.25">
      <c r="A288" s="219"/>
      <c r="B288" s="220"/>
      <c r="C288" s="254" t="s">
        <v>1013</v>
      </c>
      <c r="D288" s="242"/>
      <c r="E288" s="242"/>
      <c r="F288" s="242"/>
      <c r="G288" s="242"/>
      <c r="H288" s="222"/>
      <c r="I288" s="222"/>
      <c r="J288" s="222"/>
      <c r="K288" s="222"/>
      <c r="L288" s="222"/>
      <c r="M288" s="222"/>
      <c r="N288" s="221"/>
      <c r="O288" s="221"/>
      <c r="P288" s="221"/>
      <c r="Q288" s="221"/>
      <c r="R288" s="222"/>
      <c r="S288" s="222"/>
      <c r="T288" s="222"/>
      <c r="U288" s="222"/>
      <c r="V288" s="222"/>
      <c r="W288" s="222"/>
      <c r="X288" s="222"/>
      <c r="Y288" s="222"/>
      <c r="Z288" s="212"/>
      <c r="AA288" s="212"/>
      <c r="AB288" s="212"/>
      <c r="AC288" s="212"/>
      <c r="AD288" s="212"/>
      <c r="AE288" s="212"/>
      <c r="AF288" s="212"/>
      <c r="AG288" s="212" t="s">
        <v>240</v>
      </c>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outlineLevel="1" x14ac:dyDescent="0.25">
      <c r="A289" s="243">
        <v>127</v>
      </c>
      <c r="B289" s="244" t="s">
        <v>1014</v>
      </c>
      <c r="C289" s="255" t="s">
        <v>1015</v>
      </c>
      <c r="D289" s="245" t="s">
        <v>305</v>
      </c>
      <c r="E289" s="246">
        <v>1</v>
      </c>
      <c r="F289" s="247"/>
      <c r="G289" s="248">
        <f>ROUND(E289*F289,2)</f>
        <v>0</v>
      </c>
      <c r="H289" s="247"/>
      <c r="I289" s="248">
        <f>ROUND(E289*H289,2)</f>
        <v>0</v>
      </c>
      <c r="J289" s="247"/>
      <c r="K289" s="248">
        <f>ROUND(E289*J289,2)</f>
        <v>0</v>
      </c>
      <c r="L289" s="248">
        <v>21</v>
      </c>
      <c r="M289" s="248">
        <f>G289*(1+L289/100)</f>
        <v>0</v>
      </c>
      <c r="N289" s="246">
        <v>5.0000000000000001E-3</v>
      </c>
      <c r="O289" s="246">
        <f>ROUND(E289*N289,2)</f>
        <v>0.01</v>
      </c>
      <c r="P289" s="246">
        <v>0</v>
      </c>
      <c r="Q289" s="246">
        <f>ROUND(E289*P289,2)</f>
        <v>0</v>
      </c>
      <c r="R289" s="248"/>
      <c r="S289" s="248" t="s">
        <v>254</v>
      </c>
      <c r="T289" s="249" t="s">
        <v>235</v>
      </c>
      <c r="U289" s="222">
        <v>0</v>
      </c>
      <c r="V289" s="222">
        <f>ROUND(E289*U289,2)</f>
        <v>0</v>
      </c>
      <c r="W289" s="222"/>
      <c r="X289" s="222" t="s">
        <v>520</v>
      </c>
      <c r="Y289" s="222" t="s">
        <v>237</v>
      </c>
      <c r="Z289" s="212"/>
      <c r="AA289" s="212"/>
      <c r="AB289" s="212"/>
      <c r="AC289" s="212"/>
      <c r="AD289" s="212"/>
      <c r="AE289" s="212"/>
      <c r="AF289" s="212"/>
      <c r="AG289" s="212" t="s">
        <v>718</v>
      </c>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outlineLevel="1" x14ac:dyDescent="0.25">
      <c r="A290" s="234">
        <v>128</v>
      </c>
      <c r="B290" s="235" t="s">
        <v>1016</v>
      </c>
      <c r="C290" s="252" t="s">
        <v>1017</v>
      </c>
      <c r="D290" s="236" t="s">
        <v>348</v>
      </c>
      <c r="E290" s="237">
        <v>2.7E-2</v>
      </c>
      <c r="F290" s="238"/>
      <c r="G290" s="239">
        <f>ROUND(E290*F290,2)</f>
        <v>0</v>
      </c>
      <c r="H290" s="238"/>
      <c r="I290" s="239">
        <f>ROUND(E290*H290,2)</f>
        <v>0</v>
      </c>
      <c r="J290" s="238"/>
      <c r="K290" s="239">
        <f>ROUND(E290*J290,2)</f>
        <v>0</v>
      </c>
      <c r="L290" s="239">
        <v>21</v>
      </c>
      <c r="M290" s="239">
        <f>G290*(1+L290/100)</f>
        <v>0</v>
      </c>
      <c r="N290" s="237">
        <v>0</v>
      </c>
      <c r="O290" s="237">
        <f>ROUND(E290*N290,2)</f>
        <v>0</v>
      </c>
      <c r="P290" s="237">
        <v>0</v>
      </c>
      <c r="Q290" s="237">
        <f>ROUND(E290*P290,2)</f>
        <v>0</v>
      </c>
      <c r="R290" s="239"/>
      <c r="S290" s="239" t="s">
        <v>360</v>
      </c>
      <c r="T290" s="240" t="s">
        <v>361</v>
      </c>
      <c r="U290" s="222">
        <v>0</v>
      </c>
      <c r="V290" s="222">
        <f>ROUND(E290*U290,2)</f>
        <v>0</v>
      </c>
      <c r="W290" s="222"/>
      <c r="X290" s="222" t="s">
        <v>276</v>
      </c>
      <c r="Y290" s="222" t="s">
        <v>237</v>
      </c>
      <c r="Z290" s="212"/>
      <c r="AA290" s="212"/>
      <c r="AB290" s="212"/>
      <c r="AC290" s="212"/>
      <c r="AD290" s="212"/>
      <c r="AE290" s="212"/>
      <c r="AF290" s="212"/>
      <c r="AG290" s="212" t="s">
        <v>362</v>
      </c>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2" x14ac:dyDescent="0.25">
      <c r="A291" s="219"/>
      <c r="B291" s="220"/>
      <c r="C291" s="253" t="s">
        <v>363</v>
      </c>
      <c r="D291" s="241"/>
      <c r="E291" s="241"/>
      <c r="F291" s="241"/>
      <c r="G291" s="241"/>
      <c r="H291" s="222"/>
      <c r="I291" s="222"/>
      <c r="J291" s="222"/>
      <c r="K291" s="222"/>
      <c r="L291" s="222"/>
      <c r="M291" s="222"/>
      <c r="N291" s="221"/>
      <c r="O291" s="221"/>
      <c r="P291" s="221"/>
      <c r="Q291" s="221"/>
      <c r="R291" s="222"/>
      <c r="S291" s="222"/>
      <c r="T291" s="222"/>
      <c r="U291" s="222"/>
      <c r="V291" s="222"/>
      <c r="W291" s="222"/>
      <c r="X291" s="222"/>
      <c r="Y291" s="222"/>
      <c r="Z291" s="212"/>
      <c r="AA291" s="212"/>
      <c r="AB291" s="212"/>
      <c r="AC291" s="212"/>
      <c r="AD291" s="212"/>
      <c r="AE291" s="212"/>
      <c r="AF291" s="212"/>
      <c r="AG291" s="212" t="s">
        <v>240</v>
      </c>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3" x14ac:dyDescent="0.25">
      <c r="A292" s="219"/>
      <c r="B292" s="220"/>
      <c r="C292" s="254" t="s">
        <v>1018</v>
      </c>
      <c r="D292" s="242"/>
      <c r="E292" s="242"/>
      <c r="F292" s="242"/>
      <c r="G292" s="242"/>
      <c r="H292" s="222"/>
      <c r="I292" s="222"/>
      <c r="J292" s="222"/>
      <c r="K292" s="222"/>
      <c r="L292" s="222"/>
      <c r="M292" s="222"/>
      <c r="N292" s="221"/>
      <c r="O292" s="221"/>
      <c r="P292" s="221"/>
      <c r="Q292" s="221"/>
      <c r="R292" s="222"/>
      <c r="S292" s="222"/>
      <c r="T292" s="222"/>
      <c r="U292" s="222"/>
      <c r="V292" s="222"/>
      <c r="W292" s="222"/>
      <c r="X292" s="222"/>
      <c r="Y292" s="222"/>
      <c r="Z292" s="212"/>
      <c r="AA292" s="212"/>
      <c r="AB292" s="212"/>
      <c r="AC292" s="212"/>
      <c r="AD292" s="212"/>
      <c r="AE292" s="212"/>
      <c r="AF292" s="212"/>
      <c r="AG292" s="212" t="s">
        <v>240</v>
      </c>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3" x14ac:dyDescent="0.25">
      <c r="A293" s="219"/>
      <c r="B293" s="220"/>
      <c r="C293" s="254" t="s">
        <v>1019</v>
      </c>
      <c r="D293" s="242"/>
      <c r="E293" s="242"/>
      <c r="F293" s="242"/>
      <c r="G293" s="242"/>
      <c r="H293" s="222"/>
      <c r="I293" s="222"/>
      <c r="J293" s="222"/>
      <c r="K293" s="222"/>
      <c r="L293" s="222"/>
      <c r="M293" s="222"/>
      <c r="N293" s="221"/>
      <c r="O293" s="221"/>
      <c r="P293" s="221"/>
      <c r="Q293" s="221"/>
      <c r="R293" s="222"/>
      <c r="S293" s="222"/>
      <c r="T293" s="222"/>
      <c r="U293" s="222"/>
      <c r="V293" s="222"/>
      <c r="W293" s="222"/>
      <c r="X293" s="222"/>
      <c r="Y293" s="222"/>
      <c r="Z293" s="212"/>
      <c r="AA293" s="212"/>
      <c r="AB293" s="212"/>
      <c r="AC293" s="212"/>
      <c r="AD293" s="212"/>
      <c r="AE293" s="212"/>
      <c r="AF293" s="212"/>
      <c r="AG293" s="212" t="s">
        <v>240</v>
      </c>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2" x14ac:dyDescent="0.25">
      <c r="A294" s="219"/>
      <c r="B294" s="220"/>
      <c r="C294" s="263" t="s">
        <v>1020</v>
      </c>
      <c r="D294" s="259"/>
      <c r="E294" s="260"/>
      <c r="F294" s="222"/>
      <c r="G294" s="222"/>
      <c r="H294" s="222"/>
      <c r="I294" s="222"/>
      <c r="J294" s="222"/>
      <c r="K294" s="222"/>
      <c r="L294" s="222"/>
      <c r="M294" s="222"/>
      <c r="N294" s="221"/>
      <c r="O294" s="221"/>
      <c r="P294" s="221"/>
      <c r="Q294" s="221"/>
      <c r="R294" s="222"/>
      <c r="S294" s="222"/>
      <c r="T294" s="222"/>
      <c r="U294" s="222"/>
      <c r="V294" s="222"/>
      <c r="W294" s="222"/>
      <c r="X294" s="222"/>
      <c r="Y294" s="222"/>
      <c r="Z294" s="212"/>
      <c r="AA294" s="212"/>
      <c r="AB294" s="212"/>
      <c r="AC294" s="212"/>
      <c r="AD294" s="212"/>
      <c r="AE294" s="212"/>
      <c r="AF294" s="212"/>
      <c r="AG294" s="212" t="s">
        <v>281</v>
      </c>
      <c r="AH294" s="212">
        <v>0</v>
      </c>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outlineLevel="3" x14ac:dyDescent="0.25">
      <c r="A295" s="219"/>
      <c r="B295" s="220"/>
      <c r="C295" s="263" t="s">
        <v>1021</v>
      </c>
      <c r="D295" s="259"/>
      <c r="E295" s="260">
        <v>0.03</v>
      </c>
      <c r="F295" s="222"/>
      <c r="G295" s="222"/>
      <c r="H295" s="222"/>
      <c r="I295" s="222"/>
      <c r="J295" s="222"/>
      <c r="K295" s="222"/>
      <c r="L295" s="222"/>
      <c r="M295" s="222"/>
      <c r="N295" s="221"/>
      <c r="O295" s="221"/>
      <c r="P295" s="221"/>
      <c r="Q295" s="221"/>
      <c r="R295" s="222"/>
      <c r="S295" s="222"/>
      <c r="T295" s="222"/>
      <c r="U295" s="222"/>
      <c r="V295" s="222"/>
      <c r="W295" s="222"/>
      <c r="X295" s="222"/>
      <c r="Y295" s="222"/>
      <c r="Z295" s="212"/>
      <c r="AA295" s="212"/>
      <c r="AB295" s="212"/>
      <c r="AC295" s="212"/>
      <c r="AD295" s="212"/>
      <c r="AE295" s="212"/>
      <c r="AF295" s="212"/>
      <c r="AG295" s="212" t="s">
        <v>281</v>
      </c>
      <c r="AH295" s="212">
        <v>0</v>
      </c>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1" x14ac:dyDescent="0.25">
      <c r="A296" s="234">
        <v>129</v>
      </c>
      <c r="B296" s="235" t="s">
        <v>1022</v>
      </c>
      <c r="C296" s="252" t="s">
        <v>1023</v>
      </c>
      <c r="D296" s="236" t="s">
        <v>518</v>
      </c>
      <c r="E296" s="237">
        <v>25.5</v>
      </c>
      <c r="F296" s="238"/>
      <c r="G296" s="239">
        <f>ROUND(E296*F296,2)</f>
        <v>0</v>
      </c>
      <c r="H296" s="238"/>
      <c r="I296" s="239">
        <f>ROUND(E296*H296,2)</f>
        <v>0</v>
      </c>
      <c r="J296" s="238"/>
      <c r="K296" s="239">
        <f>ROUND(E296*J296,2)</f>
        <v>0</v>
      </c>
      <c r="L296" s="239">
        <v>21</v>
      </c>
      <c r="M296" s="239">
        <f>G296*(1+L296/100)</f>
        <v>0</v>
      </c>
      <c r="N296" s="237">
        <v>1E-3</v>
      </c>
      <c r="O296" s="237">
        <f>ROUND(E296*N296,2)</f>
        <v>0.03</v>
      </c>
      <c r="P296" s="237">
        <v>0</v>
      </c>
      <c r="Q296" s="237">
        <f>ROUND(E296*P296,2)</f>
        <v>0</v>
      </c>
      <c r="R296" s="239"/>
      <c r="S296" s="239" t="s">
        <v>254</v>
      </c>
      <c r="T296" s="240" t="s">
        <v>235</v>
      </c>
      <c r="U296" s="222">
        <v>0</v>
      </c>
      <c r="V296" s="222">
        <f>ROUND(E296*U296,2)</f>
        <v>0</v>
      </c>
      <c r="W296" s="222"/>
      <c r="X296" s="222" t="s">
        <v>520</v>
      </c>
      <c r="Y296" s="222" t="s">
        <v>237</v>
      </c>
      <c r="Z296" s="212"/>
      <c r="AA296" s="212"/>
      <c r="AB296" s="212"/>
      <c r="AC296" s="212"/>
      <c r="AD296" s="212"/>
      <c r="AE296" s="212"/>
      <c r="AF296" s="212"/>
      <c r="AG296" s="212" t="s">
        <v>718</v>
      </c>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outlineLevel="2" x14ac:dyDescent="0.25">
      <c r="A297" s="219"/>
      <c r="B297" s="220"/>
      <c r="C297" s="263" t="s">
        <v>1024</v>
      </c>
      <c r="D297" s="259"/>
      <c r="E297" s="260"/>
      <c r="F297" s="222"/>
      <c r="G297" s="222"/>
      <c r="H297" s="222"/>
      <c r="I297" s="222"/>
      <c r="J297" s="222"/>
      <c r="K297" s="222"/>
      <c r="L297" s="222"/>
      <c r="M297" s="222"/>
      <c r="N297" s="221"/>
      <c r="O297" s="221"/>
      <c r="P297" s="221"/>
      <c r="Q297" s="221"/>
      <c r="R297" s="222"/>
      <c r="S297" s="222"/>
      <c r="T297" s="222"/>
      <c r="U297" s="222"/>
      <c r="V297" s="222"/>
      <c r="W297" s="222"/>
      <c r="X297" s="222"/>
      <c r="Y297" s="222"/>
      <c r="Z297" s="212"/>
      <c r="AA297" s="212"/>
      <c r="AB297" s="212"/>
      <c r="AC297" s="212"/>
      <c r="AD297" s="212"/>
      <c r="AE297" s="212"/>
      <c r="AF297" s="212"/>
      <c r="AG297" s="212" t="s">
        <v>281</v>
      </c>
      <c r="AH297" s="212">
        <v>0</v>
      </c>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3" x14ac:dyDescent="0.25">
      <c r="A298" s="219"/>
      <c r="B298" s="220"/>
      <c r="C298" s="263" t="s">
        <v>1025</v>
      </c>
      <c r="D298" s="259"/>
      <c r="E298" s="260">
        <v>25.5</v>
      </c>
      <c r="F298" s="222"/>
      <c r="G298" s="222"/>
      <c r="H298" s="222"/>
      <c r="I298" s="222"/>
      <c r="J298" s="222"/>
      <c r="K298" s="222"/>
      <c r="L298" s="222"/>
      <c r="M298" s="222"/>
      <c r="N298" s="221"/>
      <c r="O298" s="221"/>
      <c r="P298" s="221"/>
      <c r="Q298" s="221"/>
      <c r="R298" s="222"/>
      <c r="S298" s="222"/>
      <c r="T298" s="222"/>
      <c r="U298" s="222"/>
      <c r="V298" s="222"/>
      <c r="W298" s="222"/>
      <c r="X298" s="222"/>
      <c r="Y298" s="222"/>
      <c r="Z298" s="212"/>
      <c r="AA298" s="212"/>
      <c r="AB298" s="212"/>
      <c r="AC298" s="212"/>
      <c r="AD298" s="212"/>
      <c r="AE298" s="212"/>
      <c r="AF298" s="212"/>
      <c r="AG298" s="212" t="s">
        <v>281</v>
      </c>
      <c r="AH298" s="212">
        <v>0</v>
      </c>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1" x14ac:dyDescent="0.25">
      <c r="A299" s="234">
        <v>130</v>
      </c>
      <c r="B299" s="235" t="s">
        <v>1026</v>
      </c>
      <c r="C299" s="252" t="s">
        <v>1027</v>
      </c>
      <c r="D299" s="236" t="s">
        <v>518</v>
      </c>
      <c r="E299" s="237">
        <v>0.44</v>
      </c>
      <c r="F299" s="238"/>
      <c r="G299" s="239">
        <f>ROUND(E299*F299,2)</f>
        <v>0</v>
      </c>
      <c r="H299" s="238"/>
      <c r="I299" s="239">
        <f>ROUND(E299*H299,2)</f>
        <v>0</v>
      </c>
      <c r="J299" s="238"/>
      <c r="K299" s="239">
        <f>ROUND(E299*J299,2)</f>
        <v>0</v>
      </c>
      <c r="L299" s="239">
        <v>21</v>
      </c>
      <c r="M299" s="239">
        <f>G299*(1+L299/100)</f>
        <v>0</v>
      </c>
      <c r="N299" s="237">
        <v>1E-3</v>
      </c>
      <c r="O299" s="237">
        <f>ROUND(E299*N299,2)</f>
        <v>0</v>
      </c>
      <c r="P299" s="237">
        <v>0</v>
      </c>
      <c r="Q299" s="237">
        <f>ROUND(E299*P299,2)</f>
        <v>0</v>
      </c>
      <c r="R299" s="239"/>
      <c r="S299" s="239" t="s">
        <v>254</v>
      </c>
      <c r="T299" s="240" t="s">
        <v>235</v>
      </c>
      <c r="U299" s="222">
        <v>0</v>
      </c>
      <c r="V299" s="222">
        <f>ROUND(E299*U299,2)</f>
        <v>0</v>
      </c>
      <c r="W299" s="222"/>
      <c r="X299" s="222" t="s">
        <v>520</v>
      </c>
      <c r="Y299" s="222" t="s">
        <v>237</v>
      </c>
      <c r="Z299" s="212"/>
      <c r="AA299" s="212"/>
      <c r="AB299" s="212"/>
      <c r="AC299" s="212"/>
      <c r="AD299" s="212"/>
      <c r="AE299" s="212"/>
      <c r="AF299" s="212"/>
      <c r="AG299" s="212" t="s">
        <v>718</v>
      </c>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2" x14ac:dyDescent="0.25">
      <c r="A300" s="219"/>
      <c r="B300" s="220"/>
      <c r="C300" s="263" t="s">
        <v>1028</v>
      </c>
      <c r="D300" s="259"/>
      <c r="E300" s="260"/>
      <c r="F300" s="222"/>
      <c r="G300" s="222"/>
      <c r="H300" s="222"/>
      <c r="I300" s="222"/>
      <c r="J300" s="222"/>
      <c r="K300" s="222"/>
      <c r="L300" s="222"/>
      <c r="M300" s="222"/>
      <c r="N300" s="221"/>
      <c r="O300" s="221"/>
      <c r="P300" s="221"/>
      <c r="Q300" s="221"/>
      <c r="R300" s="222"/>
      <c r="S300" s="222"/>
      <c r="T300" s="222"/>
      <c r="U300" s="222"/>
      <c r="V300" s="222"/>
      <c r="W300" s="222"/>
      <c r="X300" s="222"/>
      <c r="Y300" s="222"/>
      <c r="Z300" s="212"/>
      <c r="AA300" s="212"/>
      <c r="AB300" s="212"/>
      <c r="AC300" s="212"/>
      <c r="AD300" s="212"/>
      <c r="AE300" s="212"/>
      <c r="AF300" s="212"/>
      <c r="AG300" s="212" t="s">
        <v>281</v>
      </c>
      <c r="AH300" s="212">
        <v>0</v>
      </c>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3" x14ac:dyDescent="0.25">
      <c r="A301" s="219"/>
      <c r="B301" s="220"/>
      <c r="C301" s="263" t="s">
        <v>1029</v>
      </c>
      <c r="D301" s="259"/>
      <c r="E301" s="260">
        <v>0.44</v>
      </c>
      <c r="F301" s="222"/>
      <c r="G301" s="222"/>
      <c r="H301" s="222"/>
      <c r="I301" s="222"/>
      <c r="J301" s="222"/>
      <c r="K301" s="222"/>
      <c r="L301" s="222"/>
      <c r="M301" s="222"/>
      <c r="N301" s="221"/>
      <c r="O301" s="221"/>
      <c r="P301" s="221"/>
      <c r="Q301" s="221"/>
      <c r="R301" s="222"/>
      <c r="S301" s="222"/>
      <c r="T301" s="222"/>
      <c r="U301" s="222"/>
      <c r="V301" s="222"/>
      <c r="W301" s="222"/>
      <c r="X301" s="222"/>
      <c r="Y301" s="222"/>
      <c r="Z301" s="212"/>
      <c r="AA301" s="212"/>
      <c r="AB301" s="212"/>
      <c r="AC301" s="212"/>
      <c r="AD301" s="212"/>
      <c r="AE301" s="212"/>
      <c r="AF301" s="212"/>
      <c r="AG301" s="212" t="s">
        <v>281</v>
      </c>
      <c r="AH301" s="212">
        <v>0</v>
      </c>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ht="20.399999999999999" outlineLevel="1" x14ac:dyDescent="0.25">
      <c r="A302" s="234">
        <v>131</v>
      </c>
      <c r="B302" s="235" t="s">
        <v>1030</v>
      </c>
      <c r="C302" s="252" t="s">
        <v>1031</v>
      </c>
      <c r="D302" s="236" t="s">
        <v>348</v>
      </c>
      <c r="E302" s="237">
        <v>1.6E-2</v>
      </c>
      <c r="F302" s="238"/>
      <c r="G302" s="239">
        <f>ROUND(E302*F302,2)</f>
        <v>0</v>
      </c>
      <c r="H302" s="238"/>
      <c r="I302" s="239">
        <f>ROUND(E302*H302,2)</f>
        <v>0</v>
      </c>
      <c r="J302" s="238"/>
      <c r="K302" s="239">
        <f>ROUND(E302*J302,2)</f>
        <v>0</v>
      </c>
      <c r="L302" s="239">
        <v>21</v>
      </c>
      <c r="M302" s="239">
        <f>G302*(1+L302/100)</f>
        <v>0</v>
      </c>
      <c r="N302" s="237">
        <v>0</v>
      </c>
      <c r="O302" s="237">
        <f>ROUND(E302*N302,2)</f>
        <v>0</v>
      </c>
      <c r="P302" s="237">
        <v>0</v>
      </c>
      <c r="Q302" s="237">
        <f>ROUND(E302*P302,2)</f>
        <v>0</v>
      </c>
      <c r="R302" s="239"/>
      <c r="S302" s="239" t="s">
        <v>360</v>
      </c>
      <c r="T302" s="240" t="s">
        <v>361</v>
      </c>
      <c r="U302" s="222">
        <v>0</v>
      </c>
      <c r="V302" s="222">
        <f>ROUND(E302*U302,2)</f>
        <v>0</v>
      </c>
      <c r="W302" s="222"/>
      <c r="X302" s="222" t="s">
        <v>276</v>
      </c>
      <c r="Y302" s="222" t="s">
        <v>237</v>
      </c>
      <c r="Z302" s="212"/>
      <c r="AA302" s="212"/>
      <c r="AB302" s="212"/>
      <c r="AC302" s="212"/>
      <c r="AD302" s="212"/>
      <c r="AE302" s="212"/>
      <c r="AF302" s="212"/>
      <c r="AG302" s="212" t="s">
        <v>362</v>
      </c>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2" x14ac:dyDescent="0.25">
      <c r="A303" s="219"/>
      <c r="B303" s="220"/>
      <c r="C303" s="263" t="s">
        <v>1032</v>
      </c>
      <c r="D303" s="259"/>
      <c r="E303" s="260"/>
      <c r="F303" s="222"/>
      <c r="G303" s="222"/>
      <c r="H303" s="222"/>
      <c r="I303" s="222"/>
      <c r="J303" s="222"/>
      <c r="K303" s="222"/>
      <c r="L303" s="222"/>
      <c r="M303" s="222"/>
      <c r="N303" s="221"/>
      <c r="O303" s="221"/>
      <c r="P303" s="221"/>
      <c r="Q303" s="221"/>
      <c r="R303" s="222"/>
      <c r="S303" s="222"/>
      <c r="T303" s="222"/>
      <c r="U303" s="222"/>
      <c r="V303" s="222"/>
      <c r="W303" s="222"/>
      <c r="X303" s="222"/>
      <c r="Y303" s="222"/>
      <c r="Z303" s="212"/>
      <c r="AA303" s="212"/>
      <c r="AB303" s="212"/>
      <c r="AC303" s="212"/>
      <c r="AD303" s="212"/>
      <c r="AE303" s="212"/>
      <c r="AF303" s="212"/>
      <c r="AG303" s="212" t="s">
        <v>281</v>
      </c>
      <c r="AH303" s="212">
        <v>0</v>
      </c>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3" x14ac:dyDescent="0.25">
      <c r="A304" s="219"/>
      <c r="B304" s="220"/>
      <c r="C304" s="263" t="s">
        <v>1033</v>
      </c>
      <c r="D304" s="259"/>
      <c r="E304" s="260"/>
      <c r="F304" s="222"/>
      <c r="G304" s="222"/>
      <c r="H304" s="222"/>
      <c r="I304" s="222"/>
      <c r="J304" s="222"/>
      <c r="K304" s="222"/>
      <c r="L304" s="222"/>
      <c r="M304" s="222"/>
      <c r="N304" s="221"/>
      <c r="O304" s="221"/>
      <c r="P304" s="221"/>
      <c r="Q304" s="221"/>
      <c r="R304" s="222"/>
      <c r="S304" s="222"/>
      <c r="T304" s="222"/>
      <c r="U304" s="222"/>
      <c r="V304" s="222"/>
      <c r="W304" s="222"/>
      <c r="X304" s="222"/>
      <c r="Y304" s="222"/>
      <c r="Z304" s="212"/>
      <c r="AA304" s="212"/>
      <c r="AB304" s="212"/>
      <c r="AC304" s="212"/>
      <c r="AD304" s="212"/>
      <c r="AE304" s="212"/>
      <c r="AF304" s="212"/>
      <c r="AG304" s="212" t="s">
        <v>281</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3" x14ac:dyDescent="0.25">
      <c r="A305" s="219"/>
      <c r="B305" s="220"/>
      <c r="C305" s="263" t="s">
        <v>1034</v>
      </c>
      <c r="D305" s="259"/>
      <c r="E305" s="260">
        <v>0.02</v>
      </c>
      <c r="F305" s="222"/>
      <c r="G305" s="222"/>
      <c r="H305" s="222"/>
      <c r="I305" s="222"/>
      <c r="J305" s="222"/>
      <c r="K305" s="222"/>
      <c r="L305" s="222"/>
      <c r="M305" s="222"/>
      <c r="N305" s="221"/>
      <c r="O305" s="221"/>
      <c r="P305" s="221"/>
      <c r="Q305" s="221"/>
      <c r="R305" s="222"/>
      <c r="S305" s="222"/>
      <c r="T305" s="222"/>
      <c r="U305" s="222"/>
      <c r="V305" s="222"/>
      <c r="W305" s="222"/>
      <c r="X305" s="222"/>
      <c r="Y305" s="222"/>
      <c r="Z305" s="212"/>
      <c r="AA305" s="212"/>
      <c r="AB305" s="212"/>
      <c r="AC305" s="212"/>
      <c r="AD305" s="212"/>
      <c r="AE305" s="212"/>
      <c r="AF305" s="212"/>
      <c r="AG305" s="212" t="s">
        <v>281</v>
      </c>
      <c r="AH305" s="212">
        <v>0</v>
      </c>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1" x14ac:dyDescent="0.25">
      <c r="A306" s="234">
        <v>132</v>
      </c>
      <c r="B306" s="235" t="s">
        <v>1035</v>
      </c>
      <c r="C306" s="252" t="s">
        <v>1036</v>
      </c>
      <c r="D306" s="236" t="s">
        <v>518</v>
      </c>
      <c r="E306" s="237">
        <v>15.45</v>
      </c>
      <c r="F306" s="238"/>
      <c r="G306" s="239">
        <f>ROUND(E306*F306,2)</f>
        <v>0</v>
      </c>
      <c r="H306" s="238"/>
      <c r="I306" s="239">
        <f>ROUND(E306*H306,2)</f>
        <v>0</v>
      </c>
      <c r="J306" s="238"/>
      <c r="K306" s="239">
        <f>ROUND(E306*J306,2)</f>
        <v>0</v>
      </c>
      <c r="L306" s="239">
        <v>21</v>
      </c>
      <c r="M306" s="239">
        <f>G306*(1+L306/100)</f>
        <v>0</v>
      </c>
      <c r="N306" s="237">
        <v>1E-3</v>
      </c>
      <c r="O306" s="237">
        <f>ROUND(E306*N306,2)</f>
        <v>0.02</v>
      </c>
      <c r="P306" s="237">
        <v>0</v>
      </c>
      <c r="Q306" s="237">
        <f>ROUND(E306*P306,2)</f>
        <v>0</v>
      </c>
      <c r="R306" s="239"/>
      <c r="S306" s="239" t="s">
        <v>254</v>
      </c>
      <c r="T306" s="240" t="s">
        <v>235</v>
      </c>
      <c r="U306" s="222">
        <v>0</v>
      </c>
      <c r="V306" s="222">
        <f>ROUND(E306*U306,2)</f>
        <v>0</v>
      </c>
      <c r="W306" s="222"/>
      <c r="X306" s="222" t="s">
        <v>520</v>
      </c>
      <c r="Y306" s="222" t="s">
        <v>237</v>
      </c>
      <c r="Z306" s="212"/>
      <c r="AA306" s="212"/>
      <c r="AB306" s="212"/>
      <c r="AC306" s="212"/>
      <c r="AD306" s="212"/>
      <c r="AE306" s="212"/>
      <c r="AF306" s="212"/>
      <c r="AG306" s="212" t="s">
        <v>718</v>
      </c>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2" x14ac:dyDescent="0.25">
      <c r="A307" s="219"/>
      <c r="B307" s="220"/>
      <c r="C307" s="263" t="s">
        <v>1037</v>
      </c>
      <c r="D307" s="259"/>
      <c r="E307" s="260"/>
      <c r="F307" s="222"/>
      <c r="G307" s="222"/>
      <c r="H307" s="222"/>
      <c r="I307" s="222"/>
      <c r="J307" s="222"/>
      <c r="K307" s="222"/>
      <c r="L307" s="222"/>
      <c r="M307" s="222"/>
      <c r="N307" s="221"/>
      <c r="O307" s="221"/>
      <c r="P307" s="221"/>
      <c r="Q307" s="221"/>
      <c r="R307" s="222"/>
      <c r="S307" s="222"/>
      <c r="T307" s="222"/>
      <c r="U307" s="222"/>
      <c r="V307" s="222"/>
      <c r="W307" s="222"/>
      <c r="X307" s="222"/>
      <c r="Y307" s="222"/>
      <c r="Z307" s="212"/>
      <c r="AA307" s="212"/>
      <c r="AB307" s="212"/>
      <c r="AC307" s="212"/>
      <c r="AD307" s="212"/>
      <c r="AE307" s="212"/>
      <c r="AF307" s="212"/>
      <c r="AG307" s="212" t="s">
        <v>281</v>
      </c>
      <c r="AH307" s="212">
        <v>0</v>
      </c>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3" x14ac:dyDescent="0.25">
      <c r="A308" s="219"/>
      <c r="B308" s="220"/>
      <c r="C308" s="263" t="s">
        <v>1038</v>
      </c>
      <c r="D308" s="259"/>
      <c r="E308" s="260"/>
      <c r="F308" s="222"/>
      <c r="G308" s="222"/>
      <c r="H308" s="222"/>
      <c r="I308" s="222"/>
      <c r="J308" s="222"/>
      <c r="K308" s="222"/>
      <c r="L308" s="222"/>
      <c r="M308" s="222"/>
      <c r="N308" s="221"/>
      <c r="O308" s="221"/>
      <c r="P308" s="221"/>
      <c r="Q308" s="221"/>
      <c r="R308" s="222"/>
      <c r="S308" s="222"/>
      <c r="T308" s="222"/>
      <c r="U308" s="222"/>
      <c r="V308" s="222"/>
      <c r="W308" s="222"/>
      <c r="X308" s="222"/>
      <c r="Y308" s="222"/>
      <c r="Z308" s="212"/>
      <c r="AA308" s="212"/>
      <c r="AB308" s="212"/>
      <c r="AC308" s="212"/>
      <c r="AD308" s="212"/>
      <c r="AE308" s="212"/>
      <c r="AF308" s="212"/>
      <c r="AG308" s="212" t="s">
        <v>281</v>
      </c>
      <c r="AH308" s="212">
        <v>0</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3" x14ac:dyDescent="0.25">
      <c r="A309" s="219"/>
      <c r="B309" s="220"/>
      <c r="C309" s="263" t="s">
        <v>1039</v>
      </c>
      <c r="D309" s="259"/>
      <c r="E309" s="260">
        <v>15.45</v>
      </c>
      <c r="F309" s="222"/>
      <c r="G309" s="222"/>
      <c r="H309" s="222"/>
      <c r="I309" s="222"/>
      <c r="J309" s="222"/>
      <c r="K309" s="222"/>
      <c r="L309" s="222"/>
      <c r="M309" s="222"/>
      <c r="N309" s="221"/>
      <c r="O309" s="221"/>
      <c r="P309" s="221"/>
      <c r="Q309" s="221"/>
      <c r="R309" s="222"/>
      <c r="S309" s="222"/>
      <c r="T309" s="222"/>
      <c r="U309" s="222"/>
      <c r="V309" s="222"/>
      <c r="W309" s="222"/>
      <c r="X309" s="222"/>
      <c r="Y309" s="222"/>
      <c r="Z309" s="212"/>
      <c r="AA309" s="212"/>
      <c r="AB309" s="212"/>
      <c r="AC309" s="212"/>
      <c r="AD309" s="212"/>
      <c r="AE309" s="212"/>
      <c r="AF309" s="212"/>
      <c r="AG309" s="212" t="s">
        <v>281</v>
      </c>
      <c r="AH309" s="212">
        <v>0</v>
      </c>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1" x14ac:dyDescent="0.25">
      <c r="A310" s="234">
        <v>133</v>
      </c>
      <c r="B310" s="235" t="s">
        <v>1040</v>
      </c>
      <c r="C310" s="252" t="s">
        <v>1041</v>
      </c>
      <c r="D310" s="236" t="s">
        <v>273</v>
      </c>
      <c r="E310" s="237">
        <v>6.72</v>
      </c>
      <c r="F310" s="238"/>
      <c r="G310" s="239">
        <f>ROUND(E310*F310,2)</f>
        <v>0</v>
      </c>
      <c r="H310" s="238"/>
      <c r="I310" s="239">
        <f>ROUND(E310*H310,2)</f>
        <v>0</v>
      </c>
      <c r="J310" s="238"/>
      <c r="K310" s="239">
        <f>ROUND(E310*J310,2)</f>
        <v>0</v>
      </c>
      <c r="L310" s="239">
        <v>21</v>
      </c>
      <c r="M310" s="239">
        <f>G310*(1+L310/100)</f>
        <v>0</v>
      </c>
      <c r="N310" s="237">
        <v>3.0000000000000001E-5</v>
      </c>
      <c r="O310" s="237">
        <f>ROUND(E310*N310,2)</f>
        <v>0</v>
      </c>
      <c r="P310" s="237">
        <v>0</v>
      </c>
      <c r="Q310" s="237">
        <f>ROUND(E310*P310,2)</f>
        <v>0</v>
      </c>
      <c r="R310" s="239"/>
      <c r="S310" s="239" t="s">
        <v>360</v>
      </c>
      <c r="T310" s="240" t="s">
        <v>361</v>
      </c>
      <c r="U310" s="222">
        <v>0</v>
      </c>
      <c r="V310" s="222">
        <f>ROUND(E310*U310,2)</f>
        <v>0</v>
      </c>
      <c r="W310" s="222"/>
      <c r="X310" s="222" t="s">
        <v>276</v>
      </c>
      <c r="Y310" s="222" t="s">
        <v>237</v>
      </c>
      <c r="Z310" s="212"/>
      <c r="AA310" s="212"/>
      <c r="AB310" s="212"/>
      <c r="AC310" s="212"/>
      <c r="AD310" s="212"/>
      <c r="AE310" s="212"/>
      <c r="AF310" s="212"/>
      <c r="AG310" s="212" t="s">
        <v>362</v>
      </c>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2" x14ac:dyDescent="0.25">
      <c r="A311" s="219"/>
      <c r="B311" s="220"/>
      <c r="C311" s="263" t="s">
        <v>1042</v>
      </c>
      <c r="D311" s="259"/>
      <c r="E311" s="260"/>
      <c r="F311" s="222"/>
      <c r="G311" s="222"/>
      <c r="H311" s="222"/>
      <c r="I311" s="222"/>
      <c r="J311" s="222"/>
      <c r="K311" s="222"/>
      <c r="L311" s="222"/>
      <c r="M311" s="222"/>
      <c r="N311" s="221"/>
      <c r="O311" s="221"/>
      <c r="P311" s="221"/>
      <c r="Q311" s="221"/>
      <c r="R311" s="222"/>
      <c r="S311" s="222"/>
      <c r="T311" s="222"/>
      <c r="U311" s="222"/>
      <c r="V311" s="222"/>
      <c r="W311" s="222"/>
      <c r="X311" s="222"/>
      <c r="Y311" s="222"/>
      <c r="Z311" s="212"/>
      <c r="AA311" s="212"/>
      <c r="AB311" s="212"/>
      <c r="AC311" s="212"/>
      <c r="AD311" s="212"/>
      <c r="AE311" s="212"/>
      <c r="AF311" s="212"/>
      <c r="AG311" s="212" t="s">
        <v>281</v>
      </c>
      <c r="AH311" s="212">
        <v>0</v>
      </c>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3" x14ac:dyDescent="0.25">
      <c r="A312" s="219"/>
      <c r="B312" s="220"/>
      <c r="C312" s="263" t="s">
        <v>1043</v>
      </c>
      <c r="D312" s="259"/>
      <c r="E312" s="260">
        <v>6.72</v>
      </c>
      <c r="F312" s="222"/>
      <c r="G312" s="222"/>
      <c r="H312" s="222"/>
      <c r="I312" s="222"/>
      <c r="J312" s="222"/>
      <c r="K312" s="222"/>
      <c r="L312" s="222"/>
      <c r="M312" s="222"/>
      <c r="N312" s="221"/>
      <c r="O312" s="221"/>
      <c r="P312" s="221"/>
      <c r="Q312" s="221"/>
      <c r="R312" s="222"/>
      <c r="S312" s="222"/>
      <c r="T312" s="222"/>
      <c r="U312" s="222"/>
      <c r="V312" s="222"/>
      <c r="W312" s="222"/>
      <c r="X312" s="222"/>
      <c r="Y312" s="222"/>
      <c r="Z312" s="212"/>
      <c r="AA312" s="212"/>
      <c r="AB312" s="212"/>
      <c r="AC312" s="212"/>
      <c r="AD312" s="212"/>
      <c r="AE312" s="212"/>
      <c r="AF312" s="212"/>
      <c r="AG312" s="212" t="s">
        <v>281</v>
      </c>
      <c r="AH312" s="212">
        <v>0</v>
      </c>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1" x14ac:dyDescent="0.25">
      <c r="A313" s="234">
        <v>134</v>
      </c>
      <c r="B313" s="235" t="s">
        <v>1044</v>
      </c>
      <c r="C313" s="252" t="s">
        <v>1045</v>
      </c>
      <c r="D313" s="236" t="s">
        <v>290</v>
      </c>
      <c r="E313" s="237">
        <v>4.2</v>
      </c>
      <c r="F313" s="238"/>
      <c r="G313" s="239">
        <f>ROUND(E313*F313,2)</f>
        <v>0</v>
      </c>
      <c r="H313" s="238"/>
      <c r="I313" s="239">
        <f>ROUND(E313*H313,2)</f>
        <v>0</v>
      </c>
      <c r="J313" s="238"/>
      <c r="K313" s="239">
        <f>ROUND(E313*J313,2)</f>
        <v>0</v>
      </c>
      <c r="L313" s="239">
        <v>21</v>
      </c>
      <c r="M313" s="239">
        <f>G313*(1+L313/100)</f>
        <v>0</v>
      </c>
      <c r="N313" s="237">
        <v>5.9999999999999995E-4</v>
      </c>
      <c r="O313" s="237">
        <f>ROUND(E313*N313,2)</f>
        <v>0</v>
      </c>
      <c r="P313" s="237">
        <v>0</v>
      </c>
      <c r="Q313" s="237">
        <f>ROUND(E313*P313,2)</f>
        <v>0</v>
      </c>
      <c r="R313" s="239"/>
      <c r="S313" s="239" t="s">
        <v>254</v>
      </c>
      <c r="T313" s="240" t="s">
        <v>235</v>
      </c>
      <c r="U313" s="222">
        <v>0</v>
      </c>
      <c r="V313" s="222">
        <f>ROUND(E313*U313,2)</f>
        <v>0</v>
      </c>
      <c r="W313" s="222"/>
      <c r="X313" s="222" t="s">
        <v>520</v>
      </c>
      <c r="Y313" s="222" t="s">
        <v>237</v>
      </c>
      <c r="Z313" s="212"/>
      <c r="AA313" s="212"/>
      <c r="AB313" s="212"/>
      <c r="AC313" s="212"/>
      <c r="AD313" s="212"/>
      <c r="AE313" s="212"/>
      <c r="AF313" s="212"/>
      <c r="AG313" s="212" t="s">
        <v>718</v>
      </c>
      <c r="AH313" s="212"/>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2" x14ac:dyDescent="0.25">
      <c r="A314" s="219"/>
      <c r="B314" s="220"/>
      <c r="C314" s="263" t="s">
        <v>1046</v>
      </c>
      <c r="D314" s="259"/>
      <c r="E314" s="260"/>
      <c r="F314" s="222"/>
      <c r="G314" s="222"/>
      <c r="H314" s="222"/>
      <c r="I314" s="222"/>
      <c r="J314" s="222"/>
      <c r="K314" s="222"/>
      <c r="L314" s="222"/>
      <c r="M314" s="222"/>
      <c r="N314" s="221"/>
      <c r="O314" s="221"/>
      <c r="P314" s="221"/>
      <c r="Q314" s="221"/>
      <c r="R314" s="222"/>
      <c r="S314" s="222"/>
      <c r="T314" s="222"/>
      <c r="U314" s="222"/>
      <c r="V314" s="222"/>
      <c r="W314" s="222"/>
      <c r="X314" s="222"/>
      <c r="Y314" s="222"/>
      <c r="Z314" s="212"/>
      <c r="AA314" s="212"/>
      <c r="AB314" s="212"/>
      <c r="AC314" s="212"/>
      <c r="AD314" s="212"/>
      <c r="AE314" s="212"/>
      <c r="AF314" s="212"/>
      <c r="AG314" s="212" t="s">
        <v>281</v>
      </c>
      <c r="AH314" s="212">
        <v>0</v>
      </c>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3" x14ac:dyDescent="0.25">
      <c r="A315" s="219"/>
      <c r="B315" s="220"/>
      <c r="C315" s="263" t="s">
        <v>1047</v>
      </c>
      <c r="D315" s="259"/>
      <c r="E315" s="260">
        <v>4.2</v>
      </c>
      <c r="F315" s="222"/>
      <c r="G315" s="222"/>
      <c r="H315" s="222"/>
      <c r="I315" s="222"/>
      <c r="J315" s="222"/>
      <c r="K315" s="222"/>
      <c r="L315" s="222"/>
      <c r="M315" s="222"/>
      <c r="N315" s="221"/>
      <c r="O315" s="221"/>
      <c r="P315" s="221"/>
      <c r="Q315" s="221"/>
      <c r="R315" s="222"/>
      <c r="S315" s="222"/>
      <c r="T315" s="222"/>
      <c r="U315" s="222"/>
      <c r="V315" s="222"/>
      <c r="W315" s="222"/>
      <c r="X315" s="222"/>
      <c r="Y315" s="222"/>
      <c r="Z315" s="212"/>
      <c r="AA315" s="212"/>
      <c r="AB315" s="212"/>
      <c r="AC315" s="212"/>
      <c r="AD315" s="212"/>
      <c r="AE315" s="212"/>
      <c r="AF315" s="212"/>
      <c r="AG315" s="212" t="s">
        <v>281</v>
      </c>
      <c r="AH315" s="212">
        <v>0</v>
      </c>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1" x14ac:dyDescent="0.25">
      <c r="A316" s="234">
        <v>135</v>
      </c>
      <c r="B316" s="235" t="s">
        <v>1048</v>
      </c>
      <c r="C316" s="252" t="s">
        <v>1049</v>
      </c>
      <c r="D316" s="236" t="s">
        <v>290</v>
      </c>
      <c r="E316" s="237">
        <v>12.6</v>
      </c>
      <c r="F316" s="238"/>
      <c r="G316" s="239">
        <f>ROUND(E316*F316,2)</f>
        <v>0</v>
      </c>
      <c r="H316" s="238"/>
      <c r="I316" s="239">
        <f>ROUND(E316*H316,2)</f>
        <v>0</v>
      </c>
      <c r="J316" s="238"/>
      <c r="K316" s="239">
        <f>ROUND(E316*J316,2)</f>
        <v>0</v>
      </c>
      <c r="L316" s="239">
        <v>21</v>
      </c>
      <c r="M316" s="239">
        <f>G316*(1+L316/100)</f>
        <v>0</v>
      </c>
      <c r="N316" s="237">
        <v>1E-4</v>
      </c>
      <c r="O316" s="237">
        <f>ROUND(E316*N316,2)</f>
        <v>0</v>
      </c>
      <c r="P316" s="237">
        <v>0</v>
      </c>
      <c r="Q316" s="237">
        <f>ROUND(E316*P316,2)</f>
        <v>0</v>
      </c>
      <c r="R316" s="239"/>
      <c r="S316" s="239" t="s">
        <v>254</v>
      </c>
      <c r="T316" s="240" t="s">
        <v>235</v>
      </c>
      <c r="U316" s="222">
        <v>0</v>
      </c>
      <c r="V316" s="222">
        <f>ROUND(E316*U316,2)</f>
        <v>0</v>
      </c>
      <c r="W316" s="222"/>
      <c r="X316" s="222" t="s">
        <v>520</v>
      </c>
      <c r="Y316" s="222" t="s">
        <v>237</v>
      </c>
      <c r="Z316" s="212"/>
      <c r="AA316" s="212"/>
      <c r="AB316" s="212"/>
      <c r="AC316" s="212"/>
      <c r="AD316" s="212"/>
      <c r="AE316" s="212"/>
      <c r="AF316" s="212"/>
      <c r="AG316" s="212" t="s">
        <v>718</v>
      </c>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2" x14ac:dyDescent="0.25">
      <c r="A317" s="219"/>
      <c r="B317" s="220"/>
      <c r="C317" s="263" t="s">
        <v>1050</v>
      </c>
      <c r="D317" s="259"/>
      <c r="E317" s="260"/>
      <c r="F317" s="222"/>
      <c r="G317" s="222"/>
      <c r="H317" s="222"/>
      <c r="I317" s="222"/>
      <c r="J317" s="222"/>
      <c r="K317" s="222"/>
      <c r="L317" s="222"/>
      <c r="M317" s="222"/>
      <c r="N317" s="221"/>
      <c r="O317" s="221"/>
      <c r="P317" s="221"/>
      <c r="Q317" s="221"/>
      <c r="R317" s="222"/>
      <c r="S317" s="222"/>
      <c r="T317" s="222"/>
      <c r="U317" s="222"/>
      <c r="V317" s="222"/>
      <c r="W317" s="222"/>
      <c r="X317" s="222"/>
      <c r="Y317" s="222"/>
      <c r="Z317" s="212"/>
      <c r="AA317" s="212"/>
      <c r="AB317" s="212"/>
      <c r="AC317" s="212"/>
      <c r="AD317" s="212"/>
      <c r="AE317" s="212"/>
      <c r="AF317" s="212"/>
      <c r="AG317" s="212" t="s">
        <v>281</v>
      </c>
      <c r="AH317" s="212">
        <v>0</v>
      </c>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3" x14ac:dyDescent="0.25">
      <c r="A318" s="219"/>
      <c r="B318" s="220"/>
      <c r="C318" s="263" t="s">
        <v>1051</v>
      </c>
      <c r="D318" s="259"/>
      <c r="E318" s="260">
        <v>12.6</v>
      </c>
      <c r="F318" s="222"/>
      <c r="G318" s="222"/>
      <c r="H318" s="222"/>
      <c r="I318" s="222"/>
      <c r="J318" s="222"/>
      <c r="K318" s="222"/>
      <c r="L318" s="222"/>
      <c r="M318" s="222"/>
      <c r="N318" s="221"/>
      <c r="O318" s="221"/>
      <c r="P318" s="221"/>
      <c r="Q318" s="221"/>
      <c r="R318" s="222"/>
      <c r="S318" s="222"/>
      <c r="T318" s="222"/>
      <c r="U318" s="222"/>
      <c r="V318" s="222"/>
      <c r="W318" s="222"/>
      <c r="X318" s="222"/>
      <c r="Y318" s="222"/>
      <c r="Z318" s="212"/>
      <c r="AA318" s="212"/>
      <c r="AB318" s="212"/>
      <c r="AC318" s="212"/>
      <c r="AD318" s="212"/>
      <c r="AE318" s="212"/>
      <c r="AF318" s="212"/>
      <c r="AG318" s="212" t="s">
        <v>281</v>
      </c>
      <c r="AH318" s="212">
        <v>0</v>
      </c>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1" x14ac:dyDescent="0.25">
      <c r="A319" s="234">
        <v>136</v>
      </c>
      <c r="B319" s="235" t="s">
        <v>1052</v>
      </c>
      <c r="C319" s="252" t="s">
        <v>1053</v>
      </c>
      <c r="D319" s="236" t="s">
        <v>273</v>
      </c>
      <c r="E319" s="237">
        <v>860.5</v>
      </c>
      <c r="F319" s="238"/>
      <c r="G319" s="239">
        <f>ROUND(E319*F319,2)</f>
        <v>0</v>
      </c>
      <c r="H319" s="238"/>
      <c r="I319" s="239">
        <f>ROUND(E319*H319,2)</f>
        <v>0</v>
      </c>
      <c r="J319" s="238"/>
      <c r="K319" s="239">
        <f>ROUND(E319*J319,2)</f>
        <v>0</v>
      </c>
      <c r="L319" s="239">
        <v>21</v>
      </c>
      <c r="M319" s="239">
        <f>G319*(1+L319/100)</f>
        <v>0</v>
      </c>
      <c r="N319" s="237">
        <v>0</v>
      </c>
      <c r="O319" s="237">
        <f>ROUND(E319*N319,2)</f>
        <v>0</v>
      </c>
      <c r="P319" s="237">
        <v>0</v>
      </c>
      <c r="Q319" s="237">
        <f>ROUND(E319*P319,2)</f>
        <v>0</v>
      </c>
      <c r="R319" s="239"/>
      <c r="S319" s="239" t="s">
        <v>360</v>
      </c>
      <c r="T319" s="240" t="s">
        <v>361</v>
      </c>
      <c r="U319" s="222">
        <v>0</v>
      </c>
      <c r="V319" s="222">
        <f>ROUND(E319*U319,2)</f>
        <v>0</v>
      </c>
      <c r="W319" s="222"/>
      <c r="X319" s="222" t="s">
        <v>276</v>
      </c>
      <c r="Y319" s="222" t="s">
        <v>237</v>
      </c>
      <c r="Z319" s="212"/>
      <c r="AA319" s="212"/>
      <c r="AB319" s="212"/>
      <c r="AC319" s="212"/>
      <c r="AD319" s="212"/>
      <c r="AE319" s="212"/>
      <c r="AF319" s="212"/>
      <c r="AG319" s="212" t="s">
        <v>362</v>
      </c>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2" x14ac:dyDescent="0.25">
      <c r="A320" s="219"/>
      <c r="B320" s="220"/>
      <c r="C320" s="263" t="s">
        <v>1054</v>
      </c>
      <c r="D320" s="259"/>
      <c r="E320" s="260"/>
      <c r="F320" s="222"/>
      <c r="G320" s="222"/>
      <c r="H320" s="222"/>
      <c r="I320" s="222"/>
      <c r="J320" s="222"/>
      <c r="K320" s="222"/>
      <c r="L320" s="222"/>
      <c r="M320" s="222"/>
      <c r="N320" s="221"/>
      <c r="O320" s="221"/>
      <c r="P320" s="221"/>
      <c r="Q320" s="221"/>
      <c r="R320" s="222"/>
      <c r="S320" s="222"/>
      <c r="T320" s="222"/>
      <c r="U320" s="222"/>
      <c r="V320" s="222"/>
      <c r="W320" s="222"/>
      <c r="X320" s="222"/>
      <c r="Y320" s="222"/>
      <c r="Z320" s="212"/>
      <c r="AA320" s="212"/>
      <c r="AB320" s="212"/>
      <c r="AC320" s="212"/>
      <c r="AD320" s="212"/>
      <c r="AE320" s="212"/>
      <c r="AF320" s="212"/>
      <c r="AG320" s="212" t="s">
        <v>281</v>
      </c>
      <c r="AH320" s="212">
        <v>0</v>
      </c>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3" x14ac:dyDescent="0.25">
      <c r="A321" s="219"/>
      <c r="B321" s="220"/>
      <c r="C321" s="263" t="s">
        <v>1055</v>
      </c>
      <c r="D321" s="259"/>
      <c r="E321" s="260">
        <v>860.5</v>
      </c>
      <c r="F321" s="222"/>
      <c r="G321" s="222"/>
      <c r="H321" s="222"/>
      <c r="I321" s="222"/>
      <c r="J321" s="222"/>
      <c r="K321" s="222"/>
      <c r="L321" s="222"/>
      <c r="M321" s="222"/>
      <c r="N321" s="221"/>
      <c r="O321" s="221"/>
      <c r="P321" s="221"/>
      <c r="Q321" s="221"/>
      <c r="R321" s="222"/>
      <c r="S321" s="222"/>
      <c r="T321" s="222"/>
      <c r="U321" s="222"/>
      <c r="V321" s="222"/>
      <c r="W321" s="222"/>
      <c r="X321" s="222"/>
      <c r="Y321" s="222"/>
      <c r="Z321" s="212"/>
      <c r="AA321" s="212"/>
      <c r="AB321" s="212"/>
      <c r="AC321" s="212"/>
      <c r="AD321" s="212"/>
      <c r="AE321" s="212"/>
      <c r="AF321" s="212"/>
      <c r="AG321" s="212" t="s">
        <v>281</v>
      </c>
      <c r="AH321" s="212">
        <v>0</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1" x14ac:dyDescent="0.25">
      <c r="A322" s="234">
        <v>137</v>
      </c>
      <c r="B322" s="235" t="s">
        <v>1056</v>
      </c>
      <c r="C322" s="252" t="s">
        <v>1057</v>
      </c>
      <c r="D322" s="236" t="s">
        <v>309</v>
      </c>
      <c r="E322" s="237">
        <v>68.775999999999996</v>
      </c>
      <c r="F322" s="238"/>
      <c r="G322" s="239">
        <f>ROUND(E322*F322,2)</f>
        <v>0</v>
      </c>
      <c r="H322" s="238"/>
      <c r="I322" s="239">
        <f>ROUND(E322*H322,2)</f>
        <v>0</v>
      </c>
      <c r="J322" s="238"/>
      <c r="K322" s="239">
        <f>ROUND(E322*J322,2)</f>
        <v>0</v>
      </c>
      <c r="L322" s="239">
        <v>21</v>
      </c>
      <c r="M322" s="239">
        <f>G322*(1+L322/100)</f>
        <v>0</v>
      </c>
      <c r="N322" s="237">
        <v>0.33</v>
      </c>
      <c r="O322" s="237">
        <f>ROUND(E322*N322,2)</f>
        <v>22.7</v>
      </c>
      <c r="P322" s="237">
        <v>0</v>
      </c>
      <c r="Q322" s="237">
        <f>ROUND(E322*P322,2)</f>
        <v>0</v>
      </c>
      <c r="R322" s="239"/>
      <c r="S322" s="239" t="s">
        <v>360</v>
      </c>
      <c r="T322" s="240" t="s">
        <v>361</v>
      </c>
      <c r="U322" s="222">
        <v>0</v>
      </c>
      <c r="V322" s="222">
        <f>ROUND(E322*U322,2)</f>
        <v>0</v>
      </c>
      <c r="W322" s="222"/>
      <c r="X322" s="222" t="s">
        <v>520</v>
      </c>
      <c r="Y322" s="222" t="s">
        <v>237</v>
      </c>
      <c r="Z322" s="212"/>
      <c r="AA322" s="212"/>
      <c r="AB322" s="212"/>
      <c r="AC322" s="212"/>
      <c r="AD322" s="212"/>
      <c r="AE322" s="212"/>
      <c r="AF322" s="212"/>
      <c r="AG322" s="212" t="s">
        <v>718</v>
      </c>
      <c r="AH322" s="212"/>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2" x14ac:dyDescent="0.25">
      <c r="A323" s="219"/>
      <c r="B323" s="220"/>
      <c r="C323" s="263" t="s">
        <v>1058</v>
      </c>
      <c r="D323" s="259"/>
      <c r="E323" s="260"/>
      <c r="F323" s="222"/>
      <c r="G323" s="222"/>
      <c r="H323" s="222"/>
      <c r="I323" s="222"/>
      <c r="J323" s="222"/>
      <c r="K323" s="222"/>
      <c r="L323" s="222"/>
      <c r="M323" s="222"/>
      <c r="N323" s="221"/>
      <c r="O323" s="221"/>
      <c r="P323" s="221"/>
      <c r="Q323" s="221"/>
      <c r="R323" s="222"/>
      <c r="S323" s="222"/>
      <c r="T323" s="222"/>
      <c r="U323" s="222"/>
      <c r="V323" s="222"/>
      <c r="W323" s="222"/>
      <c r="X323" s="222"/>
      <c r="Y323" s="222"/>
      <c r="Z323" s="212"/>
      <c r="AA323" s="212"/>
      <c r="AB323" s="212"/>
      <c r="AC323" s="212"/>
      <c r="AD323" s="212"/>
      <c r="AE323" s="212"/>
      <c r="AF323" s="212"/>
      <c r="AG323" s="212" t="s">
        <v>281</v>
      </c>
      <c r="AH323" s="212">
        <v>0</v>
      </c>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3" x14ac:dyDescent="0.25">
      <c r="A324" s="219"/>
      <c r="B324" s="220"/>
      <c r="C324" s="263" t="s">
        <v>1059</v>
      </c>
      <c r="D324" s="259"/>
      <c r="E324" s="260">
        <v>68.78</v>
      </c>
      <c r="F324" s="222"/>
      <c r="G324" s="222"/>
      <c r="H324" s="222"/>
      <c r="I324" s="222"/>
      <c r="J324" s="222"/>
      <c r="K324" s="222"/>
      <c r="L324" s="222"/>
      <c r="M324" s="222"/>
      <c r="N324" s="221"/>
      <c r="O324" s="221"/>
      <c r="P324" s="221"/>
      <c r="Q324" s="221"/>
      <c r="R324" s="222"/>
      <c r="S324" s="222"/>
      <c r="T324" s="222"/>
      <c r="U324" s="222"/>
      <c r="V324" s="222"/>
      <c r="W324" s="222"/>
      <c r="X324" s="222"/>
      <c r="Y324" s="222"/>
      <c r="Z324" s="212"/>
      <c r="AA324" s="212"/>
      <c r="AB324" s="212"/>
      <c r="AC324" s="212"/>
      <c r="AD324" s="212"/>
      <c r="AE324" s="212"/>
      <c r="AF324" s="212"/>
      <c r="AG324" s="212" t="s">
        <v>281</v>
      </c>
      <c r="AH324" s="212">
        <v>0</v>
      </c>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ht="20.399999999999999" outlineLevel="1" x14ac:dyDescent="0.25">
      <c r="A325" s="234">
        <v>138</v>
      </c>
      <c r="B325" s="235" t="s">
        <v>1060</v>
      </c>
      <c r="C325" s="252" t="s">
        <v>1061</v>
      </c>
      <c r="D325" s="236" t="s">
        <v>273</v>
      </c>
      <c r="E325" s="237">
        <v>357.9</v>
      </c>
      <c r="F325" s="238"/>
      <c r="G325" s="239">
        <f>ROUND(E325*F325,2)</f>
        <v>0</v>
      </c>
      <c r="H325" s="238"/>
      <c r="I325" s="239">
        <f>ROUND(E325*H325,2)</f>
        <v>0</v>
      </c>
      <c r="J325" s="238"/>
      <c r="K325" s="239">
        <f>ROUND(E325*J325,2)</f>
        <v>0</v>
      </c>
      <c r="L325" s="239">
        <v>21</v>
      </c>
      <c r="M325" s="239">
        <f>G325*(1+L325/100)</f>
        <v>0</v>
      </c>
      <c r="N325" s="237">
        <v>0</v>
      </c>
      <c r="O325" s="237">
        <f>ROUND(E325*N325,2)</f>
        <v>0</v>
      </c>
      <c r="P325" s="237">
        <v>0</v>
      </c>
      <c r="Q325" s="237">
        <f>ROUND(E325*P325,2)</f>
        <v>0</v>
      </c>
      <c r="R325" s="239"/>
      <c r="S325" s="239" t="s">
        <v>360</v>
      </c>
      <c r="T325" s="240" t="s">
        <v>361</v>
      </c>
      <c r="U325" s="222">
        <v>0</v>
      </c>
      <c r="V325" s="222">
        <f>ROUND(E325*U325,2)</f>
        <v>0</v>
      </c>
      <c r="W325" s="222"/>
      <c r="X325" s="222" t="s">
        <v>276</v>
      </c>
      <c r="Y325" s="222" t="s">
        <v>237</v>
      </c>
      <c r="Z325" s="212"/>
      <c r="AA325" s="212"/>
      <c r="AB325" s="212"/>
      <c r="AC325" s="212"/>
      <c r="AD325" s="212"/>
      <c r="AE325" s="212"/>
      <c r="AF325" s="212"/>
      <c r="AG325" s="212" t="s">
        <v>362</v>
      </c>
      <c r="AH325" s="212"/>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2" x14ac:dyDescent="0.25">
      <c r="A326" s="219"/>
      <c r="B326" s="220"/>
      <c r="C326" s="263" t="s">
        <v>1062</v>
      </c>
      <c r="D326" s="259"/>
      <c r="E326" s="260"/>
      <c r="F326" s="222"/>
      <c r="G326" s="222"/>
      <c r="H326" s="222"/>
      <c r="I326" s="222"/>
      <c r="J326" s="222"/>
      <c r="K326" s="222"/>
      <c r="L326" s="222"/>
      <c r="M326" s="222"/>
      <c r="N326" s="221"/>
      <c r="O326" s="221"/>
      <c r="P326" s="221"/>
      <c r="Q326" s="221"/>
      <c r="R326" s="222"/>
      <c r="S326" s="222"/>
      <c r="T326" s="222"/>
      <c r="U326" s="222"/>
      <c r="V326" s="222"/>
      <c r="W326" s="222"/>
      <c r="X326" s="222"/>
      <c r="Y326" s="222"/>
      <c r="Z326" s="212"/>
      <c r="AA326" s="212"/>
      <c r="AB326" s="212"/>
      <c r="AC326" s="212"/>
      <c r="AD326" s="212"/>
      <c r="AE326" s="212"/>
      <c r="AF326" s="212"/>
      <c r="AG326" s="212" t="s">
        <v>281</v>
      </c>
      <c r="AH326" s="212">
        <v>0</v>
      </c>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3" x14ac:dyDescent="0.25">
      <c r="A327" s="219"/>
      <c r="B327" s="220"/>
      <c r="C327" s="263" t="s">
        <v>1063</v>
      </c>
      <c r="D327" s="259"/>
      <c r="E327" s="260">
        <v>357.9</v>
      </c>
      <c r="F327" s="222"/>
      <c r="G327" s="222"/>
      <c r="H327" s="222"/>
      <c r="I327" s="222"/>
      <c r="J327" s="222"/>
      <c r="K327" s="222"/>
      <c r="L327" s="222"/>
      <c r="M327" s="222"/>
      <c r="N327" s="221"/>
      <c r="O327" s="221"/>
      <c r="P327" s="221"/>
      <c r="Q327" s="221"/>
      <c r="R327" s="222"/>
      <c r="S327" s="222"/>
      <c r="T327" s="222"/>
      <c r="U327" s="222"/>
      <c r="V327" s="222"/>
      <c r="W327" s="222"/>
      <c r="X327" s="222"/>
      <c r="Y327" s="222"/>
      <c r="Z327" s="212"/>
      <c r="AA327" s="212"/>
      <c r="AB327" s="212"/>
      <c r="AC327" s="212"/>
      <c r="AD327" s="212"/>
      <c r="AE327" s="212"/>
      <c r="AF327" s="212"/>
      <c r="AG327" s="212" t="s">
        <v>281</v>
      </c>
      <c r="AH327" s="212">
        <v>0</v>
      </c>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1" x14ac:dyDescent="0.25">
      <c r="A328" s="234">
        <v>139</v>
      </c>
      <c r="B328" s="235" t="s">
        <v>1064</v>
      </c>
      <c r="C328" s="252" t="s">
        <v>1065</v>
      </c>
      <c r="D328" s="236" t="s">
        <v>348</v>
      </c>
      <c r="E328" s="237">
        <v>28.632000000000001</v>
      </c>
      <c r="F328" s="238"/>
      <c r="G328" s="239">
        <f>ROUND(E328*F328,2)</f>
        <v>0</v>
      </c>
      <c r="H328" s="238"/>
      <c r="I328" s="239">
        <f>ROUND(E328*H328,2)</f>
        <v>0</v>
      </c>
      <c r="J328" s="238"/>
      <c r="K328" s="239">
        <f>ROUND(E328*J328,2)</f>
        <v>0</v>
      </c>
      <c r="L328" s="239">
        <v>21</v>
      </c>
      <c r="M328" s="239">
        <f>G328*(1+L328/100)</f>
        <v>0</v>
      </c>
      <c r="N328" s="237">
        <v>1.6</v>
      </c>
      <c r="O328" s="237">
        <f>ROUND(E328*N328,2)</f>
        <v>45.81</v>
      </c>
      <c r="P328" s="237">
        <v>0</v>
      </c>
      <c r="Q328" s="237">
        <f>ROUND(E328*P328,2)</f>
        <v>0</v>
      </c>
      <c r="R328" s="239"/>
      <c r="S328" s="239" t="s">
        <v>254</v>
      </c>
      <c r="T328" s="240" t="s">
        <v>235</v>
      </c>
      <c r="U328" s="222">
        <v>0</v>
      </c>
      <c r="V328" s="222">
        <f>ROUND(E328*U328,2)</f>
        <v>0</v>
      </c>
      <c r="W328" s="222"/>
      <c r="X328" s="222" t="s">
        <v>520</v>
      </c>
      <c r="Y328" s="222" t="s">
        <v>237</v>
      </c>
      <c r="Z328" s="212"/>
      <c r="AA328" s="212"/>
      <c r="AB328" s="212"/>
      <c r="AC328" s="212"/>
      <c r="AD328" s="212"/>
      <c r="AE328" s="212"/>
      <c r="AF328" s="212"/>
      <c r="AG328" s="212" t="s">
        <v>718</v>
      </c>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2" x14ac:dyDescent="0.25">
      <c r="A329" s="219"/>
      <c r="B329" s="220"/>
      <c r="C329" s="263" t="s">
        <v>1066</v>
      </c>
      <c r="D329" s="259"/>
      <c r="E329" s="260"/>
      <c r="F329" s="222"/>
      <c r="G329" s="222"/>
      <c r="H329" s="222"/>
      <c r="I329" s="222"/>
      <c r="J329" s="222"/>
      <c r="K329" s="222"/>
      <c r="L329" s="222"/>
      <c r="M329" s="222"/>
      <c r="N329" s="221"/>
      <c r="O329" s="221"/>
      <c r="P329" s="221"/>
      <c r="Q329" s="221"/>
      <c r="R329" s="222"/>
      <c r="S329" s="222"/>
      <c r="T329" s="222"/>
      <c r="U329" s="222"/>
      <c r="V329" s="222"/>
      <c r="W329" s="222"/>
      <c r="X329" s="222"/>
      <c r="Y329" s="222"/>
      <c r="Z329" s="212"/>
      <c r="AA329" s="212"/>
      <c r="AB329" s="212"/>
      <c r="AC329" s="212"/>
      <c r="AD329" s="212"/>
      <c r="AE329" s="212"/>
      <c r="AF329" s="212"/>
      <c r="AG329" s="212" t="s">
        <v>281</v>
      </c>
      <c r="AH329" s="212">
        <v>0</v>
      </c>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3" x14ac:dyDescent="0.25">
      <c r="A330" s="219"/>
      <c r="B330" s="220"/>
      <c r="C330" s="263" t="s">
        <v>1067</v>
      </c>
      <c r="D330" s="259"/>
      <c r="E330" s="260">
        <v>28.63</v>
      </c>
      <c r="F330" s="222"/>
      <c r="G330" s="222"/>
      <c r="H330" s="222"/>
      <c r="I330" s="222"/>
      <c r="J330" s="222"/>
      <c r="K330" s="222"/>
      <c r="L330" s="222"/>
      <c r="M330" s="222"/>
      <c r="N330" s="221"/>
      <c r="O330" s="221"/>
      <c r="P330" s="221"/>
      <c r="Q330" s="221"/>
      <c r="R330" s="222"/>
      <c r="S330" s="222"/>
      <c r="T330" s="222"/>
      <c r="U330" s="222"/>
      <c r="V330" s="222"/>
      <c r="W330" s="222"/>
      <c r="X330" s="222"/>
      <c r="Y330" s="222"/>
      <c r="Z330" s="212"/>
      <c r="AA330" s="212"/>
      <c r="AB330" s="212"/>
      <c r="AC330" s="212"/>
      <c r="AD330" s="212"/>
      <c r="AE330" s="212"/>
      <c r="AF330" s="212"/>
      <c r="AG330" s="212" t="s">
        <v>281</v>
      </c>
      <c r="AH330" s="212">
        <v>0</v>
      </c>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1" x14ac:dyDescent="0.25">
      <c r="A331" s="234">
        <v>140</v>
      </c>
      <c r="B331" s="235" t="s">
        <v>1068</v>
      </c>
      <c r="C331" s="252" t="s">
        <v>1069</v>
      </c>
      <c r="D331" s="236" t="s">
        <v>273</v>
      </c>
      <c r="E331" s="237">
        <v>66.400000000000006</v>
      </c>
      <c r="F331" s="238"/>
      <c r="G331" s="239">
        <f>ROUND(E331*F331,2)</f>
        <v>0</v>
      </c>
      <c r="H331" s="238"/>
      <c r="I331" s="239">
        <f>ROUND(E331*H331,2)</f>
        <v>0</v>
      </c>
      <c r="J331" s="238"/>
      <c r="K331" s="239">
        <f>ROUND(E331*J331,2)</f>
        <v>0</v>
      </c>
      <c r="L331" s="239">
        <v>21</v>
      </c>
      <c r="M331" s="239">
        <f>G331*(1+L331/100)</f>
        <v>0</v>
      </c>
      <c r="N331" s="237">
        <v>0</v>
      </c>
      <c r="O331" s="237">
        <f>ROUND(E331*N331,2)</f>
        <v>0</v>
      </c>
      <c r="P331" s="237">
        <v>0</v>
      </c>
      <c r="Q331" s="237">
        <f>ROUND(E331*P331,2)</f>
        <v>0</v>
      </c>
      <c r="R331" s="239"/>
      <c r="S331" s="239" t="s">
        <v>360</v>
      </c>
      <c r="T331" s="240" t="s">
        <v>361</v>
      </c>
      <c r="U331" s="222">
        <v>0</v>
      </c>
      <c r="V331" s="222">
        <f>ROUND(E331*U331,2)</f>
        <v>0</v>
      </c>
      <c r="W331" s="222"/>
      <c r="X331" s="222" t="s">
        <v>276</v>
      </c>
      <c r="Y331" s="222" t="s">
        <v>237</v>
      </c>
      <c r="Z331" s="212"/>
      <c r="AA331" s="212"/>
      <c r="AB331" s="212"/>
      <c r="AC331" s="212"/>
      <c r="AD331" s="212"/>
      <c r="AE331" s="212"/>
      <c r="AF331" s="212"/>
      <c r="AG331" s="212" t="s">
        <v>362</v>
      </c>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2" x14ac:dyDescent="0.25">
      <c r="A332" s="219"/>
      <c r="B332" s="220"/>
      <c r="C332" s="253" t="s">
        <v>363</v>
      </c>
      <c r="D332" s="241"/>
      <c r="E332" s="241"/>
      <c r="F332" s="241"/>
      <c r="G332" s="241"/>
      <c r="H332" s="222"/>
      <c r="I332" s="222"/>
      <c r="J332" s="222"/>
      <c r="K332" s="222"/>
      <c r="L332" s="222"/>
      <c r="M332" s="222"/>
      <c r="N332" s="221"/>
      <c r="O332" s="221"/>
      <c r="P332" s="221"/>
      <c r="Q332" s="221"/>
      <c r="R332" s="222"/>
      <c r="S332" s="222"/>
      <c r="T332" s="222"/>
      <c r="U332" s="222"/>
      <c r="V332" s="222"/>
      <c r="W332" s="222"/>
      <c r="X332" s="222"/>
      <c r="Y332" s="222"/>
      <c r="Z332" s="212"/>
      <c r="AA332" s="212"/>
      <c r="AB332" s="212"/>
      <c r="AC332" s="212"/>
      <c r="AD332" s="212"/>
      <c r="AE332" s="212"/>
      <c r="AF332" s="212"/>
      <c r="AG332" s="212" t="s">
        <v>240</v>
      </c>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3" x14ac:dyDescent="0.25">
      <c r="A333" s="219"/>
      <c r="B333" s="220"/>
      <c r="C333" s="254" t="s">
        <v>1070</v>
      </c>
      <c r="D333" s="242"/>
      <c r="E333" s="242"/>
      <c r="F333" s="242"/>
      <c r="G333" s="242"/>
      <c r="H333" s="222"/>
      <c r="I333" s="222"/>
      <c r="J333" s="222"/>
      <c r="K333" s="222"/>
      <c r="L333" s="222"/>
      <c r="M333" s="222"/>
      <c r="N333" s="221"/>
      <c r="O333" s="221"/>
      <c r="P333" s="221"/>
      <c r="Q333" s="221"/>
      <c r="R333" s="222"/>
      <c r="S333" s="222"/>
      <c r="T333" s="222"/>
      <c r="U333" s="222"/>
      <c r="V333" s="222"/>
      <c r="W333" s="222"/>
      <c r="X333" s="222"/>
      <c r="Y333" s="222"/>
      <c r="Z333" s="212"/>
      <c r="AA333" s="212"/>
      <c r="AB333" s="212"/>
      <c r="AC333" s="212"/>
      <c r="AD333" s="212"/>
      <c r="AE333" s="212"/>
      <c r="AF333" s="212"/>
      <c r="AG333" s="212" t="s">
        <v>240</v>
      </c>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outlineLevel="2" x14ac:dyDescent="0.25">
      <c r="A334" s="219"/>
      <c r="B334" s="220"/>
      <c r="C334" s="263" t="s">
        <v>1071</v>
      </c>
      <c r="D334" s="259"/>
      <c r="E334" s="260"/>
      <c r="F334" s="222"/>
      <c r="G334" s="222"/>
      <c r="H334" s="222"/>
      <c r="I334" s="222"/>
      <c r="J334" s="222"/>
      <c r="K334" s="222"/>
      <c r="L334" s="222"/>
      <c r="M334" s="222"/>
      <c r="N334" s="221"/>
      <c r="O334" s="221"/>
      <c r="P334" s="221"/>
      <c r="Q334" s="221"/>
      <c r="R334" s="222"/>
      <c r="S334" s="222"/>
      <c r="T334" s="222"/>
      <c r="U334" s="222"/>
      <c r="V334" s="222"/>
      <c r="W334" s="222"/>
      <c r="X334" s="222"/>
      <c r="Y334" s="222"/>
      <c r="Z334" s="212"/>
      <c r="AA334" s="212"/>
      <c r="AB334" s="212"/>
      <c r="AC334" s="212"/>
      <c r="AD334" s="212"/>
      <c r="AE334" s="212"/>
      <c r="AF334" s="212"/>
      <c r="AG334" s="212" t="s">
        <v>281</v>
      </c>
      <c r="AH334" s="212">
        <v>0</v>
      </c>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3" x14ac:dyDescent="0.25">
      <c r="A335" s="219"/>
      <c r="B335" s="220"/>
      <c r="C335" s="263" t="s">
        <v>1072</v>
      </c>
      <c r="D335" s="259"/>
      <c r="E335" s="260">
        <v>66.400000000000006</v>
      </c>
      <c r="F335" s="222"/>
      <c r="G335" s="222"/>
      <c r="H335" s="222"/>
      <c r="I335" s="222"/>
      <c r="J335" s="222"/>
      <c r="K335" s="222"/>
      <c r="L335" s="222"/>
      <c r="M335" s="222"/>
      <c r="N335" s="221"/>
      <c r="O335" s="221"/>
      <c r="P335" s="221"/>
      <c r="Q335" s="221"/>
      <c r="R335" s="222"/>
      <c r="S335" s="222"/>
      <c r="T335" s="222"/>
      <c r="U335" s="222"/>
      <c r="V335" s="222"/>
      <c r="W335" s="222"/>
      <c r="X335" s="222"/>
      <c r="Y335" s="222"/>
      <c r="Z335" s="212"/>
      <c r="AA335" s="212"/>
      <c r="AB335" s="212"/>
      <c r="AC335" s="212"/>
      <c r="AD335" s="212"/>
      <c r="AE335" s="212"/>
      <c r="AF335" s="212"/>
      <c r="AG335" s="212" t="s">
        <v>281</v>
      </c>
      <c r="AH335" s="212">
        <v>0</v>
      </c>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1" x14ac:dyDescent="0.25">
      <c r="A336" s="234">
        <v>141</v>
      </c>
      <c r="B336" s="235" t="s">
        <v>1073</v>
      </c>
      <c r="C336" s="252" t="s">
        <v>1074</v>
      </c>
      <c r="D336" s="236" t="s">
        <v>348</v>
      </c>
      <c r="E336" s="237">
        <v>6.0250000000000004</v>
      </c>
      <c r="F336" s="238"/>
      <c r="G336" s="239">
        <f>ROUND(E336*F336,2)</f>
        <v>0</v>
      </c>
      <c r="H336" s="238"/>
      <c r="I336" s="239">
        <f>ROUND(E336*H336,2)</f>
        <v>0</v>
      </c>
      <c r="J336" s="238"/>
      <c r="K336" s="239">
        <f>ROUND(E336*J336,2)</f>
        <v>0</v>
      </c>
      <c r="L336" s="239">
        <v>21</v>
      </c>
      <c r="M336" s="239">
        <f>G336*(1+L336/100)</f>
        <v>0</v>
      </c>
      <c r="N336" s="237">
        <v>1.7</v>
      </c>
      <c r="O336" s="237">
        <f>ROUND(E336*N336,2)</f>
        <v>10.24</v>
      </c>
      <c r="P336" s="237">
        <v>0</v>
      </c>
      <c r="Q336" s="237">
        <f>ROUND(E336*P336,2)</f>
        <v>0</v>
      </c>
      <c r="R336" s="239"/>
      <c r="S336" s="239" t="s">
        <v>360</v>
      </c>
      <c r="T336" s="240" t="s">
        <v>361</v>
      </c>
      <c r="U336" s="222">
        <v>0</v>
      </c>
      <c r="V336" s="222">
        <f>ROUND(E336*U336,2)</f>
        <v>0</v>
      </c>
      <c r="W336" s="222"/>
      <c r="X336" s="222" t="s">
        <v>520</v>
      </c>
      <c r="Y336" s="222" t="s">
        <v>237</v>
      </c>
      <c r="Z336" s="212"/>
      <c r="AA336" s="212"/>
      <c r="AB336" s="212"/>
      <c r="AC336" s="212"/>
      <c r="AD336" s="212"/>
      <c r="AE336" s="212"/>
      <c r="AF336" s="212"/>
      <c r="AG336" s="212" t="s">
        <v>718</v>
      </c>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outlineLevel="2" x14ac:dyDescent="0.25">
      <c r="A337" s="219"/>
      <c r="B337" s="220"/>
      <c r="C337" s="263" t="s">
        <v>1075</v>
      </c>
      <c r="D337" s="259"/>
      <c r="E337" s="260"/>
      <c r="F337" s="222"/>
      <c r="G337" s="222"/>
      <c r="H337" s="222"/>
      <c r="I337" s="222"/>
      <c r="J337" s="222"/>
      <c r="K337" s="222"/>
      <c r="L337" s="222"/>
      <c r="M337" s="222"/>
      <c r="N337" s="221"/>
      <c r="O337" s="221"/>
      <c r="P337" s="221"/>
      <c r="Q337" s="221"/>
      <c r="R337" s="222"/>
      <c r="S337" s="222"/>
      <c r="T337" s="222"/>
      <c r="U337" s="222"/>
      <c r="V337" s="222"/>
      <c r="W337" s="222"/>
      <c r="X337" s="222"/>
      <c r="Y337" s="222"/>
      <c r="Z337" s="212"/>
      <c r="AA337" s="212"/>
      <c r="AB337" s="212"/>
      <c r="AC337" s="212"/>
      <c r="AD337" s="212"/>
      <c r="AE337" s="212"/>
      <c r="AF337" s="212"/>
      <c r="AG337" s="212" t="s">
        <v>281</v>
      </c>
      <c r="AH337" s="212">
        <v>0</v>
      </c>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3" x14ac:dyDescent="0.25">
      <c r="A338" s="219"/>
      <c r="B338" s="220"/>
      <c r="C338" s="263" t="s">
        <v>1076</v>
      </c>
      <c r="D338" s="259"/>
      <c r="E338" s="260"/>
      <c r="F338" s="222"/>
      <c r="G338" s="222"/>
      <c r="H338" s="222"/>
      <c r="I338" s="222"/>
      <c r="J338" s="222"/>
      <c r="K338" s="222"/>
      <c r="L338" s="222"/>
      <c r="M338" s="222"/>
      <c r="N338" s="221"/>
      <c r="O338" s="221"/>
      <c r="P338" s="221"/>
      <c r="Q338" s="221"/>
      <c r="R338" s="222"/>
      <c r="S338" s="222"/>
      <c r="T338" s="222"/>
      <c r="U338" s="222"/>
      <c r="V338" s="222"/>
      <c r="W338" s="222"/>
      <c r="X338" s="222"/>
      <c r="Y338" s="222"/>
      <c r="Z338" s="212"/>
      <c r="AA338" s="212"/>
      <c r="AB338" s="212"/>
      <c r="AC338" s="212"/>
      <c r="AD338" s="212"/>
      <c r="AE338" s="212"/>
      <c r="AF338" s="212"/>
      <c r="AG338" s="212" t="s">
        <v>281</v>
      </c>
      <c r="AH338" s="212">
        <v>0</v>
      </c>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3" x14ac:dyDescent="0.25">
      <c r="A339" s="219"/>
      <c r="B339" s="220"/>
      <c r="C339" s="263" t="s">
        <v>1077</v>
      </c>
      <c r="D339" s="259"/>
      <c r="E339" s="260">
        <v>6.03</v>
      </c>
      <c r="F339" s="222"/>
      <c r="G339" s="222"/>
      <c r="H339" s="222"/>
      <c r="I339" s="222"/>
      <c r="J339" s="222"/>
      <c r="K339" s="222"/>
      <c r="L339" s="222"/>
      <c r="M339" s="222"/>
      <c r="N339" s="221"/>
      <c r="O339" s="221"/>
      <c r="P339" s="221"/>
      <c r="Q339" s="221"/>
      <c r="R339" s="222"/>
      <c r="S339" s="222"/>
      <c r="T339" s="222"/>
      <c r="U339" s="222"/>
      <c r="V339" s="222"/>
      <c r="W339" s="222"/>
      <c r="X339" s="222"/>
      <c r="Y339" s="222"/>
      <c r="Z339" s="212"/>
      <c r="AA339" s="212"/>
      <c r="AB339" s="212"/>
      <c r="AC339" s="212"/>
      <c r="AD339" s="212"/>
      <c r="AE339" s="212"/>
      <c r="AF339" s="212"/>
      <c r="AG339" s="212" t="s">
        <v>281</v>
      </c>
      <c r="AH339" s="212">
        <v>0</v>
      </c>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outlineLevel="1" x14ac:dyDescent="0.25">
      <c r="A340" s="234">
        <v>142</v>
      </c>
      <c r="B340" s="235" t="s">
        <v>1078</v>
      </c>
      <c r="C340" s="252" t="s">
        <v>1079</v>
      </c>
      <c r="D340" s="236" t="s">
        <v>309</v>
      </c>
      <c r="E340" s="237">
        <v>4.08</v>
      </c>
      <c r="F340" s="238"/>
      <c r="G340" s="239">
        <f>ROUND(E340*F340,2)</f>
        <v>0</v>
      </c>
      <c r="H340" s="238"/>
      <c r="I340" s="239">
        <f>ROUND(E340*H340,2)</f>
        <v>0</v>
      </c>
      <c r="J340" s="238"/>
      <c r="K340" s="239">
        <f>ROUND(E340*J340,2)</f>
        <v>0</v>
      </c>
      <c r="L340" s="239">
        <v>21</v>
      </c>
      <c r="M340" s="239">
        <f>G340*(1+L340/100)</f>
        <v>0</v>
      </c>
      <c r="N340" s="237">
        <v>0</v>
      </c>
      <c r="O340" s="237">
        <f>ROUND(E340*N340,2)</f>
        <v>0</v>
      </c>
      <c r="P340" s="237">
        <v>0</v>
      </c>
      <c r="Q340" s="237">
        <f>ROUND(E340*P340,2)</f>
        <v>0</v>
      </c>
      <c r="R340" s="239"/>
      <c r="S340" s="239" t="s">
        <v>360</v>
      </c>
      <c r="T340" s="240" t="s">
        <v>361</v>
      </c>
      <c r="U340" s="222">
        <v>0</v>
      </c>
      <c r="V340" s="222">
        <f>ROUND(E340*U340,2)</f>
        <v>0</v>
      </c>
      <c r="W340" s="222"/>
      <c r="X340" s="222" t="s">
        <v>276</v>
      </c>
      <c r="Y340" s="222" t="s">
        <v>237</v>
      </c>
      <c r="Z340" s="212"/>
      <c r="AA340" s="212"/>
      <c r="AB340" s="212"/>
      <c r="AC340" s="212"/>
      <c r="AD340" s="212"/>
      <c r="AE340" s="212"/>
      <c r="AF340" s="212"/>
      <c r="AG340" s="212" t="s">
        <v>362</v>
      </c>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2" x14ac:dyDescent="0.25">
      <c r="A341" s="219"/>
      <c r="B341" s="220"/>
      <c r="C341" s="263" t="s">
        <v>1080</v>
      </c>
      <c r="D341" s="259"/>
      <c r="E341" s="260"/>
      <c r="F341" s="222"/>
      <c r="G341" s="222"/>
      <c r="H341" s="222"/>
      <c r="I341" s="222"/>
      <c r="J341" s="222"/>
      <c r="K341" s="222"/>
      <c r="L341" s="222"/>
      <c r="M341" s="222"/>
      <c r="N341" s="221"/>
      <c r="O341" s="221"/>
      <c r="P341" s="221"/>
      <c r="Q341" s="221"/>
      <c r="R341" s="222"/>
      <c r="S341" s="222"/>
      <c r="T341" s="222"/>
      <c r="U341" s="222"/>
      <c r="V341" s="222"/>
      <c r="W341" s="222"/>
      <c r="X341" s="222"/>
      <c r="Y341" s="222"/>
      <c r="Z341" s="212"/>
      <c r="AA341" s="212"/>
      <c r="AB341" s="212"/>
      <c r="AC341" s="212"/>
      <c r="AD341" s="212"/>
      <c r="AE341" s="212"/>
      <c r="AF341" s="212"/>
      <c r="AG341" s="212" t="s">
        <v>281</v>
      </c>
      <c r="AH341" s="212">
        <v>0</v>
      </c>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outlineLevel="3" x14ac:dyDescent="0.25">
      <c r="A342" s="219"/>
      <c r="B342" s="220"/>
      <c r="C342" s="263" t="s">
        <v>1081</v>
      </c>
      <c r="D342" s="259"/>
      <c r="E342" s="260">
        <v>4.08</v>
      </c>
      <c r="F342" s="222"/>
      <c r="G342" s="222"/>
      <c r="H342" s="222"/>
      <c r="I342" s="222"/>
      <c r="J342" s="222"/>
      <c r="K342" s="222"/>
      <c r="L342" s="222"/>
      <c r="M342" s="222"/>
      <c r="N342" s="221"/>
      <c r="O342" s="221"/>
      <c r="P342" s="221"/>
      <c r="Q342" s="221"/>
      <c r="R342" s="222"/>
      <c r="S342" s="222"/>
      <c r="T342" s="222"/>
      <c r="U342" s="222"/>
      <c r="V342" s="222"/>
      <c r="W342" s="222"/>
      <c r="X342" s="222"/>
      <c r="Y342" s="222"/>
      <c r="Z342" s="212"/>
      <c r="AA342" s="212"/>
      <c r="AB342" s="212"/>
      <c r="AC342" s="212"/>
      <c r="AD342" s="212"/>
      <c r="AE342" s="212"/>
      <c r="AF342" s="212"/>
      <c r="AG342" s="212" t="s">
        <v>281</v>
      </c>
      <c r="AH342" s="212">
        <v>0</v>
      </c>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1" x14ac:dyDescent="0.25">
      <c r="A343" s="234">
        <v>143</v>
      </c>
      <c r="B343" s="235" t="s">
        <v>1082</v>
      </c>
      <c r="C343" s="252" t="s">
        <v>1083</v>
      </c>
      <c r="D343" s="236" t="s">
        <v>309</v>
      </c>
      <c r="E343" s="237">
        <v>124.872</v>
      </c>
      <c r="F343" s="238"/>
      <c r="G343" s="239">
        <f>ROUND(E343*F343,2)</f>
        <v>0</v>
      </c>
      <c r="H343" s="238"/>
      <c r="I343" s="239">
        <f>ROUND(E343*H343,2)</f>
        <v>0</v>
      </c>
      <c r="J343" s="238"/>
      <c r="K343" s="239">
        <f>ROUND(E343*J343,2)</f>
        <v>0</v>
      </c>
      <c r="L343" s="239">
        <v>21</v>
      </c>
      <c r="M343" s="239">
        <f>G343*(1+L343/100)</f>
        <v>0</v>
      </c>
      <c r="N343" s="237">
        <v>0</v>
      </c>
      <c r="O343" s="237">
        <f>ROUND(E343*N343,2)</f>
        <v>0</v>
      </c>
      <c r="P343" s="237">
        <v>0</v>
      </c>
      <c r="Q343" s="237">
        <f>ROUND(E343*P343,2)</f>
        <v>0</v>
      </c>
      <c r="R343" s="239"/>
      <c r="S343" s="239" t="s">
        <v>360</v>
      </c>
      <c r="T343" s="240" t="s">
        <v>361</v>
      </c>
      <c r="U343" s="222">
        <v>0</v>
      </c>
      <c r="V343" s="222">
        <f>ROUND(E343*U343,2)</f>
        <v>0</v>
      </c>
      <c r="W343" s="222"/>
      <c r="X343" s="222" t="s">
        <v>276</v>
      </c>
      <c r="Y343" s="222" t="s">
        <v>237</v>
      </c>
      <c r="Z343" s="212"/>
      <c r="AA343" s="212"/>
      <c r="AB343" s="212"/>
      <c r="AC343" s="212"/>
      <c r="AD343" s="212"/>
      <c r="AE343" s="212"/>
      <c r="AF343" s="212"/>
      <c r="AG343" s="212" t="s">
        <v>362</v>
      </c>
      <c r="AH343" s="212"/>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2" x14ac:dyDescent="0.25">
      <c r="A344" s="219"/>
      <c r="B344" s="220"/>
      <c r="C344" s="263" t="s">
        <v>1084</v>
      </c>
      <c r="D344" s="259"/>
      <c r="E344" s="260"/>
      <c r="F344" s="222"/>
      <c r="G344" s="222"/>
      <c r="H344" s="222"/>
      <c r="I344" s="222"/>
      <c r="J344" s="222"/>
      <c r="K344" s="222"/>
      <c r="L344" s="222"/>
      <c r="M344" s="222"/>
      <c r="N344" s="221"/>
      <c r="O344" s="221"/>
      <c r="P344" s="221"/>
      <c r="Q344" s="221"/>
      <c r="R344" s="222"/>
      <c r="S344" s="222"/>
      <c r="T344" s="222"/>
      <c r="U344" s="222"/>
      <c r="V344" s="222"/>
      <c r="W344" s="222"/>
      <c r="X344" s="222"/>
      <c r="Y344" s="222"/>
      <c r="Z344" s="212"/>
      <c r="AA344" s="212"/>
      <c r="AB344" s="212"/>
      <c r="AC344" s="212"/>
      <c r="AD344" s="212"/>
      <c r="AE344" s="212"/>
      <c r="AF344" s="212"/>
      <c r="AG344" s="212" t="s">
        <v>281</v>
      </c>
      <c r="AH344" s="212">
        <v>0</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3" x14ac:dyDescent="0.25">
      <c r="A345" s="219"/>
      <c r="B345" s="220"/>
      <c r="C345" s="263" t="s">
        <v>1085</v>
      </c>
      <c r="D345" s="259"/>
      <c r="E345" s="260"/>
      <c r="F345" s="222"/>
      <c r="G345" s="222"/>
      <c r="H345" s="222"/>
      <c r="I345" s="222"/>
      <c r="J345" s="222"/>
      <c r="K345" s="222"/>
      <c r="L345" s="222"/>
      <c r="M345" s="222"/>
      <c r="N345" s="221"/>
      <c r="O345" s="221"/>
      <c r="P345" s="221"/>
      <c r="Q345" s="221"/>
      <c r="R345" s="222"/>
      <c r="S345" s="222"/>
      <c r="T345" s="222"/>
      <c r="U345" s="222"/>
      <c r="V345" s="222"/>
      <c r="W345" s="222"/>
      <c r="X345" s="222"/>
      <c r="Y345" s="222"/>
      <c r="Z345" s="212"/>
      <c r="AA345" s="212"/>
      <c r="AB345" s="212"/>
      <c r="AC345" s="212"/>
      <c r="AD345" s="212"/>
      <c r="AE345" s="212"/>
      <c r="AF345" s="212"/>
      <c r="AG345" s="212" t="s">
        <v>281</v>
      </c>
      <c r="AH345" s="212">
        <v>0</v>
      </c>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3" x14ac:dyDescent="0.25">
      <c r="A346" s="219"/>
      <c r="B346" s="220"/>
      <c r="C346" s="263" t="s">
        <v>1086</v>
      </c>
      <c r="D346" s="259"/>
      <c r="E346" s="260">
        <v>124.87</v>
      </c>
      <c r="F346" s="222"/>
      <c r="G346" s="222"/>
      <c r="H346" s="222"/>
      <c r="I346" s="222"/>
      <c r="J346" s="222"/>
      <c r="K346" s="222"/>
      <c r="L346" s="222"/>
      <c r="M346" s="222"/>
      <c r="N346" s="221"/>
      <c r="O346" s="221"/>
      <c r="P346" s="221"/>
      <c r="Q346" s="221"/>
      <c r="R346" s="222"/>
      <c r="S346" s="222"/>
      <c r="T346" s="222"/>
      <c r="U346" s="222"/>
      <c r="V346" s="222"/>
      <c r="W346" s="222"/>
      <c r="X346" s="222"/>
      <c r="Y346" s="222"/>
      <c r="Z346" s="212"/>
      <c r="AA346" s="212"/>
      <c r="AB346" s="212"/>
      <c r="AC346" s="212"/>
      <c r="AD346" s="212"/>
      <c r="AE346" s="212"/>
      <c r="AF346" s="212"/>
      <c r="AG346" s="212" t="s">
        <v>281</v>
      </c>
      <c r="AH346" s="212">
        <v>0</v>
      </c>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outlineLevel="1" x14ac:dyDescent="0.25">
      <c r="A347" s="234">
        <v>144</v>
      </c>
      <c r="B347" s="235" t="s">
        <v>1087</v>
      </c>
      <c r="C347" s="252" t="s">
        <v>1088</v>
      </c>
      <c r="D347" s="236" t="s">
        <v>1089</v>
      </c>
      <c r="E347" s="237">
        <v>1</v>
      </c>
      <c r="F347" s="238"/>
      <c r="G347" s="239">
        <f>ROUND(E347*F347,2)</f>
        <v>0</v>
      </c>
      <c r="H347" s="238"/>
      <c r="I347" s="239">
        <f>ROUND(E347*H347,2)</f>
        <v>0</v>
      </c>
      <c r="J347" s="238"/>
      <c r="K347" s="239">
        <f>ROUND(E347*J347,2)</f>
        <v>0</v>
      </c>
      <c r="L347" s="239">
        <v>21</v>
      </c>
      <c r="M347" s="239">
        <f>G347*(1+L347/100)</f>
        <v>0</v>
      </c>
      <c r="N347" s="237">
        <v>3.0000000000000001E-3</v>
      </c>
      <c r="O347" s="237">
        <f>ROUND(E347*N347,2)</f>
        <v>0</v>
      </c>
      <c r="P347" s="237">
        <v>0</v>
      </c>
      <c r="Q347" s="237">
        <f>ROUND(E347*P347,2)</f>
        <v>0</v>
      </c>
      <c r="R347" s="239"/>
      <c r="S347" s="239" t="s">
        <v>254</v>
      </c>
      <c r="T347" s="240" t="s">
        <v>235</v>
      </c>
      <c r="U347" s="222">
        <v>0</v>
      </c>
      <c r="V347" s="222">
        <f>ROUND(E347*U347,2)</f>
        <v>0</v>
      </c>
      <c r="W347" s="222"/>
      <c r="X347" s="222" t="s">
        <v>520</v>
      </c>
      <c r="Y347" s="222" t="s">
        <v>237</v>
      </c>
      <c r="Z347" s="212"/>
      <c r="AA347" s="212"/>
      <c r="AB347" s="212"/>
      <c r="AC347" s="212"/>
      <c r="AD347" s="212"/>
      <c r="AE347" s="212"/>
      <c r="AF347" s="212"/>
      <c r="AG347" s="212" t="s">
        <v>718</v>
      </c>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outlineLevel="2" x14ac:dyDescent="0.25">
      <c r="A348" s="219"/>
      <c r="B348" s="220"/>
      <c r="C348" s="253" t="s">
        <v>363</v>
      </c>
      <c r="D348" s="241"/>
      <c r="E348" s="241"/>
      <c r="F348" s="241"/>
      <c r="G348" s="241"/>
      <c r="H348" s="222"/>
      <c r="I348" s="222"/>
      <c r="J348" s="222"/>
      <c r="K348" s="222"/>
      <c r="L348" s="222"/>
      <c r="M348" s="222"/>
      <c r="N348" s="221"/>
      <c r="O348" s="221"/>
      <c r="P348" s="221"/>
      <c r="Q348" s="221"/>
      <c r="R348" s="222"/>
      <c r="S348" s="222"/>
      <c r="T348" s="222"/>
      <c r="U348" s="222"/>
      <c r="V348" s="222"/>
      <c r="W348" s="222"/>
      <c r="X348" s="222"/>
      <c r="Y348" s="222"/>
      <c r="Z348" s="212"/>
      <c r="AA348" s="212"/>
      <c r="AB348" s="212"/>
      <c r="AC348" s="212"/>
      <c r="AD348" s="212"/>
      <c r="AE348" s="212"/>
      <c r="AF348" s="212"/>
      <c r="AG348" s="212" t="s">
        <v>240</v>
      </c>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3" x14ac:dyDescent="0.25">
      <c r="A349" s="219"/>
      <c r="B349" s="220"/>
      <c r="C349" s="254" t="s">
        <v>1090</v>
      </c>
      <c r="D349" s="242"/>
      <c r="E349" s="242"/>
      <c r="F349" s="242"/>
      <c r="G349" s="242"/>
      <c r="H349" s="222"/>
      <c r="I349" s="222"/>
      <c r="J349" s="222"/>
      <c r="K349" s="222"/>
      <c r="L349" s="222"/>
      <c r="M349" s="222"/>
      <c r="N349" s="221"/>
      <c r="O349" s="221"/>
      <c r="P349" s="221"/>
      <c r="Q349" s="221"/>
      <c r="R349" s="222"/>
      <c r="S349" s="222"/>
      <c r="T349" s="222"/>
      <c r="U349" s="222"/>
      <c r="V349" s="222"/>
      <c r="W349" s="222"/>
      <c r="X349" s="222"/>
      <c r="Y349" s="222"/>
      <c r="Z349" s="212"/>
      <c r="AA349" s="212"/>
      <c r="AB349" s="212"/>
      <c r="AC349" s="212"/>
      <c r="AD349" s="212"/>
      <c r="AE349" s="212"/>
      <c r="AF349" s="212"/>
      <c r="AG349" s="212" t="s">
        <v>240</v>
      </c>
      <c r="AH349" s="212"/>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3" x14ac:dyDescent="0.25">
      <c r="A350" s="219"/>
      <c r="B350" s="220"/>
      <c r="C350" s="254" t="s">
        <v>1091</v>
      </c>
      <c r="D350" s="242"/>
      <c r="E350" s="242"/>
      <c r="F350" s="242"/>
      <c r="G350" s="242"/>
      <c r="H350" s="222"/>
      <c r="I350" s="222"/>
      <c r="J350" s="222"/>
      <c r="K350" s="222"/>
      <c r="L350" s="222"/>
      <c r="M350" s="222"/>
      <c r="N350" s="221"/>
      <c r="O350" s="221"/>
      <c r="P350" s="221"/>
      <c r="Q350" s="221"/>
      <c r="R350" s="222"/>
      <c r="S350" s="222"/>
      <c r="T350" s="222"/>
      <c r="U350" s="222"/>
      <c r="V350" s="222"/>
      <c r="W350" s="222"/>
      <c r="X350" s="222"/>
      <c r="Y350" s="222"/>
      <c r="Z350" s="212"/>
      <c r="AA350" s="212"/>
      <c r="AB350" s="212"/>
      <c r="AC350" s="212"/>
      <c r="AD350" s="212"/>
      <c r="AE350" s="212"/>
      <c r="AF350" s="212"/>
      <c r="AG350" s="212" t="s">
        <v>240</v>
      </c>
      <c r="AH350" s="212"/>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outlineLevel="3" x14ac:dyDescent="0.25">
      <c r="A351" s="219"/>
      <c r="B351" s="220"/>
      <c r="C351" s="254" t="s">
        <v>1092</v>
      </c>
      <c r="D351" s="242"/>
      <c r="E351" s="242"/>
      <c r="F351" s="242"/>
      <c r="G351" s="242"/>
      <c r="H351" s="222"/>
      <c r="I351" s="222"/>
      <c r="J351" s="222"/>
      <c r="K351" s="222"/>
      <c r="L351" s="222"/>
      <c r="M351" s="222"/>
      <c r="N351" s="221"/>
      <c r="O351" s="221"/>
      <c r="P351" s="221"/>
      <c r="Q351" s="221"/>
      <c r="R351" s="222"/>
      <c r="S351" s="222"/>
      <c r="T351" s="222"/>
      <c r="U351" s="222"/>
      <c r="V351" s="222"/>
      <c r="W351" s="222"/>
      <c r="X351" s="222"/>
      <c r="Y351" s="222"/>
      <c r="Z351" s="212"/>
      <c r="AA351" s="212"/>
      <c r="AB351" s="212"/>
      <c r="AC351" s="212"/>
      <c r="AD351" s="212"/>
      <c r="AE351" s="212"/>
      <c r="AF351" s="212"/>
      <c r="AG351" s="212" t="s">
        <v>240</v>
      </c>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3" x14ac:dyDescent="0.25">
      <c r="A352" s="219"/>
      <c r="B352" s="220"/>
      <c r="C352" s="254" t="s">
        <v>1093</v>
      </c>
      <c r="D352" s="242"/>
      <c r="E352" s="242"/>
      <c r="F352" s="242"/>
      <c r="G352" s="242"/>
      <c r="H352" s="222"/>
      <c r="I352" s="222"/>
      <c r="J352" s="222"/>
      <c r="K352" s="222"/>
      <c r="L352" s="222"/>
      <c r="M352" s="222"/>
      <c r="N352" s="221"/>
      <c r="O352" s="221"/>
      <c r="P352" s="221"/>
      <c r="Q352" s="221"/>
      <c r="R352" s="222"/>
      <c r="S352" s="222"/>
      <c r="T352" s="222"/>
      <c r="U352" s="222"/>
      <c r="V352" s="222"/>
      <c r="W352" s="222"/>
      <c r="X352" s="222"/>
      <c r="Y352" s="222"/>
      <c r="Z352" s="212"/>
      <c r="AA352" s="212"/>
      <c r="AB352" s="212"/>
      <c r="AC352" s="212"/>
      <c r="AD352" s="212"/>
      <c r="AE352" s="212"/>
      <c r="AF352" s="212"/>
      <c r="AG352" s="212" t="s">
        <v>240</v>
      </c>
      <c r="AH352" s="212"/>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1" x14ac:dyDescent="0.25">
      <c r="A353" s="243">
        <v>145</v>
      </c>
      <c r="B353" s="244" t="s">
        <v>1094</v>
      </c>
      <c r="C353" s="255" t="s">
        <v>1095</v>
      </c>
      <c r="D353" s="245" t="s">
        <v>305</v>
      </c>
      <c r="E353" s="246">
        <v>1</v>
      </c>
      <c r="F353" s="247"/>
      <c r="G353" s="248">
        <f>ROUND(E353*F353,2)</f>
        <v>0</v>
      </c>
      <c r="H353" s="247"/>
      <c r="I353" s="248">
        <f>ROUND(E353*H353,2)</f>
        <v>0</v>
      </c>
      <c r="J353" s="247"/>
      <c r="K353" s="248">
        <f>ROUND(E353*J353,2)</f>
        <v>0</v>
      </c>
      <c r="L353" s="248">
        <v>21</v>
      </c>
      <c r="M353" s="248">
        <f>G353*(1+L353/100)</f>
        <v>0</v>
      </c>
      <c r="N353" s="246">
        <v>3.0000000000000001E-3</v>
      </c>
      <c r="O353" s="246">
        <f>ROUND(E353*N353,2)</f>
        <v>0</v>
      </c>
      <c r="P353" s="246">
        <v>0</v>
      </c>
      <c r="Q353" s="246">
        <f>ROUND(E353*P353,2)</f>
        <v>0</v>
      </c>
      <c r="R353" s="248"/>
      <c r="S353" s="248" t="s">
        <v>254</v>
      </c>
      <c r="T353" s="249" t="s">
        <v>235</v>
      </c>
      <c r="U353" s="222">
        <v>0</v>
      </c>
      <c r="V353" s="222">
        <f>ROUND(E353*U353,2)</f>
        <v>0</v>
      </c>
      <c r="W353" s="222"/>
      <c r="X353" s="222" t="s">
        <v>520</v>
      </c>
      <c r="Y353" s="222" t="s">
        <v>237</v>
      </c>
      <c r="Z353" s="212"/>
      <c r="AA353" s="212"/>
      <c r="AB353" s="212"/>
      <c r="AC353" s="212"/>
      <c r="AD353" s="212"/>
      <c r="AE353" s="212"/>
      <c r="AF353" s="212"/>
      <c r="AG353" s="212" t="s">
        <v>718</v>
      </c>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outlineLevel="1" x14ac:dyDescent="0.25">
      <c r="A354" s="243">
        <v>146</v>
      </c>
      <c r="B354" s="244" t="s">
        <v>1096</v>
      </c>
      <c r="C354" s="255" t="s">
        <v>1097</v>
      </c>
      <c r="D354" s="245" t="s">
        <v>290</v>
      </c>
      <c r="E354" s="246">
        <v>10.5</v>
      </c>
      <c r="F354" s="247"/>
      <c r="G354" s="248">
        <f>ROUND(E354*F354,2)</f>
        <v>0</v>
      </c>
      <c r="H354" s="247"/>
      <c r="I354" s="248">
        <f>ROUND(E354*H354,2)</f>
        <v>0</v>
      </c>
      <c r="J354" s="247"/>
      <c r="K354" s="248">
        <f>ROUND(E354*J354,2)</f>
        <v>0</v>
      </c>
      <c r="L354" s="248">
        <v>21</v>
      </c>
      <c r="M354" s="248">
        <f>G354*(1+L354/100)</f>
        <v>0</v>
      </c>
      <c r="N354" s="246">
        <v>4.2000000000000002E-4</v>
      </c>
      <c r="O354" s="246">
        <f>ROUND(E354*N354,2)</f>
        <v>0</v>
      </c>
      <c r="P354" s="246">
        <v>0</v>
      </c>
      <c r="Q354" s="246">
        <f>ROUND(E354*P354,2)</f>
        <v>0</v>
      </c>
      <c r="R354" s="248"/>
      <c r="S354" s="248" t="s">
        <v>254</v>
      </c>
      <c r="T354" s="249" t="s">
        <v>235</v>
      </c>
      <c r="U354" s="222">
        <v>0</v>
      </c>
      <c r="V354" s="222">
        <f>ROUND(E354*U354,2)</f>
        <v>0</v>
      </c>
      <c r="W354" s="222"/>
      <c r="X354" s="222" t="s">
        <v>520</v>
      </c>
      <c r="Y354" s="222" t="s">
        <v>237</v>
      </c>
      <c r="Z354" s="212"/>
      <c r="AA354" s="212"/>
      <c r="AB354" s="212"/>
      <c r="AC354" s="212"/>
      <c r="AD354" s="212"/>
      <c r="AE354" s="212"/>
      <c r="AF354" s="212"/>
      <c r="AG354" s="212" t="s">
        <v>718</v>
      </c>
      <c r="AH354" s="212"/>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outlineLevel="1" x14ac:dyDescent="0.25">
      <c r="A355" s="234">
        <v>147</v>
      </c>
      <c r="B355" s="235" t="s">
        <v>1098</v>
      </c>
      <c r="C355" s="252" t="s">
        <v>1099</v>
      </c>
      <c r="D355" s="236" t="s">
        <v>309</v>
      </c>
      <c r="E355" s="237">
        <v>128.952</v>
      </c>
      <c r="F355" s="238"/>
      <c r="G355" s="239">
        <f>ROUND(E355*F355,2)</f>
        <v>0</v>
      </c>
      <c r="H355" s="238"/>
      <c r="I355" s="239">
        <f>ROUND(E355*H355,2)</f>
        <v>0</v>
      </c>
      <c r="J355" s="238"/>
      <c r="K355" s="239">
        <f>ROUND(E355*J355,2)</f>
        <v>0</v>
      </c>
      <c r="L355" s="239">
        <v>21</v>
      </c>
      <c r="M355" s="239">
        <f>G355*(1+L355/100)</f>
        <v>0</v>
      </c>
      <c r="N355" s="237">
        <v>0</v>
      </c>
      <c r="O355" s="237">
        <f>ROUND(E355*N355,2)</f>
        <v>0</v>
      </c>
      <c r="P355" s="237">
        <v>0</v>
      </c>
      <c r="Q355" s="237">
        <f>ROUND(E355*P355,2)</f>
        <v>0</v>
      </c>
      <c r="R355" s="239"/>
      <c r="S355" s="239" t="s">
        <v>254</v>
      </c>
      <c r="T355" s="240" t="s">
        <v>235</v>
      </c>
      <c r="U355" s="222">
        <v>0</v>
      </c>
      <c r="V355" s="222">
        <f>ROUND(E355*U355,2)</f>
        <v>0</v>
      </c>
      <c r="W355" s="222"/>
      <c r="X355" s="222" t="s">
        <v>520</v>
      </c>
      <c r="Y355" s="222" t="s">
        <v>237</v>
      </c>
      <c r="Z355" s="212"/>
      <c r="AA355" s="212"/>
      <c r="AB355" s="212"/>
      <c r="AC355" s="212"/>
      <c r="AD355" s="212"/>
      <c r="AE355" s="212"/>
      <c r="AF355" s="212"/>
      <c r="AG355" s="212" t="s">
        <v>718</v>
      </c>
      <c r="AH355" s="212"/>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outlineLevel="2" x14ac:dyDescent="0.25">
      <c r="A356" s="219"/>
      <c r="B356" s="220"/>
      <c r="C356" s="263" t="s">
        <v>1100</v>
      </c>
      <c r="D356" s="259"/>
      <c r="E356" s="260"/>
      <c r="F356" s="222"/>
      <c r="G356" s="222"/>
      <c r="H356" s="222"/>
      <c r="I356" s="222"/>
      <c r="J356" s="222"/>
      <c r="K356" s="222"/>
      <c r="L356" s="222"/>
      <c r="M356" s="222"/>
      <c r="N356" s="221"/>
      <c r="O356" s="221"/>
      <c r="P356" s="221"/>
      <c r="Q356" s="221"/>
      <c r="R356" s="222"/>
      <c r="S356" s="222"/>
      <c r="T356" s="222"/>
      <c r="U356" s="222"/>
      <c r="V356" s="222"/>
      <c r="W356" s="222"/>
      <c r="X356" s="222"/>
      <c r="Y356" s="222"/>
      <c r="Z356" s="212"/>
      <c r="AA356" s="212"/>
      <c r="AB356" s="212"/>
      <c r="AC356" s="212"/>
      <c r="AD356" s="212"/>
      <c r="AE356" s="212"/>
      <c r="AF356" s="212"/>
      <c r="AG356" s="212" t="s">
        <v>281</v>
      </c>
      <c r="AH356" s="212">
        <v>0</v>
      </c>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outlineLevel="3" x14ac:dyDescent="0.25">
      <c r="A357" s="219"/>
      <c r="B357" s="220"/>
      <c r="C357" s="263" t="s">
        <v>1101</v>
      </c>
      <c r="D357" s="259"/>
      <c r="E357" s="260">
        <v>128.94999999999999</v>
      </c>
      <c r="F357" s="222"/>
      <c r="G357" s="222"/>
      <c r="H357" s="222"/>
      <c r="I357" s="222"/>
      <c r="J357" s="222"/>
      <c r="K357" s="222"/>
      <c r="L357" s="222"/>
      <c r="M357" s="222"/>
      <c r="N357" s="221"/>
      <c r="O357" s="221"/>
      <c r="P357" s="221"/>
      <c r="Q357" s="221"/>
      <c r="R357" s="222"/>
      <c r="S357" s="222"/>
      <c r="T357" s="222"/>
      <c r="U357" s="222"/>
      <c r="V357" s="222"/>
      <c r="W357" s="222"/>
      <c r="X357" s="222"/>
      <c r="Y357" s="222"/>
      <c r="Z357" s="212"/>
      <c r="AA357" s="212"/>
      <c r="AB357" s="212"/>
      <c r="AC357" s="212"/>
      <c r="AD357" s="212"/>
      <c r="AE357" s="212"/>
      <c r="AF357" s="212"/>
      <c r="AG357" s="212" t="s">
        <v>281</v>
      </c>
      <c r="AH357" s="212">
        <v>0</v>
      </c>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1" x14ac:dyDescent="0.25">
      <c r="A358" s="234">
        <v>148</v>
      </c>
      <c r="B358" s="235" t="s">
        <v>1102</v>
      </c>
      <c r="C358" s="252" t="s">
        <v>1103</v>
      </c>
      <c r="D358" s="236" t="s">
        <v>309</v>
      </c>
      <c r="E358" s="237">
        <v>17.579999999999998</v>
      </c>
      <c r="F358" s="238"/>
      <c r="G358" s="239">
        <f>ROUND(E358*F358,2)</f>
        <v>0</v>
      </c>
      <c r="H358" s="238"/>
      <c r="I358" s="239">
        <f>ROUND(E358*H358,2)</f>
        <v>0</v>
      </c>
      <c r="J358" s="238"/>
      <c r="K358" s="239">
        <f>ROUND(E358*J358,2)</f>
        <v>0</v>
      </c>
      <c r="L358" s="239">
        <v>21</v>
      </c>
      <c r="M358" s="239">
        <f>G358*(1+L358/100)</f>
        <v>0</v>
      </c>
      <c r="N358" s="237">
        <v>0</v>
      </c>
      <c r="O358" s="237">
        <f>ROUND(E358*N358,2)</f>
        <v>0</v>
      </c>
      <c r="P358" s="237">
        <v>0</v>
      </c>
      <c r="Q358" s="237">
        <f>ROUND(E358*P358,2)</f>
        <v>0</v>
      </c>
      <c r="R358" s="239"/>
      <c r="S358" s="239" t="s">
        <v>360</v>
      </c>
      <c r="T358" s="240" t="s">
        <v>361</v>
      </c>
      <c r="U358" s="222">
        <v>0</v>
      </c>
      <c r="V358" s="222">
        <f>ROUND(E358*U358,2)</f>
        <v>0</v>
      </c>
      <c r="W358" s="222"/>
      <c r="X358" s="222" t="s">
        <v>276</v>
      </c>
      <c r="Y358" s="222" t="s">
        <v>237</v>
      </c>
      <c r="Z358" s="212"/>
      <c r="AA358" s="212"/>
      <c r="AB358" s="212"/>
      <c r="AC358" s="212"/>
      <c r="AD358" s="212"/>
      <c r="AE358" s="212"/>
      <c r="AF358" s="212"/>
      <c r="AG358" s="212" t="s">
        <v>362</v>
      </c>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outlineLevel="2" x14ac:dyDescent="0.25">
      <c r="A359" s="219"/>
      <c r="B359" s="220"/>
      <c r="C359" s="253" t="s">
        <v>363</v>
      </c>
      <c r="D359" s="241"/>
      <c r="E359" s="241"/>
      <c r="F359" s="241"/>
      <c r="G359" s="241"/>
      <c r="H359" s="222"/>
      <c r="I359" s="222"/>
      <c r="J359" s="222"/>
      <c r="K359" s="222"/>
      <c r="L359" s="222"/>
      <c r="M359" s="222"/>
      <c r="N359" s="221"/>
      <c r="O359" s="221"/>
      <c r="P359" s="221"/>
      <c r="Q359" s="221"/>
      <c r="R359" s="222"/>
      <c r="S359" s="222"/>
      <c r="T359" s="222"/>
      <c r="U359" s="222"/>
      <c r="V359" s="222"/>
      <c r="W359" s="222"/>
      <c r="X359" s="222"/>
      <c r="Y359" s="222"/>
      <c r="Z359" s="212"/>
      <c r="AA359" s="212"/>
      <c r="AB359" s="212"/>
      <c r="AC359" s="212"/>
      <c r="AD359" s="212"/>
      <c r="AE359" s="212"/>
      <c r="AF359" s="212"/>
      <c r="AG359" s="212" t="s">
        <v>240</v>
      </c>
      <c r="AH359" s="212"/>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outlineLevel="3" x14ac:dyDescent="0.25">
      <c r="A360" s="219"/>
      <c r="B360" s="220"/>
      <c r="C360" s="254" t="s">
        <v>1104</v>
      </c>
      <c r="D360" s="242"/>
      <c r="E360" s="242"/>
      <c r="F360" s="242"/>
      <c r="G360" s="242"/>
      <c r="H360" s="222"/>
      <c r="I360" s="222"/>
      <c r="J360" s="222"/>
      <c r="K360" s="222"/>
      <c r="L360" s="222"/>
      <c r="M360" s="222"/>
      <c r="N360" s="221"/>
      <c r="O360" s="221"/>
      <c r="P360" s="221"/>
      <c r="Q360" s="221"/>
      <c r="R360" s="222"/>
      <c r="S360" s="222"/>
      <c r="T360" s="222"/>
      <c r="U360" s="222"/>
      <c r="V360" s="222"/>
      <c r="W360" s="222"/>
      <c r="X360" s="222"/>
      <c r="Y360" s="222"/>
      <c r="Z360" s="212"/>
      <c r="AA360" s="212"/>
      <c r="AB360" s="212"/>
      <c r="AC360" s="212"/>
      <c r="AD360" s="212"/>
      <c r="AE360" s="212"/>
      <c r="AF360" s="212"/>
      <c r="AG360" s="212" t="s">
        <v>240</v>
      </c>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outlineLevel="2" x14ac:dyDescent="0.25">
      <c r="A361" s="219"/>
      <c r="B361" s="220"/>
      <c r="C361" s="263" t="s">
        <v>1105</v>
      </c>
      <c r="D361" s="259"/>
      <c r="E361" s="260"/>
      <c r="F361" s="222"/>
      <c r="G361" s="222"/>
      <c r="H361" s="222"/>
      <c r="I361" s="222"/>
      <c r="J361" s="222"/>
      <c r="K361" s="222"/>
      <c r="L361" s="222"/>
      <c r="M361" s="222"/>
      <c r="N361" s="221"/>
      <c r="O361" s="221"/>
      <c r="P361" s="221"/>
      <c r="Q361" s="221"/>
      <c r="R361" s="222"/>
      <c r="S361" s="222"/>
      <c r="T361" s="222"/>
      <c r="U361" s="222"/>
      <c r="V361" s="222"/>
      <c r="W361" s="222"/>
      <c r="X361" s="222"/>
      <c r="Y361" s="222"/>
      <c r="Z361" s="212"/>
      <c r="AA361" s="212"/>
      <c r="AB361" s="212"/>
      <c r="AC361" s="212"/>
      <c r="AD361" s="212"/>
      <c r="AE361" s="212"/>
      <c r="AF361" s="212"/>
      <c r="AG361" s="212" t="s">
        <v>281</v>
      </c>
      <c r="AH361" s="212">
        <v>0</v>
      </c>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outlineLevel="3" x14ac:dyDescent="0.25">
      <c r="A362" s="219"/>
      <c r="B362" s="220"/>
      <c r="C362" s="263" t="s">
        <v>1106</v>
      </c>
      <c r="D362" s="259"/>
      <c r="E362" s="260">
        <v>17.579999999999998</v>
      </c>
      <c r="F362" s="222"/>
      <c r="G362" s="222"/>
      <c r="H362" s="222"/>
      <c r="I362" s="222"/>
      <c r="J362" s="222"/>
      <c r="K362" s="222"/>
      <c r="L362" s="222"/>
      <c r="M362" s="222"/>
      <c r="N362" s="221"/>
      <c r="O362" s="221"/>
      <c r="P362" s="221"/>
      <c r="Q362" s="221"/>
      <c r="R362" s="222"/>
      <c r="S362" s="222"/>
      <c r="T362" s="222"/>
      <c r="U362" s="222"/>
      <c r="V362" s="222"/>
      <c r="W362" s="222"/>
      <c r="X362" s="222"/>
      <c r="Y362" s="222"/>
      <c r="Z362" s="212"/>
      <c r="AA362" s="212"/>
      <c r="AB362" s="212"/>
      <c r="AC362" s="212"/>
      <c r="AD362" s="212"/>
      <c r="AE362" s="212"/>
      <c r="AF362" s="212"/>
      <c r="AG362" s="212" t="s">
        <v>281</v>
      </c>
      <c r="AH362" s="212">
        <v>0</v>
      </c>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ht="20.399999999999999" outlineLevel="1" x14ac:dyDescent="0.25">
      <c r="A363" s="234">
        <v>149</v>
      </c>
      <c r="B363" s="235" t="s">
        <v>1107</v>
      </c>
      <c r="C363" s="252" t="s">
        <v>1108</v>
      </c>
      <c r="D363" s="236" t="s">
        <v>309</v>
      </c>
      <c r="E363" s="237">
        <v>17.579999999999998</v>
      </c>
      <c r="F363" s="238"/>
      <c r="G363" s="239">
        <f>ROUND(E363*F363,2)</f>
        <v>0</v>
      </c>
      <c r="H363" s="238"/>
      <c r="I363" s="239">
        <f>ROUND(E363*H363,2)</f>
        <v>0</v>
      </c>
      <c r="J363" s="238"/>
      <c r="K363" s="239">
        <f>ROUND(E363*J363,2)</f>
        <v>0</v>
      </c>
      <c r="L363" s="239">
        <v>21</v>
      </c>
      <c r="M363" s="239">
        <f>G363*(1+L363/100)</f>
        <v>0</v>
      </c>
      <c r="N363" s="237">
        <v>0</v>
      </c>
      <c r="O363" s="237">
        <f>ROUND(E363*N363,2)</f>
        <v>0</v>
      </c>
      <c r="P363" s="237">
        <v>0</v>
      </c>
      <c r="Q363" s="237">
        <f>ROUND(E363*P363,2)</f>
        <v>0</v>
      </c>
      <c r="R363" s="239"/>
      <c r="S363" s="239" t="s">
        <v>360</v>
      </c>
      <c r="T363" s="240" t="s">
        <v>361</v>
      </c>
      <c r="U363" s="222">
        <v>0</v>
      </c>
      <c r="V363" s="222">
        <f>ROUND(E363*U363,2)</f>
        <v>0</v>
      </c>
      <c r="W363" s="222"/>
      <c r="X363" s="222" t="s">
        <v>276</v>
      </c>
      <c r="Y363" s="222" t="s">
        <v>237</v>
      </c>
      <c r="Z363" s="212"/>
      <c r="AA363" s="212"/>
      <c r="AB363" s="212"/>
      <c r="AC363" s="212"/>
      <c r="AD363" s="212"/>
      <c r="AE363" s="212"/>
      <c r="AF363" s="212"/>
      <c r="AG363" s="212" t="s">
        <v>362</v>
      </c>
      <c r="AH363" s="212"/>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outlineLevel="2" x14ac:dyDescent="0.25">
      <c r="A364" s="219"/>
      <c r="B364" s="220"/>
      <c r="C364" s="253" t="s">
        <v>363</v>
      </c>
      <c r="D364" s="241"/>
      <c r="E364" s="241"/>
      <c r="F364" s="241"/>
      <c r="G364" s="241"/>
      <c r="H364" s="222"/>
      <c r="I364" s="222"/>
      <c r="J364" s="222"/>
      <c r="K364" s="222"/>
      <c r="L364" s="222"/>
      <c r="M364" s="222"/>
      <c r="N364" s="221"/>
      <c r="O364" s="221"/>
      <c r="P364" s="221"/>
      <c r="Q364" s="221"/>
      <c r="R364" s="222"/>
      <c r="S364" s="222"/>
      <c r="T364" s="222"/>
      <c r="U364" s="222"/>
      <c r="V364" s="222"/>
      <c r="W364" s="222"/>
      <c r="X364" s="222"/>
      <c r="Y364" s="222"/>
      <c r="Z364" s="212"/>
      <c r="AA364" s="212"/>
      <c r="AB364" s="212"/>
      <c r="AC364" s="212"/>
      <c r="AD364" s="212"/>
      <c r="AE364" s="212"/>
      <c r="AF364" s="212"/>
      <c r="AG364" s="212" t="s">
        <v>240</v>
      </c>
      <c r="AH364" s="212"/>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outlineLevel="3" x14ac:dyDescent="0.25">
      <c r="A365" s="219"/>
      <c r="B365" s="220"/>
      <c r="C365" s="254" t="s">
        <v>1104</v>
      </c>
      <c r="D365" s="242"/>
      <c r="E365" s="242"/>
      <c r="F365" s="242"/>
      <c r="G365" s="242"/>
      <c r="H365" s="222"/>
      <c r="I365" s="222"/>
      <c r="J365" s="222"/>
      <c r="K365" s="222"/>
      <c r="L365" s="222"/>
      <c r="M365" s="222"/>
      <c r="N365" s="221"/>
      <c r="O365" s="221"/>
      <c r="P365" s="221"/>
      <c r="Q365" s="221"/>
      <c r="R365" s="222"/>
      <c r="S365" s="222"/>
      <c r="T365" s="222"/>
      <c r="U365" s="222"/>
      <c r="V365" s="222"/>
      <c r="W365" s="222"/>
      <c r="X365" s="222"/>
      <c r="Y365" s="222"/>
      <c r="Z365" s="212"/>
      <c r="AA365" s="212"/>
      <c r="AB365" s="212"/>
      <c r="AC365" s="212"/>
      <c r="AD365" s="212"/>
      <c r="AE365" s="212"/>
      <c r="AF365" s="212"/>
      <c r="AG365" s="212" t="s">
        <v>240</v>
      </c>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2" x14ac:dyDescent="0.25">
      <c r="A366" s="219"/>
      <c r="B366" s="220"/>
      <c r="C366" s="263" t="s">
        <v>1109</v>
      </c>
      <c r="D366" s="259"/>
      <c r="E366" s="260"/>
      <c r="F366" s="222"/>
      <c r="G366" s="222"/>
      <c r="H366" s="222"/>
      <c r="I366" s="222"/>
      <c r="J366" s="222"/>
      <c r="K366" s="222"/>
      <c r="L366" s="222"/>
      <c r="M366" s="222"/>
      <c r="N366" s="221"/>
      <c r="O366" s="221"/>
      <c r="P366" s="221"/>
      <c r="Q366" s="221"/>
      <c r="R366" s="222"/>
      <c r="S366" s="222"/>
      <c r="T366" s="222"/>
      <c r="U366" s="222"/>
      <c r="V366" s="222"/>
      <c r="W366" s="222"/>
      <c r="X366" s="222"/>
      <c r="Y366" s="222"/>
      <c r="Z366" s="212"/>
      <c r="AA366" s="212"/>
      <c r="AB366" s="212"/>
      <c r="AC366" s="212"/>
      <c r="AD366" s="212"/>
      <c r="AE366" s="212"/>
      <c r="AF366" s="212"/>
      <c r="AG366" s="212" t="s">
        <v>281</v>
      </c>
      <c r="AH366" s="212">
        <v>0</v>
      </c>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3" x14ac:dyDescent="0.25">
      <c r="A367" s="219"/>
      <c r="B367" s="220"/>
      <c r="C367" s="263" t="s">
        <v>1106</v>
      </c>
      <c r="D367" s="259"/>
      <c r="E367" s="260">
        <v>17.579999999999998</v>
      </c>
      <c r="F367" s="222"/>
      <c r="G367" s="222"/>
      <c r="H367" s="222"/>
      <c r="I367" s="222"/>
      <c r="J367" s="222"/>
      <c r="K367" s="222"/>
      <c r="L367" s="222"/>
      <c r="M367" s="222"/>
      <c r="N367" s="221"/>
      <c r="O367" s="221"/>
      <c r="P367" s="221"/>
      <c r="Q367" s="221"/>
      <c r="R367" s="222"/>
      <c r="S367" s="222"/>
      <c r="T367" s="222"/>
      <c r="U367" s="222"/>
      <c r="V367" s="222"/>
      <c r="W367" s="222"/>
      <c r="X367" s="222"/>
      <c r="Y367" s="222"/>
      <c r="Z367" s="212"/>
      <c r="AA367" s="212"/>
      <c r="AB367" s="212"/>
      <c r="AC367" s="212"/>
      <c r="AD367" s="212"/>
      <c r="AE367" s="212"/>
      <c r="AF367" s="212"/>
      <c r="AG367" s="212" t="s">
        <v>281</v>
      </c>
      <c r="AH367" s="212">
        <v>0</v>
      </c>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1" x14ac:dyDescent="0.25">
      <c r="A368" s="234">
        <v>150</v>
      </c>
      <c r="B368" s="235" t="s">
        <v>1110</v>
      </c>
      <c r="C368" s="252" t="s">
        <v>1111</v>
      </c>
      <c r="D368" s="236" t="s">
        <v>348</v>
      </c>
      <c r="E368" s="237">
        <v>23.908999999999999</v>
      </c>
      <c r="F368" s="238"/>
      <c r="G368" s="239">
        <f>ROUND(E368*F368,2)</f>
        <v>0</v>
      </c>
      <c r="H368" s="238"/>
      <c r="I368" s="239">
        <f>ROUND(E368*H368,2)</f>
        <v>0</v>
      </c>
      <c r="J368" s="238"/>
      <c r="K368" s="239">
        <f>ROUND(E368*J368,2)</f>
        <v>0</v>
      </c>
      <c r="L368" s="239">
        <v>21</v>
      </c>
      <c r="M368" s="239">
        <f>G368*(1+L368/100)</f>
        <v>0</v>
      </c>
      <c r="N368" s="237">
        <v>1.7</v>
      </c>
      <c r="O368" s="237">
        <f>ROUND(E368*N368,2)</f>
        <v>40.65</v>
      </c>
      <c r="P368" s="237">
        <v>0</v>
      </c>
      <c r="Q368" s="237">
        <f>ROUND(E368*P368,2)</f>
        <v>0</v>
      </c>
      <c r="R368" s="239"/>
      <c r="S368" s="239" t="s">
        <v>254</v>
      </c>
      <c r="T368" s="240" t="s">
        <v>235</v>
      </c>
      <c r="U368" s="222">
        <v>0</v>
      </c>
      <c r="V368" s="222">
        <f>ROUND(E368*U368,2)</f>
        <v>0</v>
      </c>
      <c r="W368" s="222"/>
      <c r="X368" s="222" t="s">
        <v>520</v>
      </c>
      <c r="Y368" s="222" t="s">
        <v>237</v>
      </c>
      <c r="Z368" s="212"/>
      <c r="AA368" s="212"/>
      <c r="AB368" s="212"/>
      <c r="AC368" s="212"/>
      <c r="AD368" s="212"/>
      <c r="AE368" s="212"/>
      <c r="AF368" s="212"/>
      <c r="AG368" s="212" t="s">
        <v>718</v>
      </c>
      <c r="AH368" s="212"/>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2" x14ac:dyDescent="0.25">
      <c r="A369" s="219"/>
      <c r="B369" s="220"/>
      <c r="C369" s="263" t="s">
        <v>1112</v>
      </c>
      <c r="D369" s="259"/>
      <c r="E369" s="260"/>
      <c r="F369" s="222"/>
      <c r="G369" s="222"/>
      <c r="H369" s="222"/>
      <c r="I369" s="222"/>
      <c r="J369" s="222"/>
      <c r="K369" s="222"/>
      <c r="L369" s="222"/>
      <c r="M369" s="222"/>
      <c r="N369" s="221"/>
      <c r="O369" s="221"/>
      <c r="P369" s="221"/>
      <c r="Q369" s="221"/>
      <c r="R369" s="222"/>
      <c r="S369" s="222"/>
      <c r="T369" s="222"/>
      <c r="U369" s="222"/>
      <c r="V369" s="222"/>
      <c r="W369" s="222"/>
      <c r="X369" s="222"/>
      <c r="Y369" s="222"/>
      <c r="Z369" s="212"/>
      <c r="AA369" s="212"/>
      <c r="AB369" s="212"/>
      <c r="AC369" s="212"/>
      <c r="AD369" s="212"/>
      <c r="AE369" s="212"/>
      <c r="AF369" s="212"/>
      <c r="AG369" s="212" t="s">
        <v>281</v>
      </c>
      <c r="AH369" s="212">
        <v>0</v>
      </c>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3" x14ac:dyDescent="0.25">
      <c r="A370" s="219"/>
      <c r="B370" s="220"/>
      <c r="C370" s="263" t="s">
        <v>1113</v>
      </c>
      <c r="D370" s="259"/>
      <c r="E370" s="260">
        <v>23.91</v>
      </c>
      <c r="F370" s="222"/>
      <c r="G370" s="222"/>
      <c r="H370" s="222"/>
      <c r="I370" s="222"/>
      <c r="J370" s="222"/>
      <c r="K370" s="222"/>
      <c r="L370" s="222"/>
      <c r="M370" s="222"/>
      <c r="N370" s="221"/>
      <c r="O370" s="221"/>
      <c r="P370" s="221"/>
      <c r="Q370" s="221"/>
      <c r="R370" s="222"/>
      <c r="S370" s="222"/>
      <c r="T370" s="222"/>
      <c r="U370" s="222"/>
      <c r="V370" s="222"/>
      <c r="W370" s="222"/>
      <c r="X370" s="222"/>
      <c r="Y370" s="222"/>
      <c r="Z370" s="212"/>
      <c r="AA370" s="212"/>
      <c r="AB370" s="212"/>
      <c r="AC370" s="212"/>
      <c r="AD370" s="212"/>
      <c r="AE370" s="212"/>
      <c r="AF370" s="212"/>
      <c r="AG370" s="212" t="s">
        <v>281</v>
      </c>
      <c r="AH370" s="212">
        <v>0</v>
      </c>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1" x14ac:dyDescent="0.25">
      <c r="A371" s="234">
        <v>151</v>
      </c>
      <c r="B371" s="235" t="s">
        <v>1114</v>
      </c>
      <c r="C371" s="252" t="s">
        <v>1115</v>
      </c>
      <c r="D371" s="236" t="s">
        <v>348</v>
      </c>
      <c r="E371" s="237">
        <v>4.9219999999999997</v>
      </c>
      <c r="F371" s="238"/>
      <c r="G371" s="239">
        <f>ROUND(E371*F371,2)</f>
        <v>0</v>
      </c>
      <c r="H371" s="238"/>
      <c r="I371" s="239">
        <f>ROUND(E371*H371,2)</f>
        <v>0</v>
      </c>
      <c r="J371" s="238"/>
      <c r="K371" s="239">
        <f>ROUND(E371*J371,2)</f>
        <v>0</v>
      </c>
      <c r="L371" s="239">
        <v>21</v>
      </c>
      <c r="M371" s="239">
        <f>G371*(1+L371/100)</f>
        <v>0</v>
      </c>
      <c r="N371" s="237">
        <v>1.4</v>
      </c>
      <c r="O371" s="237">
        <f>ROUND(E371*N371,2)</f>
        <v>6.89</v>
      </c>
      <c r="P371" s="237">
        <v>0</v>
      </c>
      <c r="Q371" s="237">
        <f>ROUND(E371*P371,2)</f>
        <v>0</v>
      </c>
      <c r="R371" s="239"/>
      <c r="S371" s="239" t="s">
        <v>254</v>
      </c>
      <c r="T371" s="240" t="s">
        <v>235</v>
      </c>
      <c r="U371" s="222">
        <v>0</v>
      </c>
      <c r="V371" s="222">
        <f>ROUND(E371*U371,2)</f>
        <v>0</v>
      </c>
      <c r="W371" s="222"/>
      <c r="X371" s="222" t="s">
        <v>520</v>
      </c>
      <c r="Y371" s="222" t="s">
        <v>237</v>
      </c>
      <c r="Z371" s="212"/>
      <c r="AA371" s="212"/>
      <c r="AB371" s="212"/>
      <c r="AC371" s="212"/>
      <c r="AD371" s="212"/>
      <c r="AE371" s="212"/>
      <c r="AF371" s="212"/>
      <c r="AG371" s="212" t="s">
        <v>718</v>
      </c>
      <c r="AH371" s="212"/>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outlineLevel="2" x14ac:dyDescent="0.25">
      <c r="A372" s="219"/>
      <c r="B372" s="220"/>
      <c r="C372" s="263" t="s">
        <v>1116</v>
      </c>
      <c r="D372" s="259"/>
      <c r="E372" s="260"/>
      <c r="F372" s="222"/>
      <c r="G372" s="222"/>
      <c r="H372" s="222"/>
      <c r="I372" s="222"/>
      <c r="J372" s="222"/>
      <c r="K372" s="222"/>
      <c r="L372" s="222"/>
      <c r="M372" s="222"/>
      <c r="N372" s="221"/>
      <c r="O372" s="221"/>
      <c r="P372" s="221"/>
      <c r="Q372" s="221"/>
      <c r="R372" s="222"/>
      <c r="S372" s="222"/>
      <c r="T372" s="222"/>
      <c r="U372" s="222"/>
      <c r="V372" s="222"/>
      <c r="W372" s="222"/>
      <c r="X372" s="222"/>
      <c r="Y372" s="222"/>
      <c r="Z372" s="212"/>
      <c r="AA372" s="212"/>
      <c r="AB372" s="212"/>
      <c r="AC372" s="212"/>
      <c r="AD372" s="212"/>
      <c r="AE372" s="212"/>
      <c r="AF372" s="212"/>
      <c r="AG372" s="212" t="s">
        <v>281</v>
      </c>
      <c r="AH372" s="212">
        <v>0</v>
      </c>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3" x14ac:dyDescent="0.25">
      <c r="A373" s="219"/>
      <c r="B373" s="220"/>
      <c r="C373" s="263" t="s">
        <v>1117</v>
      </c>
      <c r="D373" s="259"/>
      <c r="E373" s="260">
        <v>4.92</v>
      </c>
      <c r="F373" s="222"/>
      <c r="G373" s="222"/>
      <c r="H373" s="222"/>
      <c r="I373" s="222"/>
      <c r="J373" s="222"/>
      <c r="K373" s="222"/>
      <c r="L373" s="222"/>
      <c r="M373" s="222"/>
      <c r="N373" s="221"/>
      <c r="O373" s="221"/>
      <c r="P373" s="221"/>
      <c r="Q373" s="221"/>
      <c r="R373" s="222"/>
      <c r="S373" s="222"/>
      <c r="T373" s="222"/>
      <c r="U373" s="222"/>
      <c r="V373" s="222"/>
      <c r="W373" s="222"/>
      <c r="X373" s="222"/>
      <c r="Y373" s="222"/>
      <c r="Z373" s="212"/>
      <c r="AA373" s="212"/>
      <c r="AB373" s="212"/>
      <c r="AC373" s="212"/>
      <c r="AD373" s="212"/>
      <c r="AE373" s="212"/>
      <c r="AF373" s="212"/>
      <c r="AG373" s="212" t="s">
        <v>281</v>
      </c>
      <c r="AH373" s="212">
        <v>0</v>
      </c>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outlineLevel="1" x14ac:dyDescent="0.25">
      <c r="A374" s="234">
        <v>152</v>
      </c>
      <c r="B374" s="235" t="s">
        <v>189</v>
      </c>
      <c r="C374" s="252" t="s">
        <v>1118</v>
      </c>
      <c r="D374" s="236" t="s">
        <v>518</v>
      </c>
      <c r="E374" s="237">
        <v>2.637</v>
      </c>
      <c r="F374" s="238"/>
      <c r="G374" s="239">
        <f>ROUND(E374*F374,2)</f>
        <v>0</v>
      </c>
      <c r="H374" s="238"/>
      <c r="I374" s="239">
        <f>ROUND(E374*H374,2)</f>
        <v>0</v>
      </c>
      <c r="J374" s="238"/>
      <c r="K374" s="239">
        <f>ROUND(E374*J374,2)</f>
        <v>0</v>
      </c>
      <c r="L374" s="239">
        <v>21</v>
      </c>
      <c r="M374" s="239">
        <f>G374*(1+L374/100)</f>
        <v>0</v>
      </c>
      <c r="N374" s="237">
        <v>1E-3</v>
      </c>
      <c r="O374" s="237">
        <f>ROUND(E374*N374,2)</f>
        <v>0</v>
      </c>
      <c r="P374" s="237">
        <v>0</v>
      </c>
      <c r="Q374" s="237">
        <f>ROUND(E374*P374,2)</f>
        <v>0</v>
      </c>
      <c r="R374" s="239"/>
      <c r="S374" s="239" t="s">
        <v>254</v>
      </c>
      <c r="T374" s="240" t="s">
        <v>235</v>
      </c>
      <c r="U374" s="222">
        <v>0</v>
      </c>
      <c r="V374" s="222">
        <f>ROUND(E374*U374,2)</f>
        <v>0</v>
      </c>
      <c r="W374" s="222"/>
      <c r="X374" s="222" t="s">
        <v>520</v>
      </c>
      <c r="Y374" s="222" t="s">
        <v>237</v>
      </c>
      <c r="Z374" s="212"/>
      <c r="AA374" s="212"/>
      <c r="AB374" s="212"/>
      <c r="AC374" s="212"/>
      <c r="AD374" s="212"/>
      <c r="AE374" s="212"/>
      <c r="AF374" s="212"/>
      <c r="AG374" s="212" t="s">
        <v>718</v>
      </c>
      <c r="AH374" s="212"/>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2" x14ac:dyDescent="0.25">
      <c r="A375" s="219"/>
      <c r="B375" s="220"/>
      <c r="C375" s="253" t="s">
        <v>363</v>
      </c>
      <c r="D375" s="241"/>
      <c r="E375" s="241"/>
      <c r="F375" s="241"/>
      <c r="G375" s="241"/>
      <c r="H375" s="222"/>
      <c r="I375" s="222"/>
      <c r="J375" s="222"/>
      <c r="K375" s="222"/>
      <c r="L375" s="222"/>
      <c r="M375" s="222"/>
      <c r="N375" s="221"/>
      <c r="O375" s="221"/>
      <c r="P375" s="221"/>
      <c r="Q375" s="221"/>
      <c r="R375" s="222"/>
      <c r="S375" s="222"/>
      <c r="T375" s="222"/>
      <c r="U375" s="222"/>
      <c r="V375" s="222"/>
      <c r="W375" s="222"/>
      <c r="X375" s="222"/>
      <c r="Y375" s="222"/>
      <c r="Z375" s="212"/>
      <c r="AA375" s="212"/>
      <c r="AB375" s="212"/>
      <c r="AC375" s="212"/>
      <c r="AD375" s="212"/>
      <c r="AE375" s="212"/>
      <c r="AF375" s="212"/>
      <c r="AG375" s="212" t="s">
        <v>240</v>
      </c>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outlineLevel="3" x14ac:dyDescent="0.25">
      <c r="A376" s="219"/>
      <c r="B376" s="220"/>
      <c r="C376" s="254" t="s">
        <v>1122</v>
      </c>
      <c r="D376" s="242"/>
      <c r="E376" s="242"/>
      <c r="F376" s="242"/>
      <c r="G376" s="242"/>
      <c r="H376" s="222"/>
      <c r="I376" s="222"/>
      <c r="J376" s="222"/>
      <c r="K376" s="222"/>
      <c r="L376" s="222"/>
      <c r="M376" s="222"/>
      <c r="N376" s="221"/>
      <c r="O376" s="221"/>
      <c r="P376" s="221"/>
      <c r="Q376" s="221"/>
      <c r="R376" s="222"/>
      <c r="S376" s="222"/>
      <c r="T376" s="222"/>
      <c r="U376" s="222"/>
      <c r="V376" s="222"/>
      <c r="W376" s="222"/>
      <c r="X376" s="222"/>
      <c r="Y376" s="222"/>
      <c r="Z376" s="212"/>
      <c r="AA376" s="212"/>
      <c r="AB376" s="212"/>
      <c r="AC376" s="212"/>
      <c r="AD376" s="212"/>
      <c r="AE376" s="212"/>
      <c r="AF376" s="212"/>
      <c r="AG376" s="212" t="s">
        <v>240</v>
      </c>
      <c r="AH376" s="212"/>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row>
    <row r="377" spans="1:60" outlineLevel="3" x14ac:dyDescent="0.25">
      <c r="A377" s="219"/>
      <c r="B377" s="220"/>
      <c r="C377" s="254" t="s">
        <v>1123</v>
      </c>
      <c r="D377" s="242"/>
      <c r="E377" s="242"/>
      <c r="F377" s="242"/>
      <c r="G377" s="242"/>
      <c r="H377" s="222"/>
      <c r="I377" s="222"/>
      <c r="J377" s="222"/>
      <c r="K377" s="222"/>
      <c r="L377" s="222"/>
      <c r="M377" s="222"/>
      <c r="N377" s="221"/>
      <c r="O377" s="221"/>
      <c r="P377" s="221"/>
      <c r="Q377" s="221"/>
      <c r="R377" s="222"/>
      <c r="S377" s="222"/>
      <c r="T377" s="222"/>
      <c r="U377" s="222"/>
      <c r="V377" s="222"/>
      <c r="W377" s="222"/>
      <c r="X377" s="222"/>
      <c r="Y377" s="222"/>
      <c r="Z377" s="212"/>
      <c r="AA377" s="212"/>
      <c r="AB377" s="212"/>
      <c r="AC377" s="212"/>
      <c r="AD377" s="212"/>
      <c r="AE377" s="212"/>
      <c r="AF377" s="212"/>
      <c r="AG377" s="212" t="s">
        <v>240</v>
      </c>
      <c r="AH377" s="212"/>
      <c r="AI377" s="212"/>
      <c r="AJ377" s="212"/>
      <c r="AK377" s="212"/>
      <c r="AL377" s="212"/>
      <c r="AM377" s="212"/>
      <c r="AN377" s="212"/>
      <c r="AO377" s="212"/>
      <c r="AP377" s="212"/>
      <c r="AQ377" s="212"/>
      <c r="AR377" s="212"/>
      <c r="AS377" s="212"/>
      <c r="AT377" s="212"/>
      <c r="AU377" s="212"/>
      <c r="AV377" s="212"/>
      <c r="AW377" s="212"/>
      <c r="AX377" s="212"/>
      <c r="AY377" s="212"/>
      <c r="AZ377" s="212"/>
      <c r="BA377" s="250" t="str">
        <f>C377</f>
        <v>Trávy 98 %:  Festuca rubra rubra 15 %, Festuca rubra trichophylla 13 %, Lolium perenne 40 %, Poa pratensis 30 %</v>
      </c>
      <c r="BB377" s="212"/>
      <c r="BC377" s="212"/>
      <c r="BD377" s="212"/>
      <c r="BE377" s="212"/>
      <c r="BF377" s="212"/>
      <c r="BG377" s="212"/>
      <c r="BH377" s="212"/>
    </row>
    <row r="378" spans="1:60" outlineLevel="3" x14ac:dyDescent="0.25">
      <c r="A378" s="219"/>
      <c r="B378" s="220"/>
      <c r="C378" s="254" t="s">
        <v>1119</v>
      </c>
      <c r="D378" s="242"/>
      <c r="E378" s="242"/>
      <c r="F378" s="242"/>
      <c r="G378" s="242"/>
      <c r="H378" s="222"/>
      <c r="I378" s="222"/>
      <c r="J378" s="222"/>
      <c r="K378" s="222"/>
      <c r="L378" s="222"/>
      <c r="M378" s="222"/>
      <c r="N378" s="221"/>
      <c r="O378" s="221"/>
      <c r="P378" s="221"/>
      <c r="Q378" s="221"/>
      <c r="R378" s="222"/>
      <c r="S378" s="222"/>
      <c r="T378" s="222"/>
      <c r="U378" s="222"/>
      <c r="V378" s="222"/>
      <c r="W378" s="222"/>
      <c r="X378" s="222"/>
      <c r="Y378" s="222"/>
      <c r="Z378" s="212"/>
      <c r="AA378" s="212"/>
      <c r="AB378" s="212"/>
      <c r="AC378" s="212"/>
      <c r="AD378" s="212"/>
      <c r="AE378" s="212"/>
      <c r="AF378" s="212"/>
      <c r="AG378" s="212" t="s">
        <v>240</v>
      </c>
      <c r="AH378" s="212"/>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row>
    <row r="379" spans="1:60" outlineLevel="2" x14ac:dyDescent="0.25">
      <c r="A379" s="219"/>
      <c r="B379" s="220"/>
      <c r="C379" s="263" t="s">
        <v>1120</v>
      </c>
      <c r="D379" s="259"/>
      <c r="E379" s="260"/>
      <c r="F379" s="222"/>
      <c r="G379" s="222"/>
      <c r="H379" s="222"/>
      <c r="I379" s="222"/>
      <c r="J379" s="222"/>
      <c r="K379" s="222"/>
      <c r="L379" s="222"/>
      <c r="M379" s="222"/>
      <c r="N379" s="221"/>
      <c r="O379" s="221"/>
      <c r="P379" s="221"/>
      <c r="Q379" s="221"/>
      <c r="R379" s="222"/>
      <c r="S379" s="222"/>
      <c r="T379" s="222"/>
      <c r="U379" s="222"/>
      <c r="V379" s="222"/>
      <c r="W379" s="222"/>
      <c r="X379" s="222"/>
      <c r="Y379" s="222"/>
      <c r="Z379" s="212"/>
      <c r="AA379" s="212"/>
      <c r="AB379" s="212"/>
      <c r="AC379" s="212"/>
      <c r="AD379" s="212"/>
      <c r="AE379" s="212"/>
      <c r="AF379" s="212"/>
      <c r="AG379" s="212" t="s">
        <v>281</v>
      </c>
      <c r="AH379" s="212">
        <v>0</v>
      </c>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outlineLevel="3" x14ac:dyDescent="0.25">
      <c r="A380" s="219"/>
      <c r="B380" s="220"/>
      <c r="C380" s="263" t="s">
        <v>1121</v>
      </c>
      <c r="D380" s="259"/>
      <c r="E380" s="260">
        <v>2.64</v>
      </c>
      <c r="F380" s="222"/>
      <c r="G380" s="222"/>
      <c r="H380" s="222"/>
      <c r="I380" s="222"/>
      <c r="J380" s="222"/>
      <c r="K380" s="222"/>
      <c r="L380" s="222"/>
      <c r="M380" s="222"/>
      <c r="N380" s="221"/>
      <c r="O380" s="221"/>
      <c r="P380" s="221"/>
      <c r="Q380" s="221"/>
      <c r="R380" s="222"/>
      <c r="S380" s="222"/>
      <c r="T380" s="222"/>
      <c r="U380" s="222"/>
      <c r="V380" s="222"/>
      <c r="W380" s="222"/>
      <c r="X380" s="222"/>
      <c r="Y380" s="222"/>
      <c r="Z380" s="212"/>
      <c r="AA380" s="212"/>
      <c r="AB380" s="212"/>
      <c r="AC380" s="212"/>
      <c r="AD380" s="212"/>
      <c r="AE380" s="212"/>
      <c r="AF380" s="212"/>
      <c r="AG380" s="212" t="s">
        <v>281</v>
      </c>
      <c r="AH380" s="212">
        <v>0</v>
      </c>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x14ac:dyDescent="0.25">
      <c r="A381" s="227" t="s">
        <v>229</v>
      </c>
      <c r="B381" s="228" t="s">
        <v>161</v>
      </c>
      <c r="C381" s="251" t="s">
        <v>159</v>
      </c>
      <c r="D381" s="229"/>
      <c r="E381" s="230"/>
      <c r="F381" s="231"/>
      <c r="G381" s="231">
        <f>SUMIF(AG382:AG382,"&lt;&gt;NOR",G382:G382)</f>
        <v>0</v>
      </c>
      <c r="H381" s="231"/>
      <c r="I381" s="231">
        <f>SUM(I382:I382)</f>
        <v>0</v>
      </c>
      <c r="J381" s="231"/>
      <c r="K381" s="231">
        <f>SUM(K382:K382)</f>
        <v>0</v>
      </c>
      <c r="L381" s="231"/>
      <c r="M381" s="231">
        <f>SUM(M382:M382)</f>
        <v>0</v>
      </c>
      <c r="N381" s="230"/>
      <c r="O381" s="230">
        <f>SUM(O382:O382)</f>
        <v>0</v>
      </c>
      <c r="P381" s="230"/>
      <c r="Q381" s="230">
        <f>SUM(Q382:Q382)</f>
        <v>0</v>
      </c>
      <c r="R381" s="231"/>
      <c r="S381" s="231"/>
      <c r="T381" s="232"/>
      <c r="U381" s="226"/>
      <c r="V381" s="226">
        <f>SUM(V382:V382)</f>
        <v>0</v>
      </c>
      <c r="W381" s="226"/>
      <c r="X381" s="226"/>
      <c r="Y381" s="226"/>
      <c r="AG381" t="s">
        <v>230</v>
      </c>
    </row>
    <row r="382" spans="1:60" ht="20.399999999999999" outlineLevel="1" x14ac:dyDescent="0.25">
      <c r="A382" s="234">
        <v>153</v>
      </c>
      <c r="B382" s="235" t="s">
        <v>467</v>
      </c>
      <c r="C382" s="252" t="s">
        <v>468</v>
      </c>
      <c r="D382" s="236" t="s">
        <v>348</v>
      </c>
      <c r="E382" s="237">
        <v>170.316</v>
      </c>
      <c r="F382" s="238"/>
      <c r="G382" s="239">
        <f>ROUND(E382*F382,2)</f>
        <v>0</v>
      </c>
      <c r="H382" s="238"/>
      <c r="I382" s="239">
        <f>ROUND(E382*H382,2)</f>
        <v>0</v>
      </c>
      <c r="J382" s="238"/>
      <c r="K382" s="239">
        <f>ROUND(E382*J382,2)</f>
        <v>0</v>
      </c>
      <c r="L382" s="239">
        <v>21</v>
      </c>
      <c r="M382" s="239">
        <f>G382*(1+L382/100)</f>
        <v>0</v>
      </c>
      <c r="N382" s="237">
        <v>0</v>
      </c>
      <c r="O382" s="237">
        <f>ROUND(E382*N382,2)</f>
        <v>0</v>
      </c>
      <c r="P382" s="237">
        <v>0</v>
      </c>
      <c r="Q382" s="237">
        <f>ROUND(E382*P382,2)</f>
        <v>0</v>
      </c>
      <c r="R382" s="239"/>
      <c r="S382" s="239" t="s">
        <v>360</v>
      </c>
      <c r="T382" s="240" t="s">
        <v>361</v>
      </c>
      <c r="U382" s="222">
        <v>0</v>
      </c>
      <c r="V382" s="222">
        <f>ROUND(E382*U382,2)</f>
        <v>0</v>
      </c>
      <c r="W382" s="222"/>
      <c r="X382" s="222" t="s">
        <v>276</v>
      </c>
      <c r="Y382" s="222" t="s">
        <v>237</v>
      </c>
      <c r="Z382" s="212"/>
      <c r="AA382" s="212"/>
      <c r="AB382" s="212"/>
      <c r="AC382" s="212"/>
      <c r="AD382" s="212"/>
      <c r="AE382" s="212"/>
      <c r="AF382" s="212"/>
      <c r="AG382" s="212" t="s">
        <v>362</v>
      </c>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x14ac:dyDescent="0.25">
      <c r="A383" s="3"/>
      <c r="B383" s="4"/>
      <c r="C383" s="256"/>
      <c r="D383" s="6"/>
      <c r="E383" s="3"/>
      <c r="F383" s="3"/>
      <c r="G383" s="3"/>
      <c r="H383" s="3"/>
      <c r="I383" s="3"/>
      <c r="J383" s="3"/>
      <c r="K383" s="3"/>
      <c r="L383" s="3"/>
      <c r="M383" s="3"/>
      <c r="N383" s="3"/>
      <c r="O383" s="3"/>
      <c r="P383" s="3"/>
      <c r="Q383" s="3"/>
      <c r="R383" s="3"/>
      <c r="S383" s="3"/>
      <c r="T383" s="3"/>
      <c r="U383" s="3"/>
      <c r="V383" s="3"/>
      <c r="W383" s="3"/>
      <c r="X383" s="3"/>
      <c r="Y383" s="3"/>
      <c r="AE383">
        <v>15</v>
      </c>
      <c r="AF383">
        <v>21</v>
      </c>
      <c r="AG383" t="s">
        <v>215</v>
      </c>
    </row>
    <row r="384" spans="1:60" x14ac:dyDescent="0.25">
      <c r="A384" s="215"/>
      <c r="B384" s="216" t="s">
        <v>29</v>
      </c>
      <c r="C384" s="257"/>
      <c r="D384" s="217"/>
      <c r="E384" s="218"/>
      <c r="F384" s="218"/>
      <c r="G384" s="233">
        <f>G8+G381</f>
        <v>0</v>
      </c>
      <c r="H384" s="3"/>
      <c r="I384" s="3"/>
      <c r="J384" s="3"/>
      <c r="K384" s="3"/>
      <c r="L384" s="3"/>
      <c r="M384" s="3"/>
      <c r="N384" s="3"/>
      <c r="O384" s="3"/>
      <c r="P384" s="3"/>
      <c r="Q384" s="3"/>
      <c r="R384" s="3"/>
      <c r="S384" s="3"/>
      <c r="T384" s="3"/>
      <c r="U384" s="3"/>
      <c r="V384" s="3"/>
      <c r="W384" s="3"/>
      <c r="X384" s="3"/>
      <c r="Y384" s="3"/>
      <c r="AE384">
        <f>SUMIF(L7:L382,AE383,G7:G382)</f>
        <v>0</v>
      </c>
      <c r="AF384">
        <f>SUMIF(L7:L382,AF383,G7:G382)</f>
        <v>0</v>
      </c>
      <c r="AG384" t="s">
        <v>268</v>
      </c>
    </row>
    <row r="385" spans="3:33" x14ac:dyDescent="0.25">
      <c r="C385" s="258"/>
      <c r="D385" s="10"/>
      <c r="AG385" t="s">
        <v>269</v>
      </c>
    </row>
    <row r="386" spans="3:33" x14ac:dyDescent="0.25">
      <c r="D386" s="10"/>
    </row>
    <row r="387" spans="3:33" x14ac:dyDescent="0.25">
      <c r="D387" s="10"/>
    </row>
    <row r="388" spans="3:33" x14ac:dyDescent="0.25">
      <c r="D388" s="10"/>
    </row>
    <row r="389" spans="3:33" x14ac:dyDescent="0.25">
      <c r="D389" s="10"/>
    </row>
    <row r="390" spans="3:33" x14ac:dyDescent="0.25">
      <c r="D390" s="10"/>
    </row>
    <row r="391" spans="3:33" x14ac:dyDescent="0.25">
      <c r="D391" s="10"/>
    </row>
    <row r="392" spans="3:33" x14ac:dyDescent="0.25">
      <c r="D392" s="10"/>
    </row>
    <row r="393" spans="3:33" x14ac:dyDescent="0.25">
      <c r="D393" s="10"/>
    </row>
    <row r="394" spans="3:33" x14ac:dyDescent="0.25">
      <c r="D394" s="10"/>
    </row>
    <row r="395" spans="3:33" x14ac:dyDescent="0.25">
      <c r="D395" s="10"/>
    </row>
    <row r="396" spans="3:33" x14ac:dyDescent="0.25">
      <c r="D396" s="10"/>
    </row>
    <row r="397" spans="3:33" x14ac:dyDescent="0.25">
      <c r="D397" s="10"/>
    </row>
    <row r="398" spans="3:33" x14ac:dyDescent="0.25">
      <c r="D398" s="10"/>
    </row>
    <row r="399" spans="3:33" x14ac:dyDescent="0.25">
      <c r="D399" s="10"/>
    </row>
    <row r="400" spans="3:33"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7LLaToL3mAzJ8uxaDZjY8lwRHDjNhVKKDX/uRrZLRxoAQev33FsYvO+dq1vVXCZ5qTM90Lx2lmpAEdEWkN042w==" saltValue="7o0pB5G76F/JwVeL8Eal9g==" spinCount="100000" sheet="1" formatRows="0"/>
  <mergeCells count="106">
    <mergeCell ref="C375:G375"/>
    <mergeCell ref="C376:G376"/>
    <mergeCell ref="C377:G377"/>
    <mergeCell ref="C378:G378"/>
    <mergeCell ref="C351:G351"/>
    <mergeCell ref="C352:G352"/>
    <mergeCell ref="C359:G359"/>
    <mergeCell ref="C360:G360"/>
    <mergeCell ref="C364:G364"/>
    <mergeCell ref="C365:G365"/>
    <mergeCell ref="C293:G293"/>
    <mergeCell ref="C332:G332"/>
    <mergeCell ref="C333:G333"/>
    <mergeCell ref="C348:G348"/>
    <mergeCell ref="C349:G349"/>
    <mergeCell ref="C350:G350"/>
    <mergeCell ref="C285:G285"/>
    <mergeCell ref="C286:G286"/>
    <mergeCell ref="C287:G287"/>
    <mergeCell ref="C288:G288"/>
    <mergeCell ref="C291:G291"/>
    <mergeCell ref="C292:G292"/>
    <mergeCell ref="C264:G264"/>
    <mergeCell ref="C265:G265"/>
    <mergeCell ref="C278:G278"/>
    <mergeCell ref="C279:G279"/>
    <mergeCell ref="C281:G281"/>
    <mergeCell ref="C282:G282"/>
    <mergeCell ref="C150:G150"/>
    <mergeCell ref="C151:G151"/>
    <mergeCell ref="C187:G187"/>
    <mergeCell ref="C188:G188"/>
    <mergeCell ref="C259:G259"/>
    <mergeCell ref="C260:G260"/>
    <mergeCell ref="C135:G135"/>
    <mergeCell ref="C136:G136"/>
    <mergeCell ref="C140:G140"/>
    <mergeCell ref="C141:G141"/>
    <mergeCell ref="C145:G145"/>
    <mergeCell ref="C146:G146"/>
    <mergeCell ref="C116:G116"/>
    <mergeCell ref="C117:G117"/>
    <mergeCell ref="C119:G119"/>
    <mergeCell ref="C120:G120"/>
    <mergeCell ref="C124:G124"/>
    <mergeCell ref="C125:G125"/>
    <mergeCell ref="C95:G95"/>
    <mergeCell ref="C102:G102"/>
    <mergeCell ref="C103:G103"/>
    <mergeCell ref="C110:G110"/>
    <mergeCell ref="C111:G111"/>
    <mergeCell ref="C112:G112"/>
    <mergeCell ref="C83:G83"/>
    <mergeCell ref="C84:G84"/>
    <mergeCell ref="C88:G88"/>
    <mergeCell ref="C89:G89"/>
    <mergeCell ref="C90:G90"/>
    <mergeCell ref="C91:G91"/>
    <mergeCell ref="C68:G68"/>
    <mergeCell ref="C69:G69"/>
    <mergeCell ref="C73:G73"/>
    <mergeCell ref="C74:G74"/>
    <mergeCell ref="C78:G78"/>
    <mergeCell ref="C79:G79"/>
    <mergeCell ref="C58:G58"/>
    <mergeCell ref="C59:G59"/>
    <mergeCell ref="C61:G61"/>
    <mergeCell ref="C62:G62"/>
    <mergeCell ref="C65:G65"/>
    <mergeCell ref="C66:G66"/>
    <mergeCell ref="C49:G49"/>
    <mergeCell ref="C50:G50"/>
    <mergeCell ref="C52:G52"/>
    <mergeCell ref="C53:G53"/>
    <mergeCell ref="C55:G55"/>
    <mergeCell ref="C56:G56"/>
    <mergeCell ref="C40:G40"/>
    <mergeCell ref="C41:G41"/>
    <mergeCell ref="C43:G43"/>
    <mergeCell ref="C44:G44"/>
    <mergeCell ref="C46:G46"/>
    <mergeCell ref="C47:G47"/>
    <mergeCell ref="C31:G31"/>
    <mergeCell ref="C32:G32"/>
    <mergeCell ref="C34:G34"/>
    <mergeCell ref="C35:G35"/>
    <mergeCell ref="C37:G37"/>
    <mergeCell ref="C38:G38"/>
    <mergeCell ref="C22:G22"/>
    <mergeCell ref="C23:G23"/>
    <mergeCell ref="C25:G25"/>
    <mergeCell ref="C26:G26"/>
    <mergeCell ref="C28:G28"/>
    <mergeCell ref="C29:G29"/>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24</vt:i4>
      </vt:variant>
      <vt:variant>
        <vt:lpstr>Pojmenované oblasti</vt:lpstr>
      </vt:variant>
      <vt:variant>
        <vt:i4>88</vt:i4>
      </vt:variant>
    </vt:vector>
  </HeadingPairs>
  <TitlesOfParts>
    <vt:vector size="112" baseType="lpstr">
      <vt:lpstr>Pokyny pro vyplnění</vt:lpstr>
      <vt:lpstr>Stavba</vt:lpstr>
      <vt:lpstr>VzorPolozky</vt:lpstr>
      <vt:lpstr>0 1 Naklady</vt:lpstr>
      <vt:lpstr>1 SO 01.1 Pol</vt:lpstr>
      <vt:lpstr>1 SO 01.2 Pol</vt:lpstr>
      <vt:lpstr>1 SO 02 Pol</vt:lpstr>
      <vt:lpstr>1 SO 03 Pol</vt:lpstr>
      <vt:lpstr>1 SO 04 Pol</vt:lpstr>
      <vt:lpstr>1 SO 07 Pol</vt:lpstr>
      <vt:lpstr>1 SO 08 Pol</vt:lpstr>
      <vt:lpstr>1 SO 13 Pol</vt:lpstr>
      <vt:lpstr>2 SO 02 Pol</vt:lpstr>
      <vt:lpstr>2 SO 03 Pol</vt:lpstr>
      <vt:lpstr>2 SO 05 Pol</vt:lpstr>
      <vt:lpstr>2 SO 07 Pol</vt:lpstr>
      <vt:lpstr>2 SO 09 Pol</vt:lpstr>
      <vt:lpstr>2 SO 10 Pol</vt:lpstr>
      <vt:lpstr>2 SO 11 Pol</vt:lpstr>
      <vt:lpstr>2 SO 12 Pol</vt:lpstr>
      <vt:lpstr>3 SO 06 Pol</vt:lpstr>
      <vt:lpstr>3 SO 07 Pol</vt:lpstr>
      <vt:lpstr>3 SO 08 Pol</vt:lpstr>
      <vt:lpstr>3 SO 14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 1 Naklady'!Názvy_tisku</vt:lpstr>
      <vt:lpstr>'1 SO 01.1 Pol'!Názvy_tisku</vt:lpstr>
      <vt:lpstr>'1 SO 01.2 Pol'!Názvy_tisku</vt:lpstr>
      <vt:lpstr>'1 SO 02 Pol'!Názvy_tisku</vt:lpstr>
      <vt:lpstr>'1 SO 03 Pol'!Názvy_tisku</vt:lpstr>
      <vt:lpstr>'1 SO 04 Pol'!Názvy_tisku</vt:lpstr>
      <vt:lpstr>'1 SO 07 Pol'!Názvy_tisku</vt:lpstr>
      <vt:lpstr>'1 SO 08 Pol'!Názvy_tisku</vt:lpstr>
      <vt:lpstr>'1 SO 13 Pol'!Názvy_tisku</vt:lpstr>
      <vt:lpstr>'2 SO 02 Pol'!Názvy_tisku</vt:lpstr>
      <vt:lpstr>'2 SO 03 Pol'!Názvy_tisku</vt:lpstr>
      <vt:lpstr>'2 SO 05 Pol'!Názvy_tisku</vt:lpstr>
      <vt:lpstr>'2 SO 07 Pol'!Názvy_tisku</vt:lpstr>
      <vt:lpstr>'2 SO 09 Pol'!Názvy_tisku</vt:lpstr>
      <vt:lpstr>'2 SO 10 Pol'!Názvy_tisku</vt:lpstr>
      <vt:lpstr>'2 SO 11 Pol'!Názvy_tisku</vt:lpstr>
      <vt:lpstr>'2 SO 12 Pol'!Názvy_tisku</vt:lpstr>
      <vt:lpstr>'3 SO 06 Pol'!Názvy_tisku</vt:lpstr>
      <vt:lpstr>'3 SO 07 Pol'!Názvy_tisku</vt:lpstr>
      <vt:lpstr>'3 SO 08 Pol'!Názvy_tisku</vt:lpstr>
      <vt:lpstr>'3 SO 14 Pol'!Názvy_tisku</vt:lpstr>
      <vt:lpstr>oadresa</vt:lpstr>
      <vt:lpstr>Stavba!Objednatel</vt:lpstr>
      <vt:lpstr>Stavba!Objekt</vt:lpstr>
      <vt:lpstr>'0 1 Naklady'!Oblast_tisku</vt:lpstr>
      <vt:lpstr>'1 SO 01.1 Pol'!Oblast_tisku</vt:lpstr>
      <vt:lpstr>'1 SO 01.2 Pol'!Oblast_tisku</vt:lpstr>
      <vt:lpstr>'1 SO 02 Pol'!Oblast_tisku</vt:lpstr>
      <vt:lpstr>'1 SO 03 Pol'!Oblast_tisku</vt:lpstr>
      <vt:lpstr>'1 SO 04 Pol'!Oblast_tisku</vt:lpstr>
      <vt:lpstr>'1 SO 07 Pol'!Oblast_tisku</vt:lpstr>
      <vt:lpstr>'1 SO 08 Pol'!Oblast_tisku</vt:lpstr>
      <vt:lpstr>'1 SO 13 Pol'!Oblast_tisku</vt:lpstr>
      <vt:lpstr>'2 SO 02 Pol'!Oblast_tisku</vt:lpstr>
      <vt:lpstr>'2 SO 03 Pol'!Oblast_tisku</vt:lpstr>
      <vt:lpstr>'2 SO 05 Pol'!Oblast_tisku</vt:lpstr>
      <vt:lpstr>'2 SO 07 Pol'!Oblast_tisku</vt:lpstr>
      <vt:lpstr>'2 SO 09 Pol'!Oblast_tisku</vt:lpstr>
      <vt:lpstr>'2 SO 10 Pol'!Oblast_tisku</vt:lpstr>
      <vt:lpstr>'2 SO 11 Pol'!Oblast_tisku</vt:lpstr>
      <vt:lpstr>'2 SO 12 Pol'!Oblast_tisku</vt:lpstr>
      <vt:lpstr>'3 SO 06 Pol'!Oblast_tisku</vt:lpstr>
      <vt:lpstr>'3 SO 07 Pol'!Oblast_tisku</vt:lpstr>
      <vt:lpstr>'3 SO 08 Pol'!Oblast_tisku</vt:lpstr>
      <vt:lpstr>'3 SO 14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Zbyněk Rikan</dc:creator>
  <cp:lastModifiedBy>Zbyněk Rikan</cp:lastModifiedBy>
  <cp:lastPrinted>2019-03-19T12:27:02Z</cp:lastPrinted>
  <dcterms:created xsi:type="dcterms:W3CDTF">2009-04-08T07:15:50Z</dcterms:created>
  <dcterms:modified xsi:type="dcterms:W3CDTF">2024-08-12T12:23:10Z</dcterms:modified>
</cp:coreProperties>
</file>