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ZAKÁZKY\KAMÝK - ZATEPLENÍ\ZADÁVACÍ DOKUMENTACE\"/>
    </mc:Choice>
  </mc:AlternateContent>
  <xr:revisionPtr revIDLastSave="0" documentId="8_{F05F193F-AD20-4E10-BECF-B0C8C8C7255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3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01 301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01 301 Pol'!$A$1:$Y$346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345" i="12"/>
  <c r="BA343" i="12"/>
  <c r="BA341" i="12"/>
  <c r="BA339" i="12"/>
  <c r="BA336" i="12"/>
  <c r="BA334" i="12"/>
  <c r="BA331" i="12"/>
  <c r="BA329" i="12"/>
  <c r="BA324" i="12"/>
  <c r="BA319" i="12"/>
  <c r="BA316" i="12"/>
  <c r="BA313" i="12"/>
  <c r="BA312" i="12"/>
  <c r="BA85" i="12"/>
  <c r="BA81" i="12"/>
  <c r="BA74" i="12"/>
  <c r="BA73" i="12"/>
  <c r="BA69" i="12"/>
  <c r="BA68" i="12"/>
  <c r="BA65" i="12"/>
  <c r="BA59" i="12"/>
  <c r="BA54" i="12"/>
  <c r="BA47" i="12"/>
  <c r="BA45" i="12"/>
  <c r="BA33" i="12"/>
  <c r="BA13" i="12"/>
  <c r="G9" i="12"/>
  <c r="AE345" i="12" s="1"/>
  <c r="I9" i="12"/>
  <c r="I8" i="12" s="1"/>
  <c r="K9" i="12"/>
  <c r="K8" i="12" s="1"/>
  <c r="M9" i="12"/>
  <c r="M8" i="12" s="1"/>
  <c r="O9" i="12"/>
  <c r="Q9" i="12"/>
  <c r="V9" i="12"/>
  <c r="G12" i="12"/>
  <c r="I12" i="12"/>
  <c r="K12" i="12"/>
  <c r="M12" i="12"/>
  <c r="O12" i="12"/>
  <c r="O8" i="12" s="1"/>
  <c r="Q12" i="12"/>
  <c r="Q8" i="12" s="1"/>
  <c r="V12" i="12"/>
  <c r="V8" i="12" s="1"/>
  <c r="G16" i="12"/>
  <c r="M16" i="12" s="1"/>
  <c r="I16" i="12"/>
  <c r="K16" i="12"/>
  <c r="O16" i="12"/>
  <c r="Q16" i="12"/>
  <c r="V16" i="12"/>
  <c r="G20" i="12"/>
  <c r="I20" i="12"/>
  <c r="K20" i="12"/>
  <c r="M20" i="12"/>
  <c r="O20" i="12"/>
  <c r="Q20" i="12"/>
  <c r="V20" i="12"/>
  <c r="Q23" i="12"/>
  <c r="V23" i="12"/>
  <c r="G24" i="12"/>
  <c r="G23" i="12" s="1"/>
  <c r="I24" i="12"/>
  <c r="I23" i="12" s="1"/>
  <c r="K24" i="12"/>
  <c r="K23" i="12" s="1"/>
  <c r="M24" i="12"/>
  <c r="M23" i="12" s="1"/>
  <c r="O24" i="12"/>
  <c r="O23" i="12" s="1"/>
  <c r="Q24" i="12"/>
  <c r="V24" i="12"/>
  <c r="O27" i="12"/>
  <c r="Q27" i="12"/>
  <c r="V27" i="12"/>
  <c r="G28" i="12"/>
  <c r="M28" i="12" s="1"/>
  <c r="M27" i="12" s="1"/>
  <c r="I28" i="12"/>
  <c r="I27" i="12" s="1"/>
  <c r="K28" i="12"/>
  <c r="K27" i="12" s="1"/>
  <c r="O28" i="12"/>
  <c r="Q28" i="12"/>
  <c r="V28" i="12"/>
  <c r="V31" i="12"/>
  <c r="G32" i="12"/>
  <c r="M32" i="12" s="1"/>
  <c r="M31" i="12" s="1"/>
  <c r="I32" i="12"/>
  <c r="K32" i="12"/>
  <c r="O32" i="12"/>
  <c r="Q32" i="12"/>
  <c r="V32" i="12"/>
  <c r="G37" i="12"/>
  <c r="I37" i="12"/>
  <c r="I31" i="12" s="1"/>
  <c r="K37" i="12"/>
  <c r="K31" i="12" s="1"/>
  <c r="M37" i="12"/>
  <c r="O37" i="12"/>
  <c r="O31" i="12" s="1"/>
  <c r="Q37" i="12"/>
  <c r="Q31" i="12" s="1"/>
  <c r="V37" i="12"/>
  <c r="G41" i="12"/>
  <c r="G40" i="12" s="1"/>
  <c r="I41" i="12"/>
  <c r="I40" i="12" s="1"/>
  <c r="K41" i="12"/>
  <c r="K40" i="12" s="1"/>
  <c r="M41" i="12"/>
  <c r="O41" i="12"/>
  <c r="Q41" i="12"/>
  <c r="V41" i="12"/>
  <c r="G44" i="12"/>
  <c r="I44" i="12"/>
  <c r="K44" i="12"/>
  <c r="M44" i="12"/>
  <c r="O44" i="12"/>
  <c r="O40" i="12" s="1"/>
  <c r="Q44" i="12"/>
  <c r="Q40" i="12" s="1"/>
  <c r="V44" i="12"/>
  <c r="V40" i="12" s="1"/>
  <c r="G46" i="12"/>
  <c r="M46" i="12" s="1"/>
  <c r="I46" i="12"/>
  <c r="K46" i="12"/>
  <c r="O46" i="12"/>
  <c r="Q46" i="12"/>
  <c r="V46" i="12"/>
  <c r="Q49" i="12"/>
  <c r="V49" i="12"/>
  <c r="G50" i="12"/>
  <c r="I50" i="12"/>
  <c r="K50" i="12"/>
  <c r="M50" i="12"/>
  <c r="O50" i="12"/>
  <c r="Q50" i="12"/>
  <c r="V50" i="12"/>
  <c r="G51" i="12"/>
  <c r="G49" i="12" s="1"/>
  <c r="I51" i="12"/>
  <c r="I49" i="12" s="1"/>
  <c r="K51" i="12"/>
  <c r="K49" i="12" s="1"/>
  <c r="M51" i="12"/>
  <c r="M49" i="12" s="1"/>
  <c r="O51" i="12"/>
  <c r="O49" i="12" s="1"/>
  <c r="Q51" i="12"/>
  <c r="V51" i="12"/>
  <c r="G53" i="12"/>
  <c r="M53" i="12" s="1"/>
  <c r="I53" i="12"/>
  <c r="I52" i="12" s="1"/>
  <c r="K53" i="12"/>
  <c r="K52" i="12" s="1"/>
  <c r="O53" i="12"/>
  <c r="Q53" i="12"/>
  <c r="V53" i="12"/>
  <c r="G58" i="12"/>
  <c r="I58" i="12"/>
  <c r="K58" i="12"/>
  <c r="M58" i="12"/>
  <c r="O58" i="12"/>
  <c r="O52" i="12" s="1"/>
  <c r="Q58" i="12"/>
  <c r="Q52" i="12" s="1"/>
  <c r="V58" i="12"/>
  <c r="V52" i="12" s="1"/>
  <c r="G64" i="12"/>
  <c r="M64" i="12" s="1"/>
  <c r="I64" i="12"/>
  <c r="K64" i="12"/>
  <c r="O64" i="12"/>
  <c r="Q64" i="12"/>
  <c r="V64" i="12"/>
  <c r="G67" i="12"/>
  <c r="I67" i="12"/>
  <c r="K67" i="12"/>
  <c r="M67" i="12"/>
  <c r="O67" i="12"/>
  <c r="Q67" i="12"/>
  <c r="V67" i="12"/>
  <c r="G72" i="12"/>
  <c r="I72" i="12"/>
  <c r="K72" i="12"/>
  <c r="M72" i="12"/>
  <c r="O72" i="12"/>
  <c r="Q72" i="12"/>
  <c r="V72" i="12"/>
  <c r="G80" i="12"/>
  <c r="I80" i="12"/>
  <c r="K80" i="12"/>
  <c r="M80" i="12"/>
  <c r="O80" i="12"/>
  <c r="Q80" i="12"/>
  <c r="V80" i="12"/>
  <c r="G84" i="12"/>
  <c r="I84" i="12"/>
  <c r="K84" i="12"/>
  <c r="M84" i="12"/>
  <c r="O84" i="12"/>
  <c r="Q84" i="12"/>
  <c r="V84" i="12"/>
  <c r="G88" i="12"/>
  <c r="M88" i="12" s="1"/>
  <c r="I88" i="12"/>
  <c r="K88" i="12"/>
  <c r="O88" i="12"/>
  <c r="Q88" i="12"/>
  <c r="V88" i="12"/>
  <c r="G91" i="12"/>
  <c r="I91" i="12"/>
  <c r="K91" i="12"/>
  <c r="M91" i="12"/>
  <c r="O91" i="12"/>
  <c r="Q91" i="12"/>
  <c r="V91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16" i="12"/>
  <c r="M116" i="12" s="1"/>
  <c r="I116" i="12"/>
  <c r="K116" i="12"/>
  <c r="O116" i="12"/>
  <c r="Q116" i="12"/>
  <c r="V116" i="12"/>
  <c r="G118" i="12"/>
  <c r="I118" i="12"/>
  <c r="K118" i="12"/>
  <c r="M118" i="12"/>
  <c r="O118" i="12"/>
  <c r="Q118" i="12"/>
  <c r="V118" i="12"/>
  <c r="G120" i="12"/>
  <c r="M120" i="12" s="1"/>
  <c r="I120" i="12"/>
  <c r="K120" i="12"/>
  <c r="O120" i="12"/>
  <c r="Q120" i="12"/>
  <c r="V120" i="12"/>
  <c r="G121" i="12"/>
  <c r="I121" i="12"/>
  <c r="K121" i="12"/>
  <c r="M121" i="12"/>
  <c r="O121" i="12"/>
  <c r="Q121" i="12"/>
  <c r="V121" i="12"/>
  <c r="G123" i="12"/>
  <c r="G122" i="12" s="1"/>
  <c r="I123" i="12"/>
  <c r="I122" i="12" s="1"/>
  <c r="K123" i="12"/>
  <c r="K122" i="12" s="1"/>
  <c r="M123" i="12"/>
  <c r="O123" i="12"/>
  <c r="Q123" i="12"/>
  <c r="V123" i="12"/>
  <c r="G129" i="12"/>
  <c r="I129" i="12"/>
  <c r="K129" i="12"/>
  <c r="M129" i="12"/>
  <c r="O129" i="12"/>
  <c r="O122" i="12" s="1"/>
  <c r="Q129" i="12"/>
  <c r="Q122" i="12" s="1"/>
  <c r="V129" i="12"/>
  <c r="V122" i="12" s="1"/>
  <c r="G131" i="12"/>
  <c r="M131" i="12" s="1"/>
  <c r="I131" i="12"/>
  <c r="K131" i="12"/>
  <c r="O131" i="12"/>
  <c r="Q131" i="12"/>
  <c r="V131" i="12"/>
  <c r="G133" i="12"/>
  <c r="I133" i="12"/>
  <c r="K133" i="12"/>
  <c r="M133" i="12"/>
  <c r="O133" i="12"/>
  <c r="Q133" i="12"/>
  <c r="V133" i="12"/>
  <c r="G135" i="12"/>
  <c r="I135" i="12"/>
  <c r="K135" i="12"/>
  <c r="M135" i="12"/>
  <c r="O135" i="12"/>
  <c r="Q135" i="12"/>
  <c r="V135" i="12"/>
  <c r="G139" i="12"/>
  <c r="I139" i="12"/>
  <c r="K139" i="12"/>
  <c r="M139" i="12"/>
  <c r="O139" i="12"/>
  <c r="Q139" i="12"/>
  <c r="V139" i="12"/>
  <c r="G142" i="12"/>
  <c r="M142" i="12" s="1"/>
  <c r="I142" i="12"/>
  <c r="I141" i="12" s="1"/>
  <c r="K142" i="12"/>
  <c r="K141" i="12" s="1"/>
  <c r="O142" i="12"/>
  <c r="Q142" i="12"/>
  <c r="V142" i="12"/>
  <c r="G147" i="12"/>
  <c r="I147" i="12"/>
  <c r="K147" i="12"/>
  <c r="M147" i="12"/>
  <c r="O147" i="12"/>
  <c r="O141" i="12" s="1"/>
  <c r="Q147" i="12"/>
  <c r="Q141" i="12" s="1"/>
  <c r="V147" i="12"/>
  <c r="V141" i="12" s="1"/>
  <c r="G150" i="12"/>
  <c r="M150" i="12" s="1"/>
  <c r="I150" i="12"/>
  <c r="K150" i="12"/>
  <c r="O150" i="12"/>
  <c r="Q150" i="12"/>
  <c r="V150" i="12"/>
  <c r="G153" i="12"/>
  <c r="I153" i="12"/>
  <c r="K153" i="12"/>
  <c r="M153" i="12"/>
  <c r="O153" i="12"/>
  <c r="Q153" i="12"/>
  <c r="V153" i="12"/>
  <c r="G154" i="12"/>
  <c r="I154" i="12"/>
  <c r="K154" i="12"/>
  <c r="M154" i="12"/>
  <c r="O154" i="12"/>
  <c r="Q154" i="12"/>
  <c r="V154" i="12"/>
  <c r="G155" i="12"/>
  <c r="I155" i="12"/>
  <c r="K155" i="12"/>
  <c r="M155" i="12"/>
  <c r="O155" i="12"/>
  <c r="Q155" i="12"/>
  <c r="V155" i="12"/>
  <c r="G156" i="12"/>
  <c r="I156" i="12"/>
  <c r="K156" i="12"/>
  <c r="M156" i="12"/>
  <c r="O156" i="12"/>
  <c r="Q156" i="12"/>
  <c r="V156" i="12"/>
  <c r="G157" i="12"/>
  <c r="I157" i="12"/>
  <c r="G158" i="12"/>
  <c r="I158" i="12"/>
  <c r="K158" i="12"/>
  <c r="K157" i="12" s="1"/>
  <c r="M158" i="12"/>
  <c r="M157" i="12" s="1"/>
  <c r="O158" i="12"/>
  <c r="O157" i="12" s="1"/>
  <c r="Q158" i="12"/>
  <c r="Q157" i="12" s="1"/>
  <c r="V158" i="12"/>
  <c r="V157" i="12" s="1"/>
  <c r="G162" i="12"/>
  <c r="G161" i="12" s="1"/>
  <c r="I162" i="12"/>
  <c r="I161" i="12" s="1"/>
  <c r="K162" i="12"/>
  <c r="K161" i="12" s="1"/>
  <c r="M162" i="12"/>
  <c r="O162" i="12"/>
  <c r="O161" i="12" s="1"/>
  <c r="Q162" i="12"/>
  <c r="V162" i="12"/>
  <c r="G166" i="12"/>
  <c r="I166" i="12"/>
  <c r="K166" i="12"/>
  <c r="M166" i="12"/>
  <c r="O166" i="12"/>
  <c r="Q166" i="12"/>
  <c r="Q161" i="12" s="1"/>
  <c r="V166" i="12"/>
  <c r="V161" i="12" s="1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8" i="12"/>
  <c r="V178" i="12"/>
  <c r="G179" i="12"/>
  <c r="I179" i="12"/>
  <c r="I178" i="12" s="1"/>
  <c r="K179" i="12"/>
  <c r="K178" i="12" s="1"/>
  <c r="M179" i="12"/>
  <c r="M178" i="12" s="1"/>
  <c r="O179" i="12"/>
  <c r="O178" i="12" s="1"/>
  <c r="Q179" i="12"/>
  <c r="Q178" i="12" s="1"/>
  <c r="V179" i="12"/>
  <c r="G182" i="12"/>
  <c r="G181" i="12" s="1"/>
  <c r="I182" i="12"/>
  <c r="I181" i="12" s="1"/>
  <c r="K182" i="12"/>
  <c r="K181" i="12" s="1"/>
  <c r="M182" i="12"/>
  <c r="O182" i="12"/>
  <c r="Q182" i="12"/>
  <c r="V182" i="12"/>
  <c r="G183" i="12"/>
  <c r="I183" i="12"/>
  <c r="K183" i="12"/>
  <c r="M183" i="12"/>
  <c r="O183" i="12"/>
  <c r="O181" i="12" s="1"/>
  <c r="Q183" i="12"/>
  <c r="Q181" i="12" s="1"/>
  <c r="V183" i="12"/>
  <c r="V181" i="12" s="1"/>
  <c r="G187" i="12"/>
  <c r="M187" i="12" s="1"/>
  <c r="I187" i="12"/>
  <c r="K187" i="12"/>
  <c r="O187" i="12"/>
  <c r="Q187" i="12"/>
  <c r="V187" i="12"/>
  <c r="G189" i="12"/>
  <c r="I189" i="12"/>
  <c r="K189" i="12"/>
  <c r="M189" i="12"/>
  <c r="O189" i="12"/>
  <c r="Q189" i="12"/>
  <c r="V189" i="12"/>
  <c r="G191" i="12"/>
  <c r="M191" i="12" s="1"/>
  <c r="I191" i="12"/>
  <c r="K191" i="12"/>
  <c r="O191" i="12"/>
  <c r="Q191" i="12"/>
  <c r="V191" i="12"/>
  <c r="O193" i="12"/>
  <c r="G194" i="12"/>
  <c r="I194" i="12"/>
  <c r="K194" i="12"/>
  <c r="M194" i="12"/>
  <c r="O194" i="12"/>
  <c r="Q194" i="12"/>
  <c r="Q193" i="12" s="1"/>
  <c r="V194" i="12"/>
  <c r="V193" i="12" s="1"/>
  <c r="G198" i="12"/>
  <c r="M198" i="12" s="1"/>
  <c r="I198" i="12"/>
  <c r="I193" i="12" s="1"/>
  <c r="K198" i="12"/>
  <c r="K193" i="12" s="1"/>
  <c r="O198" i="12"/>
  <c r="Q198" i="12"/>
  <c r="V198" i="12"/>
  <c r="G213" i="12"/>
  <c r="I213" i="12"/>
  <c r="K213" i="12"/>
  <c r="M213" i="12"/>
  <c r="O213" i="12"/>
  <c r="Q213" i="12"/>
  <c r="V213" i="12"/>
  <c r="G218" i="12"/>
  <c r="M218" i="12" s="1"/>
  <c r="I218" i="12"/>
  <c r="K218" i="12"/>
  <c r="O218" i="12"/>
  <c r="Q218" i="12"/>
  <c r="V218" i="12"/>
  <c r="G223" i="12"/>
  <c r="I223" i="12"/>
  <c r="K223" i="12"/>
  <c r="M223" i="12"/>
  <c r="O223" i="12"/>
  <c r="Q223" i="12"/>
  <c r="V223" i="12"/>
  <c r="G225" i="12"/>
  <c r="I225" i="12"/>
  <c r="K225" i="12"/>
  <c r="M225" i="12"/>
  <c r="O225" i="12"/>
  <c r="Q225" i="12"/>
  <c r="V225" i="12"/>
  <c r="G227" i="12"/>
  <c r="I227" i="12"/>
  <c r="K227" i="12"/>
  <c r="M227" i="12"/>
  <c r="O227" i="12"/>
  <c r="Q227" i="12"/>
  <c r="V227" i="12"/>
  <c r="G230" i="12"/>
  <c r="M230" i="12" s="1"/>
  <c r="M229" i="12" s="1"/>
  <c r="I230" i="12"/>
  <c r="I229" i="12" s="1"/>
  <c r="K230" i="12"/>
  <c r="O230" i="12"/>
  <c r="Q230" i="12"/>
  <c r="V230" i="12"/>
  <c r="G233" i="12"/>
  <c r="I233" i="12"/>
  <c r="K233" i="12"/>
  <c r="K229" i="12" s="1"/>
  <c r="M233" i="12"/>
  <c r="O233" i="12"/>
  <c r="O229" i="12" s="1"/>
  <c r="Q233" i="12"/>
  <c r="Q229" i="12" s="1"/>
  <c r="V233" i="12"/>
  <c r="V229" i="12" s="1"/>
  <c r="G234" i="12"/>
  <c r="I234" i="12"/>
  <c r="K234" i="12"/>
  <c r="M234" i="12"/>
  <c r="O234" i="12"/>
  <c r="Q234" i="12"/>
  <c r="V234" i="12"/>
  <c r="G235" i="12"/>
  <c r="I235" i="12"/>
  <c r="K235" i="12"/>
  <c r="M235" i="12"/>
  <c r="O235" i="12"/>
  <c r="Q235" i="12"/>
  <c r="V235" i="12"/>
  <c r="G237" i="12"/>
  <c r="I237" i="12"/>
  <c r="K237" i="12"/>
  <c r="M237" i="12"/>
  <c r="O237" i="12"/>
  <c r="Q237" i="12"/>
  <c r="V237" i="12"/>
  <c r="I239" i="12"/>
  <c r="K239" i="12"/>
  <c r="G240" i="12"/>
  <c r="I240" i="12"/>
  <c r="K240" i="12"/>
  <c r="M240" i="12"/>
  <c r="O240" i="12"/>
  <c r="O239" i="12" s="1"/>
  <c r="Q240" i="12"/>
  <c r="Q239" i="12" s="1"/>
  <c r="V240" i="12"/>
  <c r="V239" i="12" s="1"/>
  <c r="G243" i="12"/>
  <c r="M243" i="12" s="1"/>
  <c r="I243" i="12"/>
  <c r="K243" i="12"/>
  <c r="O243" i="12"/>
  <c r="Q243" i="12"/>
  <c r="V243" i="12"/>
  <c r="G245" i="12"/>
  <c r="I245" i="12"/>
  <c r="K245" i="12"/>
  <c r="M245" i="12"/>
  <c r="O245" i="12"/>
  <c r="Q245" i="12"/>
  <c r="V245" i="12"/>
  <c r="G253" i="12"/>
  <c r="I253" i="12"/>
  <c r="K253" i="12"/>
  <c r="M253" i="12"/>
  <c r="O253" i="12"/>
  <c r="Q253" i="12"/>
  <c r="V253" i="12"/>
  <c r="G260" i="12"/>
  <c r="I260" i="12"/>
  <c r="K260" i="12"/>
  <c r="M260" i="12"/>
  <c r="O260" i="12"/>
  <c r="Q260" i="12"/>
  <c r="V260" i="12"/>
  <c r="G263" i="12"/>
  <c r="M263" i="12" s="1"/>
  <c r="M262" i="12" s="1"/>
  <c r="I263" i="12"/>
  <c r="I262" i="12" s="1"/>
  <c r="K263" i="12"/>
  <c r="O263" i="12"/>
  <c r="Q263" i="12"/>
  <c r="V263" i="12"/>
  <c r="G270" i="12"/>
  <c r="I270" i="12"/>
  <c r="K270" i="12"/>
  <c r="K262" i="12" s="1"/>
  <c r="M270" i="12"/>
  <c r="O270" i="12"/>
  <c r="O262" i="12" s="1"/>
  <c r="Q270" i="12"/>
  <c r="Q262" i="12" s="1"/>
  <c r="V270" i="12"/>
  <c r="V262" i="12" s="1"/>
  <c r="G275" i="12"/>
  <c r="I275" i="12"/>
  <c r="K275" i="12"/>
  <c r="M275" i="12"/>
  <c r="O275" i="12"/>
  <c r="Q275" i="12"/>
  <c r="V275" i="12"/>
  <c r="G278" i="12"/>
  <c r="I278" i="12"/>
  <c r="K278" i="12"/>
  <c r="M278" i="12"/>
  <c r="O278" i="12"/>
  <c r="Q278" i="12"/>
  <c r="V278" i="12"/>
  <c r="G281" i="12"/>
  <c r="I281" i="12"/>
  <c r="K281" i="12"/>
  <c r="M281" i="12"/>
  <c r="O281" i="12"/>
  <c r="Q281" i="12"/>
  <c r="V281" i="12"/>
  <c r="I283" i="12"/>
  <c r="K283" i="12"/>
  <c r="G284" i="12"/>
  <c r="I284" i="12"/>
  <c r="K284" i="12"/>
  <c r="M284" i="12"/>
  <c r="O284" i="12"/>
  <c r="O283" i="12" s="1"/>
  <c r="Q284" i="12"/>
  <c r="Q283" i="12" s="1"/>
  <c r="V284" i="12"/>
  <c r="V283" i="12" s="1"/>
  <c r="G287" i="12"/>
  <c r="G283" i="12" s="1"/>
  <c r="I287" i="12"/>
  <c r="K287" i="12"/>
  <c r="O287" i="12"/>
  <c r="Q287" i="12"/>
  <c r="V287" i="12"/>
  <c r="G291" i="12"/>
  <c r="I291" i="12"/>
  <c r="K291" i="12"/>
  <c r="M291" i="12"/>
  <c r="O291" i="12"/>
  <c r="Q291" i="12"/>
  <c r="V291" i="12"/>
  <c r="G294" i="12"/>
  <c r="I294" i="12"/>
  <c r="K294" i="12"/>
  <c r="M294" i="12"/>
  <c r="O294" i="12"/>
  <c r="Q294" i="12"/>
  <c r="V294" i="12"/>
  <c r="K297" i="12"/>
  <c r="G298" i="12"/>
  <c r="I298" i="12"/>
  <c r="K298" i="12"/>
  <c r="M298" i="12"/>
  <c r="O298" i="12"/>
  <c r="O297" i="12" s="1"/>
  <c r="Q298" i="12"/>
  <c r="Q297" i="12" s="1"/>
  <c r="V298" i="12"/>
  <c r="V297" i="12" s="1"/>
  <c r="G299" i="12"/>
  <c r="M299" i="12" s="1"/>
  <c r="M297" i="12" s="1"/>
  <c r="I299" i="12"/>
  <c r="I297" i="12" s="1"/>
  <c r="K299" i="12"/>
  <c r="O299" i="12"/>
  <c r="Q299" i="12"/>
  <c r="V299" i="12"/>
  <c r="G300" i="12"/>
  <c r="I300" i="12"/>
  <c r="K300" i="12"/>
  <c r="M300" i="12"/>
  <c r="O300" i="12"/>
  <c r="Q300" i="12"/>
  <c r="V300" i="12"/>
  <c r="G301" i="12"/>
  <c r="I301" i="12"/>
  <c r="K301" i="12"/>
  <c r="M301" i="12"/>
  <c r="O301" i="12"/>
  <c r="Q301" i="12"/>
  <c r="V301" i="12"/>
  <c r="O303" i="12"/>
  <c r="G304" i="12"/>
  <c r="I304" i="12"/>
  <c r="K304" i="12"/>
  <c r="M304" i="12"/>
  <c r="O304" i="12"/>
  <c r="Q304" i="12"/>
  <c r="Q303" i="12" s="1"/>
  <c r="V304" i="12"/>
  <c r="V303" i="12" s="1"/>
  <c r="G305" i="12"/>
  <c r="M305" i="12" s="1"/>
  <c r="I305" i="12"/>
  <c r="I303" i="12" s="1"/>
  <c r="K305" i="12"/>
  <c r="K303" i="12" s="1"/>
  <c r="O305" i="12"/>
  <c r="Q305" i="12"/>
  <c r="V305" i="12"/>
  <c r="G306" i="12"/>
  <c r="I306" i="12"/>
  <c r="K306" i="12"/>
  <c r="M306" i="12"/>
  <c r="O306" i="12"/>
  <c r="Q306" i="12"/>
  <c r="V306" i="12"/>
  <c r="G307" i="12"/>
  <c r="M307" i="12" s="1"/>
  <c r="I307" i="12"/>
  <c r="K307" i="12"/>
  <c r="O307" i="12"/>
  <c r="Q307" i="12"/>
  <c r="V307" i="12"/>
  <c r="G309" i="12"/>
  <c r="I309" i="12"/>
  <c r="K309" i="12"/>
  <c r="M309" i="12"/>
  <c r="O309" i="12"/>
  <c r="Q309" i="12"/>
  <c r="V309" i="12"/>
  <c r="G310" i="12"/>
  <c r="I310" i="12"/>
  <c r="K310" i="12"/>
  <c r="M310" i="12"/>
  <c r="O310" i="12"/>
  <c r="Q310" i="12"/>
  <c r="V310" i="12"/>
  <c r="G311" i="12"/>
  <c r="I311" i="12"/>
  <c r="K311" i="12"/>
  <c r="M311" i="12"/>
  <c r="O311" i="12"/>
  <c r="Q311" i="12"/>
  <c r="V311" i="12"/>
  <c r="G315" i="12"/>
  <c r="M315" i="12" s="1"/>
  <c r="M314" i="12" s="1"/>
  <c r="I315" i="12"/>
  <c r="I314" i="12" s="1"/>
  <c r="K315" i="12"/>
  <c r="O315" i="12"/>
  <c r="Q315" i="12"/>
  <c r="V315" i="12"/>
  <c r="G318" i="12"/>
  <c r="I318" i="12"/>
  <c r="K318" i="12"/>
  <c r="K314" i="12" s="1"/>
  <c r="M318" i="12"/>
  <c r="O318" i="12"/>
  <c r="O314" i="12" s="1"/>
  <c r="Q318" i="12"/>
  <c r="Q314" i="12" s="1"/>
  <c r="V318" i="12"/>
  <c r="V314" i="12" s="1"/>
  <c r="G320" i="12"/>
  <c r="I320" i="12"/>
  <c r="K320" i="12"/>
  <c r="M320" i="12"/>
  <c r="O320" i="12"/>
  <c r="Q320" i="12"/>
  <c r="V320" i="12"/>
  <c r="O322" i="12"/>
  <c r="G323" i="12"/>
  <c r="I323" i="12"/>
  <c r="K323" i="12"/>
  <c r="M323" i="12"/>
  <c r="O323" i="12"/>
  <c r="Q323" i="12"/>
  <c r="Q322" i="12" s="1"/>
  <c r="V323" i="12"/>
  <c r="V322" i="12" s="1"/>
  <c r="G326" i="12"/>
  <c r="M326" i="12" s="1"/>
  <c r="I326" i="12"/>
  <c r="I322" i="12" s="1"/>
  <c r="K326" i="12"/>
  <c r="K322" i="12" s="1"/>
  <c r="O326" i="12"/>
  <c r="Q326" i="12"/>
  <c r="V326" i="12"/>
  <c r="G328" i="12"/>
  <c r="I328" i="12"/>
  <c r="K328" i="12"/>
  <c r="M328" i="12"/>
  <c r="O328" i="12"/>
  <c r="Q328" i="12"/>
  <c r="V328" i="12"/>
  <c r="G330" i="12"/>
  <c r="M330" i="12" s="1"/>
  <c r="I330" i="12"/>
  <c r="K330" i="12"/>
  <c r="O330" i="12"/>
  <c r="Q330" i="12"/>
  <c r="V330" i="12"/>
  <c r="G332" i="12"/>
  <c r="I332" i="12"/>
  <c r="K332" i="12"/>
  <c r="M332" i="12"/>
  <c r="O332" i="12"/>
  <c r="Q332" i="12"/>
  <c r="V332" i="12"/>
  <c r="G333" i="12"/>
  <c r="I333" i="12"/>
  <c r="K333" i="12"/>
  <c r="M333" i="12"/>
  <c r="O333" i="12"/>
  <c r="Q333" i="12"/>
  <c r="V333" i="12"/>
  <c r="G335" i="12"/>
  <c r="I335" i="12"/>
  <c r="K335" i="12"/>
  <c r="M335" i="12"/>
  <c r="O335" i="12"/>
  <c r="Q335" i="12"/>
  <c r="V335" i="12"/>
  <c r="G338" i="12"/>
  <c r="I338" i="12"/>
  <c r="K338" i="12"/>
  <c r="M338" i="12"/>
  <c r="O338" i="12"/>
  <c r="Q338" i="12"/>
  <c r="V338" i="12"/>
  <c r="G340" i="12"/>
  <c r="M340" i="12" s="1"/>
  <c r="I340" i="12"/>
  <c r="K340" i="12"/>
  <c r="O340" i="12"/>
  <c r="Q340" i="12"/>
  <c r="V340" i="12"/>
  <c r="G342" i="12"/>
  <c r="I342" i="12"/>
  <c r="K342" i="12"/>
  <c r="M342" i="12"/>
  <c r="O342" i="12"/>
  <c r="Q342" i="12"/>
  <c r="V342" i="12"/>
  <c r="AF345" i="12"/>
  <c r="I20" i="1"/>
  <c r="I19" i="1"/>
  <c r="I18" i="1"/>
  <c r="I17" i="1"/>
  <c r="I16" i="1"/>
  <c r="I75" i="1"/>
  <c r="J72" i="1" s="1"/>
  <c r="F43" i="1"/>
  <c r="G23" i="1" s="1"/>
  <c r="A23" i="1" s="1"/>
  <c r="G24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74" i="1" l="1"/>
  <c r="J56" i="1"/>
  <c r="J67" i="1"/>
  <c r="J68" i="1"/>
  <c r="J62" i="1"/>
  <c r="J61" i="1"/>
  <c r="J55" i="1"/>
  <c r="J73" i="1"/>
  <c r="J57" i="1"/>
  <c r="J63" i="1"/>
  <c r="J69" i="1"/>
  <c r="J64" i="1"/>
  <c r="J70" i="1"/>
  <c r="J65" i="1"/>
  <c r="J53" i="1"/>
  <c r="J59" i="1"/>
  <c r="J71" i="1"/>
  <c r="J58" i="1"/>
  <c r="J54" i="1"/>
  <c r="J60" i="1"/>
  <c r="J66" i="1"/>
  <c r="G26" i="1"/>
  <c r="A26" i="1"/>
  <c r="G28" i="1"/>
  <c r="A27" i="1"/>
  <c r="A24" i="1"/>
  <c r="M141" i="12"/>
  <c r="M181" i="12"/>
  <c r="M161" i="12"/>
  <c r="M40" i="12"/>
  <c r="M122" i="12"/>
  <c r="M303" i="12"/>
  <c r="M322" i="12"/>
  <c r="M193" i="12"/>
  <c r="M239" i="12"/>
  <c r="M52" i="12"/>
  <c r="G239" i="12"/>
  <c r="G297" i="12"/>
  <c r="G322" i="12"/>
  <c r="G193" i="12"/>
  <c r="G314" i="12"/>
  <c r="G262" i="12"/>
  <c r="G229" i="12"/>
  <c r="G31" i="12"/>
  <c r="M287" i="12"/>
  <c r="M283" i="12" s="1"/>
  <c r="G141" i="12"/>
  <c r="G52" i="12"/>
  <c r="G27" i="12"/>
  <c r="G303" i="12"/>
  <c r="G8" i="12"/>
  <c r="H43" i="1"/>
  <c r="J39" i="1"/>
  <c r="J43" i="1" s="1"/>
  <c r="J42" i="1"/>
  <c r="J41" i="1"/>
  <c r="I21" i="1"/>
  <c r="J28" i="1"/>
  <c r="J26" i="1"/>
  <c r="G38" i="1"/>
  <c r="F38" i="1"/>
  <c r="J23" i="1"/>
  <c r="J24" i="1"/>
  <c r="J25" i="1"/>
  <c r="J27" i="1"/>
  <c r="E24" i="1"/>
  <c r="E26" i="1"/>
  <c r="J75" i="1" l="1"/>
  <c r="A29" i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Pilík</author>
  </authors>
  <commentList>
    <comment ref="S6" authorId="0" shapeId="0" xr:uid="{A5A14DB4-9F8B-45CC-A592-B66CA84EF56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B8540EF-56D0-4CFD-A364-9104877B237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<sst xmlns="http://schemas.openxmlformats.org/spreadsheetml/2006/main" count="1616" uniqueCount="573">
  <si>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</si>
  <si>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</si>
  <si>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</si>
  <si>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</si>
  <si>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</si>
  <si>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</si>
  <si>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</si>
  <si>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</si>
  <si>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</si>
  <si>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</si>
  <si>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</si>
  <si>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</si>
  <si>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</si>
  <si>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</si>
  <si>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</si>
  <si>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</si>
  <si>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</si>
  <si>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</si>
  <si>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</si>
  <si>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</si>
  <si>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</si>
  <si>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</si>
  <si>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</si>
  <si>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</si>
  <si>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</si>
  <si>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</si>
  <si>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</si>
  <si>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</si>
  <si>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</si>
  <si>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</si>
  <si>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</si>
  <si>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</si>
  <si>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</si>
  <si>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</si>
  <si>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</si>
  <si>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</si>
  <si>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</si>
  <si>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</si>
  <si>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</si>
  <si>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</si>
  <si>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</si>
  <si>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</si>
  <si>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</si>
  <si>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301</t>
  </si>
  <si>
    <t>Zateplení, oprava balkonů_13.6.2025</t>
  </si>
  <si>
    <t>SO 01</t>
  </si>
  <si>
    <t>Zateplení bytového domu</t>
  </si>
  <si>
    <t>Objekt:</t>
  </si>
  <si>
    <t>Rozpočet:</t>
  </si>
  <si>
    <t>21041</t>
  </si>
  <si>
    <t>Zateplení bytového domu čp. 181 - Kamýk nad Vltavou</t>
  </si>
  <si>
    <t>OBEC KAMÝK NAD VLTAVOU</t>
  </si>
  <si>
    <t>Kamýk nad Vltavou 69</t>
  </si>
  <si>
    <t>Kamýk nad Vltavou</t>
  </si>
  <si>
    <t>26263</t>
  </si>
  <si>
    <t>00242411</t>
  </si>
  <si>
    <t>CZ00242411</t>
  </si>
  <si>
    <t>S-B s.r.o.</t>
  </si>
  <si>
    <t>Husova 332</t>
  </si>
  <si>
    <t>Sedlčany</t>
  </si>
  <si>
    <t>26401</t>
  </si>
  <si>
    <t>25652362</t>
  </si>
  <si>
    <t>CZ25652362</t>
  </si>
  <si>
    <t xml:space="preserve">DLE VÝBĚROVÉHO ŘÍZENÍ  </t>
  </si>
  <si>
    <t>Stavba</t>
  </si>
  <si>
    <t>Stavební objekt</t>
  </si>
  <si>
    <t>Celkem za stavbu</t>
  </si>
  <si>
    <t>CZK</t>
  </si>
  <si>
    <t>#POPS</t>
  </si>
  <si>
    <t>Popis stavby: 21041 - Zateplení bytového domu čp. 181 - Kamýk nad Vltavou</t>
  </si>
  <si>
    <t>#POPO</t>
  </si>
  <si>
    <t>Popis objektu: SO 01 - Zateplení bytového domu</t>
  </si>
  <si>
    <t>#POPR</t>
  </si>
  <si>
    <t>Popis rozpočtu: 301 - Zateplení, oprava balkonů_13.6.2025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</si>
  <si>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</si>
  <si>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</si>
  <si>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</si>
  <si>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</si>
  <si>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</si>
  <si>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</si>
  <si>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</si>
  <si>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</si>
  <si>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</si>
  <si>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</si>
  <si>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</si>
  <si>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</si>
  <si>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</si>
  <si>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</si>
  <si>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</si>
  <si>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</si>
  <si>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</si>
  <si>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</si>
  <si>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</si>
  <si>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</si>
  <si>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</si>
  <si>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</si>
  <si>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</si>
  <si>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</si>
  <si>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</si>
  <si>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</si>
  <si>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</si>
  <si>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</si>
  <si>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</si>
  <si>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</si>
  <si>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764</t>
  </si>
  <si>
    <t>Konstrukce klempířské</t>
  </si>
  <si>
    <t>767</t>
  </si>
  <si>
    <t>Konstrukce zámečnické</t>
  </si>
  <si>
    <t>783</t>
  </si>
  <si>
    <t>Nátěry</t>
  </si>
  <si>
    <t>M21</t>
  </si>
  <si>
    <t>Elektromontáže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</si>
  <si>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</si>
  <si>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</si>
  <si>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</si>
  <si>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</si>
  <si>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</si>
  <si>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</si>
  <si>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</si>
  <si>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</si>
  <si>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</si>
  <si>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</si>
  <si>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</si>
  <si>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</si>
  <si>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</si>
  <si>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</si>
  <si>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</si>
  <si>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</si>
  <si>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</si>
  <si>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</si>
  <si>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</si>
  <si>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</si>
  <si>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</si>
  <si>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</si>
  <si>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</si>
  <si>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</si>
  <si>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</si>
  <si>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</si>
  <si>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</si>
  <si>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</si>
  <si>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</si>
  <si>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</si>
  <si>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</si>
  <si>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</si>
  <si>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</si>
  <si>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</si>
  <si>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</si>
  <si>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</si>
  <si>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113106211R00</t>
  </si>
  <si>
    <t>Rozebrání vozovek a ploch s jakoukoliv výplní spár   v ploše jednotlivě do 200 m2, z velkých kostek, kladených do lože z kameniva těženého, škváry nebo strusky</t>
  </si>
  <si>
    <t>m2</t>
  </si>
  <si>
    <t>822-1</t>
  </si>
  <si>
    <t>RTS 25/ I</t>
  </si>
  <si>
    <t>RTS 24/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</si>
  <si>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</si>
  <si>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</si>
  <si>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</si>
  <si>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</si>
  <si>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</si>
  <si>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Rozebrání stáv skladby z kostek kolem objektu : (11+26,5+11)*1,5+6*1,5</t>
  </si>
  <si>
    <t>VV</t>
  </si>
  <si>
    <t>132201110R00</t>
  </si>
  <si>
    <t>Hloubení rýh šířky do 60 cm do 50 m3, v hornině 3, hloubení strojně</t>
  </si>
  <si>
    <t>m3</t>
  </si>
  <si>
    <t>800-1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</si>
  <si>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</si>
  <si>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Odkop kolem objektu : (11+26,5+11)*0,8*1</t>
  </si>
  <si>
    <t>(3,9+16+1,8+28,1+15,8)*2,25*1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</si>
  <si>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</si>
  <si>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</si>
  <si>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</si>
  <si>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Zásyp kolem objektu : (11+26,5+11)*0,8*1</t>
  </si>
  <si>
    <t>181101111R00</t>
  </si>
  <si>
    <t>Úprava pláně v zářezech bez rozlišení horniny, se zhutněním - ručně</t>
  </si>
  <si>
    <t>vyrovnáním výškových rozdílů, ploch vodorovných a ploch do sklonu 1 : 5.</t>
  </si>
  <si>
    <t>Úprava pláně po výkopových pracech : (3,9+16+1,8+28,1+15,8+8)*3</t>
  </si>
  <si>
    <t>216904391R00</t>
  </si>
  <si>
    <t>Očištění ploch tlak. vodou nebo stlač. vzduchem  ,  , příplatek za ruční dočištění ocelovými kartáči</t>
  </si>
  <si>
    <t>800-2</t>
  </si>
  <si>
    <t>Očištění zábradlí ocelovými kartáči : 5,9*1,1*2*6*5+5,9*1,1*2*2</t>
  </si>
  <si>
    <t>Očištění zábradlí ocelovými kartáči - francouzské dveře : 1*1,1*5*2</t>
  </si>
  <si>
    <t>319201311R00</t>
  </si>
  <si>
    <t>Vyrovnání nerovného povrchu jakoukoliv maltou  do 30 mm</t>
  </si>
  <si>
    <t>801-4</t>
  </si>
  <si>
    <t>vnitřního i vnějšího zdiva, bez odsekání vadných cihel, bez pomocného lešení,</t>
  </si>
  <si>
    <t>Příplatek za použití většího množství lepidla hrubý povrch : 3467,0025</t>
  </si>
  <si>
    <t>451971112R00</t>
  </si>
  <si>
    <t>Položení podkladní vrstvy z geotextilie položení vrstvy geotextilie, uchycení v terénu sponami z betonářské oceli</t>
  </si>
  <si>
    <t>831-2</t>
  </si>
  <si>
    <t>v rovině nebo ve svahu, s přesahem jednotlivých pásů 150 mm, s uchycením v terénu sponami z betonářské oceli</t>
  </si>
  <si>
    <t>S dodáním spon.</t>
  </si>
  <si>
    <t>POP</t>
  </si>
  <si>
    <t>Geotextilie - balkony : 6,5*1,8*6*5+6,5*1,8*2</t>
  </si>
  <si>
    <t>Geotextilie - stříšky : 6,5*1,8+6,5*1,8*2+6,6*1,8*3*4</t>
  </si>
  <si>
    <t>69366199R</t>
  </si>
  <si>
    <t>Geosyntetika typ: geotextilie; netkaná; materiál: PP; tl (2 kPa) = 4,0 mm; plošná hmotnost = 500 g/m2; Pevnost v tahu podélně = 33,0 kN/m; Pevnost v tahu příčně = 19,0 kN/m</t>
  </si>
  <si>
    <t>SPCM</t>
  </si>
  <si>
    <t>RTS 23/ II</t>
  </si>
  <si>
    <t>Specifikace</t>
  </si>
  <si>
    <t>POL3_</t>
  </si>
  <si>
    <t>Geotextilie - balkony : (6,5*1,8*6*5+6,5*1,8*2)*1,25</t>
  </si>
  <si>
    <t>Geotextilie - stříšky : (6,5*1,8+6,5*1,8*2+6,6*1,8*3*4)*1,25</t>
  </si>
  <si>
    <t>564861111R00</t>
  </si>
  <si>
    <t>Podklad ze štěrkodrti s rozprostřením a zhutněním frakce 0-63 mm, tloušťka po zhutnění 200 mm</t>
  </si>
  <si>
    <t>Kostky : 81,75</t>
  </si>
  <si>
    <t>Nový okapový chodník : (3,9+16+1,8+28,1+15,8+8)*0,8</t>
  </si>
  <si>
    <t>591311111R00</t>
  </si>
  <si>
    <t>Kladení dlažby z kostek velkých struskových, do lože z kameniva těženého tloušťky 50 mm</t>
  </si>
  <si>
    <t>s provedením lože do 50 mm, s vyplněním spár, s dvojím beraněním a se smetením přebytečného materiálu na krajnici</t>
  </si>
  <si>
    <t>596811111RT4</t>
  </si>
  <si>
    <t>Kladení dlažby včetně dodávky dlaždic betonových, rozměru 500 x 500 mm, tloušťky 50 mm, do lože z kameniva těženého</t>
  </si>
  <si>
    <t>komunikací pro pěší, z dlaždic betonových a teracových, do velikosti dlaždic 0,25 m2, s provedením lože do tl. 30 mm, s vyplněním spár a se smetením přebytečného materiálu na vzdálenost do 3 m</t>
  </si>
  <si>
    <t>Nový okapový chodník : (3,9+16+1,8+28,1+15,8+8)*0,5*1,1</t>
  </si>
  <si>
    <t>622326034R00</t>
  </si>
  <si>
    <t>Profily dilatační rohové PVC</t>
  </si>
  <si>
    <t>m</t>
  </si>
  <si>
    <t>801-1</t>
  </si>
  <si>
    <t>622752231U00</t>
  </si>
  <si>
    <t>KZS lišta roh PVC+tkanina 10x10mm</t>
  </si>
  <si>
    <t>URS</t>
  </si>
  <si>
    <t>URS 10/ II</t>
  </si>
  <si>
    <t>622311521RU1</t>
  </si>
  <si>
    <t>Zateplení soklu extrudovaným polystyrénem, tloušťky 80 mm, kontaktní nátěr a mozaiková omítka</t>
  </si>
  <si>
    <t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t>
  </si>
  <si>
    <t>Součinitel tepelné vodivosti izolantu je 0,036 W/mK.</t>
  </si>
  <si>
    <t>Sokl pod terénem : (11+26,5+11)*1</t>
  </si>
  <si>
    <t>(3,9+16+1,8+28,1+15,8)*1</t>
  </si>
  <si>
    <t>622311521RV1</t>
  </si>
  <si>
    <t>Zateplení soklu extrudovaným polystyrénem, tloušťky 80 mm, zakončené stěrkou s výztužnou tkaninou</t>
  </si>
  <si>
    <t>Položka neobsahuje kontaktní nátěr a povrchovou úpravu omítkou.</t>
  </si>
  <si>
    <t>Sokl pod terénem : (11+26,5+11)*0,8</t>
  </si>
  <si>
    <t>(3,9+16+1,8+28,1+15,8)*2,25</t>
  </si>
  <si>
    <t>622326123RT3</t>
  </si>
  <si>
    <t>Zateplení soklu soklovým polystyrénem s klasickou rovnou hranou, tloušťky 120 mm, kontaktní nátěr a silikonová omítka</t>
  </si>
  <si>
    <t>RTS 21/ II</t>
  </si>
  <si>
    <t>Soklová část balkonů S03 : (6,4+1,4*2)*0,5*31</t>
  </si>
  <si>
    <t>622326134RT3</t>
  </si>
  <si>
    <t>Zateplení fasády  , expandovaným polystyrénem s rovnými hranami, tloušťky 140 mm, kontaktní nátěr a silikonová omítka, škrábaná, zrnitost 1,5 mm</t>
  </si>
  <si>
    <t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t>
  </si>
  <si>
    <t>Nanesení lepicího tmelu na izolační desky, nalepení desek, zajištění talířovými hmoždinkami, natažení stěrky, vtlačení výztužné tkaniny, přehlazení stěrky, kontaktní nátěr (vyžaduje -li to typ omítkoviny), povrchová úprava omítkou. Osazení rohových lišt na rozích budovy.</t>
  </si>
  <si>
    <t>Max. součinitel tepelné vodivosti izolantu je 0,039 W/m K.</t>
  </si>
  <si>
    <t>Zateplení EPS SO3 dle PD : 6,4*3,1*31</t>
  </si>
  <si>
    <t>622326136RT3</t>
  </si>
  <si>
    <t>Zateplení fasády  , expandovaným polystyrénem s rovnými hranami, tloušťky 180 mm, kontaktní nátěr a silikonová omítka, škrábaná, zrnitost 1,5 mm</t>
  </si>
  <si>
    <t>Zateplení EPS S01 dle PD : (5,7+0,7+1,8+0,25+1,8+0,25+5,85+0,7)*16,7</t>
  </si>
  <si>
    <t>6,4*3,1*5+1,4*17,8+6,5*4*2+6,5*3,1*7</t>
  </si>
  <si>
    <t>1,9*17,8*2+1,9*16,7+1*3</t>
  </si>
  <si>
    <t>6,5*3,1*3+7*16,7+4,6*16,7+4,8*17,8</t>
  </si>
  <si>
    <t>622326836RT3</t>
  </si>
  <si>
    <t>Zateplení fasády  , minerálními deskami s podélným vláknem, tloušťky 180 mm, kontaktní nátěr a silikonová omítka, škrábaná, zrnitost 1,5 mm</t>
  </si>
  <si>
    <t>Zateplení vatou dle PD : 0,9*16,7*3+0,9*17,8+0,9*16,7+2,9*16,7</t>
  </si>
  <si>
    <t>6,3*17,8</t>
  </si>
  <si>
    <t>622391002R00</t>
  </si>
  <si>
    <t>Příplatek za montáž KZS na podhledu, bez dodávky materiálu</t>
  </si>
  <si>
    <t>Nanesení lepicího tmelu na izolační desky, nalepení desek, zajištění talířovými hmoždinkami (6 ks/m2), natažení stěrky, vtlačení výztužné tkaniny (1,15 m2/m2), rohových lišt (0,14 m/m2), přehlazení stěrky, nanesení druhé vyrovnávací stěrky.</t>
  </si>
  <si>
    <t>Bez dodávky materiálu.</t>
  </si>
  <si>
    <t>3467,0025*0,20</t>
  </si>
  <si>
    <t>622421146R00</t>
  </si>
  <si>
    <t xml:space="preserve">Omítky vnější stěn vápenocementové štukové,  , složitost 5 </t>
  </si>
  <si>
    <t>D3 čela lodžií : 184,085*0,3</t>
  </si>
  <si>
    <t>Omítka u paty lodžie : 1,3*2*8*0,6*6</t>
  </si>
  <si>
    <t>622423221R00</t>
  </si>
  <si>
    <t>Oprava vnějších omítek vápenných a vápenocementových štukových, stupeň členitosti 3, v množství opravované plochy přes 10 do 20 %, s barvením na 100% opravované plochy, bez nákladů na umělecké dekorace fasád</t>
  </si>
  <si>
    <t>bez otlučení vadných míst</t>
  </si>
  <si>
    <t>Včetně barvení vždy celé plochy (100%), s výjimkou položek oprav omítek drásaných.</t>
  </si>
  <si>
    <t>622904117R00</t>
  </si>
  <si>
    <t>Očištění fasád tlakovou vodou, složitost fasády 6 - 7</t>
  </si>
  <si>
    <t>Celková plocha fasády : 130,1055+114,1+186,4+142,6+615,04+1043,885+236,71+1128,2675</t>
  </si>
  <si>
    <t>711212111R00</t>
  </si>
  <si>
    <t>Izolace proti vodě nátěr podkladní pod hydroizolační stěrky</t>
  </si>
  <si>
    <t>800-711</t>
  </si>
  <si>
    <t>Celková plocha fasády - stávající fasáda + pod omítku 2x : (130,1055+114,1+186,4+142,6+615,04+1043,885+236,71+1128,2675)*2</t>
  </si>
  <si>
    <t>711404101R00</t>
  </si>
  <si>
    <t xml:space="preserve">Izolace balkonů a teras výztužná vrstva pod hydroizolaci,  </t>
  </si>
  <si>
    <t>Skladba SO4 dle PD : 6,4*1,8*3</t>
  </si>
  <si>
    <t>1,4*2,6*28</t>
  </si>
  <si>
    <t>6,4*1,5*18</t>
  </si>
  <si>
    <t>6,4*0,25*16</t>
  </si>
  <si>
    <t>0,25*3,1*14</t>
  </si>
  <si>
    <t>15*1+6,4*2+15*1+1,5*18,5+5</t>
  </si>
  <si>
    <t>2*2+1,4*2,6*26+2*2</t>
  </si>
  <si>
    <t>6,4*0,25*15</t>
  </si>
  <si>
    <t>0,25*3,1*10</t>
  </si>
  <si>
    <t>1,5*16,7+13*1+1,5*17,8</t>
  </si>
  <si>
    <t>6,4*2+1,4*2,6*5+6,4*0,25*5+6,4*1,5*6</t>
  </si>
  <si>
    <t>0,25*1,67+15,1</t>
  </si>
  <si>
    <t>6,4*2+1,5*2,6*6*2+6,4*1,5*7</t>
  </si>
  <si>
    <t>0,25*6,4*7+0,25*17,8*2</t>
  </si>
  <si>
    <t>6,4*1,5*6+0,25*3,1*2+6,4*0,25*6</t>
  </si>
  <si>
    <t>1,4*2,6*2</t>
  </si>
  <si>
    <t>339437T10</t>
  </si>
  <si>
    <t>Příplatek k cenám zateplení vnějších stěn za použití tepelněizolačních zátek z polystyrenu</t>
  </si>
  <si>
    <t>Vlastní</t>
  </si>
  <si>
    <t>S-B</t>
  </si>
  <si>
    <t>Celková plocha fasády : 114,1+186,4+142,6+615,04+1043,885+236,71+1128,2675</t>
  </si>
  <si>
    <t>339437T12</t>
  </si>
  <si>
    <t>Příplatek k cenám zateplení vnějších stěn za použití většího počtu kotev na m2</t>
  </si>
  <si>
    <t>Indiv</t>
  </si>
  <si>
    <t>339491T10</t>
  </si>
  <si>
    <t>Tenkovrstvá silikonová zrnitá omítka tl. 1,5 mm včetně penetrace vnějších stěn</t>
  </si>
  <si>
    <t>23170152R</t>
  </si>
  <si>
    <t>pěna PU; pistolová; montážní, výplňová; tepelná odolnost -50 až 90 °C; 0,75 l</t>
  </si>
  <si>
    <t>kus</t>
  </si>
  <si>
    <t>RTS 22/ I</t>
  </si>
  <si>
    <t>631315611R00</t>
  </si>
  <si>
    <t xml:space="preserve">Mazanina z betonu prostého tl. přes 120 do 240 mm třídy C 16/20 ,  </t>
  </si>
  <si>
    <t>(z kameniva) hlazená dřevěným hladítkem</t>
  </si>
  <si>
    <t>Včetně vytvoření dilatačních spár, bez zaplnění.</t>
  </si>
  <si>
    <t>D3 balkony - odstranění potěrů : 220,902*0,15</t>
  </si>
  <si>
    <t>D1 stříšky : (6*2+6,4)*1,2*4*0,15</t>
  </si>
  <si>
    <t>6*1,2*2*0,15</t>
  </si>
  <si>
    <t>631319173R00</t>
  </si>
  <si>
    <t>Příplatek za stržení povrchu tloušťka mazaniny od 80 mm do 120 mm</t>
  </si>
  <si>
    <t>spodní vrstvy mazaniny latí před vložením výztuže nebo pletiva pro tloušťku obou vrstev mazaniny</t>
  </si>
  <si>
    <t>631319185R00</t>
  </si>
  <si>
    <t>Příplatek za sklon tloušťka mazaniny od 120 mm do 240 mm</t>
  </si>
  <si>
    <t>přes 15° do 35° od vodorovné roviny</t>
  </si>
  <si>
    <t>631319192R00</t>
  </si>
  <si>
    <t>Příplatek za práci v nízkém (do 1,3 m) prostoru tloušťka mazaniny od 80 mm do 120 mm</t>
  </si>
  <si>
    <t>Příplatek za omezený prostor na balkonech : 48,5433</t>
  </si>
  <si>
    <t>632411104RT1</t>
  </si>
  <si>
    <t>Potěr ze suchých směsí stěrka anhydritová, samonivelační, vyrovnávací, tloušťky 4 mm, bez penetrace</t>
  </si>
  <si>
    <t>s rozprostřením a uhlazením</t>
  </si>
  <si>
    <t>Vyrovnání podkladu - balkony : 6,5*1,8*6*5+6,5*1,8*2</t>
  </si>
  <si>
    <t>Vyrovnání podkladu - stříšky : 6,5*1,8+6,5*1,8*2+6,6*1,8*3*4</t>
  </si>
  <si>
    <t>246180138R</t>
  </si>
  <si>
    <t>tmel polyuretanový; těsnicí; pro mokré prostředí; barva bílá/šedá; přilnavost k materiálům beton, cihla, sklo, kovy, kámen; tepelná odolnost -40 až 60 °C; přetíratelný</t>
  </si>
  <si>
    <t>Tmel na oplechování balkonů a stříšek : 7+9*4+3</t>
  </si>
  <si>
    <t>941941032R00</t>
  </si>
  <si>
    <t>Montáž lešení lehkého pracovního řadového s podlahami šířky od 0,80 do 1,00 m, výšky přes 10 do 30 m</t>
  </si>
  <si>
    <t>800-3</t>
  </si>
  <si>
    <t>včetně kotvení</t>
  </si>
  <si>
    <t>Včetně kotvení lešení.</t>
  </si>
  <si>
    <t>Lešení : (18,2+10,3+12,5+8,5+7,5+8,5+8,5+5+2,5+2,5+7+2,7+7+9+3+7+5+7+1+8,5)*18,6</t>
  </si>
  <si>
    <t>20% rezerva za členitost fasády : 2626,32*0,2</t>
  </si>
  <si>
    <t>941941502R00</t>
  </si>
  <si>
    <t>Montáž lešení lehkého pracovního řadového s podlahami dovoz včetně odvozu lešení  rámového pronajatého</t>
  </si>
  <si>
    <t>km</t>
  </si>
  <si>
    <t>70*2*10</t>
  </si>
  <si>
    <t>941941111R00</t>
  </si>
  <si>
    <t xml:space="preserve">Montáž lešení lehkého pracovního řadového s podlahami pronájem lešení za den </t>
  </si>
  <si>
    <t>Pronájem 180 dní : 3151,584*180</t>
  </si>
  <si>
    <t>941941832R00</t>
  </si>
  <si>
    <t>Demontáž lešení lehkého řadového s podlahami šířky od 0,8 do 1 m, výšky přes 10 do 30 m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</si>
  <si>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</si>
  <si>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</si>
  <si>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</si>
  <si>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</si>
  <si>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944944081R00</t>
  </si>
  <si>
    <t xml:space="preserve">Demontáž ochranné sítě z umělých vláken </t>
  </si>
  <si>
    <t>953981103R00</t>
  </si>
  <si>
    <t>Chemické kotvy do betonu, do cihelného zdiva do betonu, hloubky 110 mm, M 12, ampule pro chemickou kotvu</t>
  </si>
  <si>
    <t>KOtvení zábradlí balkonů a u francouzských dveří : 12*6*5+12*2</t>
  </si>
  <si>
    <t>8*4</t>
  </si>
  <si>
    <t>965043421RT1</t>
  </si>
  <si>
    <t>Bourání podkladů pod dlažby nebo litých celistvých dlažeb a mazanin  betonových s potěrem nebo teracem, tloušťky do 150 mm, plochy do 1 m2</t>
  </si>
  <si>
    <t>801-3</t>
  </si>
  <si>
    <t>965081812RT1</t>
  </si>
  <si>
    <t>Bourání podlah z dlaždic teracových, tloušťky do 30 mm, plochy do 1 m2</t>
  </si>
  <si>
    <t>bez podkladního lože, s jakoukoliv výplní spár</t>
  </si>
  <si>
    <t>Lodžie D3 : 5,815*1,2+5,815*1,2+5,72*1,2+5,72*1,2+5,72*1,2+5,72*1,2</t>
  </si>
  <si>
    <t>5,815*1,2+5,72*1,2+5,72*1,2+5,72*1,2+5,72*1,2+5,815*1,2</t>
  </si>
  <si>
    <t>5,72*1,2+5,815*1,2+5,815*1,2+5,72*1,2+5,72*1,2+5,72*1,2</t>
  </si>
  <si>
    <t>5,72*1,2+5,815*1,2+5,72*1,2+5,72*1,2+5,72*1,2+5,815*1,2</t>
  </si>
  <si>
    <t>5,815*1,2+5,72*1,2</t>
  </si>
  <si>
    <t>978015331R00</t>
  </si>
  <si>
    <t>Otlučení omítek vápenných nebo vápenocementových vnějších s vyškrabáním spár, s očištěním zdiva  5. až 7. stupni složitosti, v rozsahu do 20 %</t>
  </si>
  <si>
    <t>978015391R00</t>
  </si>
  <si>
    <t>Otlučení omítek vápenných nebo vápenocementových vnějších s vyškrabáním spár, s očištěním zdiva  5. až 7. stupni složitosti, v rozsahu do 100 %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</si>
  <si>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</si>
  <si>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</si>
  <si>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</si>
  <si>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</si>
  <si>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</si>
  <si>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</si>
  <si>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>711212000RT1</t>
  </si>
  <si>
    <t>Izolace proti vodě nátěr podkladní pod hydroizolační stěrky, Hmota nátěrová typ: penetrace</t>
  </si>
  <si>
    <t>RTS 22/ II</t>
  </si>
  <si>
    <t>RTS 18/ I</t>
  </si>
  <si>
    <t>711212002RT2</t>
  </si>
  <si>
    <t>Izolace proti vodě stěrka hydroizolační  proti tlakové vodě</t>
  </si>
  <si>
    <t>dvouvrstvá</t>
  </si>
  <si>
    <t>Stěrka na balkony a stříšky vč. boků : 6,5*1,8*6*5+6,5*1,8*2</t>
  </si>
  <si>
    <t>6,5*1,8+6,5*1,8*2+6,6*1,8*3*4</t>
  </si>
  <si>
    <t>711823121RT6</t>
  </si>
  <si>
    <t>Ochrana konstrukcí nopovou fólií svisle, výška nopu 20 mm, včetně dodávky fólie</t>
  </si>
  <si>
    <t>Nový okapový chodník : (3,9+16+1,8+28,1+15,8+8)*3*1,15</t>
  </si>
  <si>
    <t>711823129RT5</t>
  </si>
  <si>
    <t>Ochrana konstrukcí nopovou fólií ukončovací lišta,  , včetně dodávky lišty</t>
  </si>
  <si>
    <t>Nový okapový chodník : (3,9+16+1,8+28,1+15,8+8)</t>
  </si>
  <si>
    <t>998711102R00</t>
  </si>
  <si>
    <t>Přesun hmot pro izolace proti vodě svisle do 12 m</t>
  </si>
  <si>
    <t>50 m vodorovně měřeno od těžiště půdorysné plochy skládky do těžiště půdorysné plochy objektu</t>
  </si>
  <si>
    <t>712373111R00</t>
  </si>
  <si>
    <t xml:space="preserve">Povlakové krytiny střech do 10° z termoplastické fólie kotvené do betonu, 6 kotev/m2, při tl. izolace do 160 mm, bez dodávky fólie,  </t>
  </si>
  <si>
    <t>včetně ukotvení k podkladu hmoždinkami, svaření všech spojů a překrytí kotev fólií.</t>
  </si>
  <si>
    <t>PVC pochozí folie - balkony : 6,5*1,8*6*5+6,5*1,8*2</t>
  </si>
  <si>
    <t>PVC folie - stříšky : 6,5*1,8+6,5*1,8*2+6,6*1,8*3*4</t>
  </si>
  <si>
    <t>712378003R00</t>
  </si>
  <si>
    <t>Povlakové krytiny střech do 10° z termoplastické fólie Klempířské doplňky k povlakovým krytinám z fólií atiková okapnice, RŠ 250 mm, z pozinkovaného plechu s povrchovou úpravou PVC</t>
  </si>
  <si>
    <t xml:space="preserve">  včetně dodávek výrobků</t>
  </si>
  <si>
    <t>Úprava délky a připevnění okapnice natloukacími hmoždinkami včetně dodávky okapnice.</t>
  </si>
  <si>
    <t>Okapnice balkony : 6*6*1,25</t>
  </si>
  <si>
    <t>6*6*1,25</t>
  </si>
  <si>
    <t>6*2*1,25</t>
  </si>
  <si>
    <t>Okapnice stříšky : (6+1,3)*1,25</t>
  </si>
  <si>
    <t>(6+1,3)*3*1,25</t>
  </si>
  <si>
    <t>(6+1,3)*1,25</t>
  </si>
  <si>
    <t>712378005R00</t>
  </si>
  <si>
    <t>Povlakové krytiny střech do 10° z termoplastické fólie Klempířské doplňky k povlakovým krytinám z fólií stěnová lišta vyhnutá, RŠ 70 mm, z pozinkovaného plechu s povrchovou úpravou PVC</t>
  </si>
  <si>
    <t>Úprava délky a připevnění stěnové lišty natloukacími hmoždinkami včetně dodávky lišty.</t>
  </si>
  <si>
    <t>Balkony : ((1,2*2+6)*6*5+(1,2*2+6)*2)*1,25</t>
  </si>
  <si>
    <t>Stříšky : (6+1,2)*14*1,25</t>
  </si>
  <si>
    <t>712378007R00</t>
  </si>
  <si>
    <t>Povlakové krytiny střech do 10° z termoplastické fólie Klempířské doplňky k povlakovým krytinám z fólií rohová lišta vnitřní, RŠ 100 mm, z pozinkovaného plechu s povrchovou úpravou PVC</t>
  </si>
  <si>
    <t>Úprava délky a připevnění rohové lišty natloukacími hmoždinkami včetně dodávky lišty.</t>
  </si>
  <si>
    <t>283220012R</t>
  </si>
  <si>
    <t>Fólie hladká hydroizolační tl = 1,50 mm; materiál: PVC-P; nosná vložka: PES tkanina</t>
  </si>
  <si>
    <t>PVC folie - stříšky : (6,5*1,8+6,5*1,8*2+6,6*1,8*3*4)*1,25</t>
  </si>
  <si>
    <t>28322107R</t>
  </si>
  <si>
    <t>Fólie hladká hydroizolační tl = 2,50 mm; funkce: pochozí; materiál: PVC-P; nosná vložka: skelná rohož; povrchová úprava: protiskluzová</t>
  </si>
  <si>
    <t>PVC pochozí folie - balkony : (6,5*1,8*6*5+6,5*1,8*2)*1,25</t>
  </si>
  <si>
    <t>998712103R00</t>
  </si>
  <si>
    <t>Přesun hmot pro povlakové krytiny v objektech výšky od 12 do 24 m</t>
  </si>
  <si>
    <t>50 m vodorovně</t>
  </si>
  <si>
    <t>713133113R00</t>
  </si>
  <si>
    <t>Montáž tepelné izolace stěn lepením a přikotvení hmoždinkami doplňkové práce montáž zakládací lišty pro izolaci, beton</t>
  </si>
  <si>
    <t>800-713</t>
  </si>
  <si>
    <t>Vyvrtání otvorů, montáž hmoždinek, připevnění zakádací lišty vruty.</t>
  </si>
  <si>
    <t>založení s ozubem : 28,65*2+28,95*2</t>
  </si>
  <si>
    <t>283502543R</t>
  </si>
  <si>
    <t>Příslušenství izolace pro budovy z polystyrenu tvar: zátka; průměr = 70,0 mm</t>
  </si>
  <si>
    <t>283502551R</t>
  </si>
  <si>
    <t>Příslušenství izolace pro budovy z minerální vlny tvar: zátka; průměr = 72,0 mm; tloušťka d = 20,0 mm</t>
  </si>
  <si>
    <t>55392978R</t>
  </si>
  <si>
    <t>Rohový profil založení tl. izolantu 180 mm, soklový profil dle detailu soklu</t>
  </si>
  <si>
    <t>Založení s ozubem : (28,65*2+28,95*2)*1,2</t>
  </si>
  <si>
    <t>998713103R00</t>
  </si>
  <si>
    <t>Přesun hmot pro izolace tepelné v objektech výšky do 24 m</t>
  </si>
  <si>
    <t>764812660RT2</t>
  </si>
  <si>
    <t>Oplechování  říms, z lakovaného pozinkovaného plechu, rš 400 mm, dodávka + montáž lepením</t>
  </si>
  <si>
    <t>800-764</t>
  </si>
  <si>
    <t>včetně zhotovení rohů, spojů a dilatací</t>
  </si>
  <si>
    <t>Detail napojení zateplení na stáv. atiku : (28,65*2+28,95*2)*1,15</t>
  </si>
  <si>
    <t>764816133RT2</t>
  </si>
  <si>
    <t>Oplechování parapetů z lakovaného pozinkovaného plechu, rš 330 mm, dodávka a montáž, včetně rohů, lepené lepidlem</t>
  </si>
  <si>
    <t>včetně rohů</t>
  </si>
  <si>
    <t>764322830R00</t>
  </si>
  <si>
    <t>Demontáž oplechování okapů na střechách s tvrdou krytinou, rš 400 mm, sklonu do 30°</t>
  </si>
  <si>
    <t>D3 dem. oplechování lodžií : 5,815*2+5,72*4</t>
  </si>
  <si>
    <t>5,815*2+5,72*4</t>
  </si>
  <si>
    <t>5,815+5,72</t>
  </si>
  <si>
    <t>Okapnice kolem ploché střechy : 15*4</t>
  </si>
  <si>
    <t>764410850R00</t>
  </si>
  <si>
    <t>Demontáž oplechování parapetů rš od 100 do 330 mm</t>
  </si>
  <si>
    <t>Dem. parapetů D2 : 1,75+2,05+1,2+0,85+2,05+2,05+0,85+1,2+2,05+0,85+1,2+2,05+0,85+1,2+2,05+2,05+2,05+0,85+1,2+1,2+0,85+2,05+2,05+0,85+0,85+1,2+2,05</t>
  </si>
  <si>
    <t>1,75+2,05+1,2+0,85+2,05+1,2+0,85+2,05+2,05+0,85+1,2+2,05+2,05+2,05+0,85+1,2+1,2+0,85+2,05+2,05+0,85+1,2+1,2+0,85+0,85+0,85+1,2+2,05</t>
  </si>
  <si>
    <t>1,75+2,05+1,2+0,85+2,05+2,05+0,85+1,2+2,05+0,85+1,2+2,05+0,85+1,2+2,05+2,05+2,05+0,85+1,2+1,2+0,85+2,05+2,05+0,85+0,85+1,2+2,05</t>
  </si>
  <si>
    <t>1,75+2,05+1,2+0,85+2,05+1,2+0,85+2,05+2,05+0,85+1,2+2,05+2,05+2,05+0,85+1,2+1,2+0,85+2,05+2,05+0,85+1,2+1,2+0,85+0,85+0,85+1,2+2,05+2,525</t>
  </si>
  <si>
    <t>1,75+2,05+1,2+0,85+2,05+2,05+0,85+1,2+2,05+0,85+1,2+2,05+0,85+1,2+2,05+2,05+2,05+0,85+1,2+1,2+0,85+2,05+2,05+0,85+0,85+1,2+2,05+2,525</t>
  </si>
  <si>
    <t>1,75+2,05+1,2+0,85+0,85+1,2+1,2+2,05+2,05+2,525</t>
  </si>
  <si>
    <t>998764103R00</t>
  </si>
  <si>
    <t>Přesun hmot pro konstrukce klempířské v objektech výšky do 24 m</t>
  </si>
  <si>
    <t>767392802R00</t>
  </si>
  <si>
    <t>Demontáž krytin střech z plechů šroubovaných</t>
  </si>
  <si>
    <t>800-767</t>
  </si>
  <si>
    <t>Stříšky, balkony D1 : 1,3*6+(1,3+6)*0,15</t>
  </si>
  <si>
    <t>1,3*6*3+(1,3+6)*0,15*3</t>
  </si>
  <si>
    <t>1,3*6+(1,3+6)*0,15</t>
  </si>
  <si>
    <t>767995106R00</t>
  </si>
  <si>
    <t>Výroba a montáž atypických kovovových doplňků staveb hmotnosti přes 100 do 250 kg</t>
  </si>
  <si>
    <t>kg</t>
  </si>
  <si>
    <t>Úprava zábradlí vč. zkrácení : 90*6*5+90*2</t>
  </si>
  <si>
    <t>Materiál pro úpravu zábradlí : 960</t>
  </si>
  <si>
    <t>Zábradlí u francouzských dveří : 40*5</t>
  </si>
  <si>
    <t>Materiál pro úpravu zábradlí : 150</t>
  </si>
  <si>
    <t>767996803R00</t>
  </si>
  <si>
    <t>Demontáž ostatních doplňků staveb atypických konstrukcí  o hmotnosti přes 100 do 250 kg</t>
  </si>
  <si>
    <t>Demontáž zábradlí - vyříznutí : 90*6*5+90*2</t>
  </si>
  <si>
    <t>404459741R</t>
  </si>
  <si>
    <t>Hutní materiál pro úpravu zábradlí</t>
  </si>
  <si>
    <t>Plotny, jekly s veškerým příslušenstvím pro úpravu zábradlí dle PD : (30*6*5+30*2)*1,1</t>
  </si>
  <si>
    <t>Zábradlí u francouzských dveří - Plotny, jekly s veškerým příslušenstvím pro úpravu zábradlí dle PD : 30*5*1,1</t>
  </si>
  <si>
    <t>998767103R00</t>
  </si>
  <si>
    <t>Přesun hmot pro kovové stavební doplňk. konstrukce v objektech výšky do 24 m</t>
  </si>
  <si>
    <t>783108814RT2</t>
  </si>
  <si>
    <t>Čištění povrchu otryskáním minerálním materiálem, stupeň očištění Sa 3, tryskací materiál přírodní granát</t>
  </si>
  <si>
    <t>800-783</t>
  </si>
  <si>
    <t>Očištění zábradlí tryskáním : 5,9*1,1*2*6*5+5,9*1,1*2*2</t>
  </si>
  <si>
    <t>Tryskání zábradlí - francouzské dveře : 1*1,1*5*2</t>
  </si>
  <si>
    <t>783222100R00</t>
  </si>
  <si>
    <t xml:space="preserve">Nátěry kov.stavebních doplňk.konstrukcí syntetické dvojnásobné,  </t>
  </si>
  <si>
    <t>včetně pomocného lešení.</t>
  </si>
  <si>
    <t>Nátěr zábradlí : 5,9*1,1*2*6*5+5,9*1,1*2*2</t>
  </si>
  <si>
    <t>Zábradlí - francouzské dveře : 1*1,1*5*2</t>
  </si>
  <si>
    <t>783226100R00</t>
  </si>
  <si>
    <t xml:space="preserve">Nátěry kov.stavebních doplňk.konstrukcí syntetické základní,  </t>
  </si>
  <si>
    <t>783903811R00</t>
  </si>
  <si>
    <t>Ostatní práce odmaštění chemickými rozpuštědly</t>
  </si>
  <si>
    <t>Očištění zábradlí - odmaštění : 5,9*1,1*2*6*5+5,9*1,1*2*2</t>
  </si>
  <si>
    <t>210220741R01</t>
  </si>
  <si>
    <t>Demontáž a montáž nového hromosvodu dle PD (pouze svody po fasádě), 6x svod dl. 17 m</t>
  </si>
  <si>
    <t>soubor</t>
  </si>
  <si>
    <t>2108001874T1</t>
  </si>
  <si>
    <t>Demontáž a zpětná montáž svítidel na fasádě vč. krabiček a zabezpečení kabelů, 6 ks  osv.těles, 2 instalační krabice, 2x zvonky</t>
  </si>
  <si>
    <t>460620006RT1</t>
  </si>
  <si>
    <t>Osetí povrchu trávou, včetně dodávky osiva</t>
  </si>
  <si>
    <t>Osetí po výkopových pracech : (3,9+16+1,8+28,1+15,8+8)*3</t>
  </si>
  <si>
    <t>979082219R00</t>
  </si>
  <si>
    <t>Vodorovná doprava suti po suchu příplatek k ceně za každý další i započatý 1 km přes 1 km</t>
  </si>
  <si>
    <t>Přesun suti</t>
  </si>
  <si>
    <t>POL8_</t>
  </si>
  <si>
    <t>979094211R00</t>
  </si>
  <si>
    <t>Nakládání nebo překládání vybourané suti</t>
  </si>
  <si>
    <t>979011219R00</t>
  </si>
  <si>
    <t>Svislá doprava suti a vybouraných hmot nošením příplatek zakaždé další podlaží nad prvním základním podlažím</t>
  </si>
  <si>
    <t>979081111R00</t>
  </si>
  <si>
    <t>Odvoz suti a vybouraných hmot na skládku do 1 km</t>
  </si>
  <si>
    <t>Včetně naložení na dopravní prostředek a složení na skládku, bez poplatku za skládku.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</si>
  <si>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</si>
  <si>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</si>
  <si>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</si>
  <si>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</si>
  <si>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979087311R00</t>
  </si>
  <si>
    <t>Vodorovné přemístění suti nošením k místu nakládky vodorovné přemístění suti nošením nebo přehozením, na vzdálenost 10 m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</si>
  <si>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</si>
  <si>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</si>
  <si>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</si>
  <si>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</si>
  <si>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</si>
  <si>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</si>
  <si>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</si>
  <si>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</si>
  <si>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Vytyčení médií kvůli odkopům kolem objektu : 1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</si>
  <si>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</si>
  <si>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</si>
  <si>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</si>
  <si>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005124741R</t>
  </si>
  <si>
    <t>Koordinační činnost BOZP</t>
  </si>
  <si>
    <t>Koordinace stavebních a technologických dodávek stavby.</t>
  </si>
  <si>
    <t>004111010R</t>
  </si>
  <si>
    <t xml:space="preserve">Průzkumné práce 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</si>
  <si>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</si>
  <si>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Odtrhové zkoušky na kotvy KZS : 1</t>
  </si>
  <si>
    <t>005121 R</t>
  </si>
  <si>
    <t>Zařízení staveniště</t>
  </si>
  <si>
    <t>Veškeré náklady spojené s vybudováním, provozem a odstraněním zařízení staveniště.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</si>
  <si>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</si>
  <si>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</si>
  <si>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</si>
  <si>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</si>
  <si>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</si>
  <si>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</si>
  <si>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005211050RT</t>
  </si>
  <si>
    <t>Přesun stavebních kapacit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</si>
  <si>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</si>
  <si>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</si>
  <si>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</si>
  <si>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</si>
  <si>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</si>
  <si>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</si>
  <si>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Revize hromosvodu : 1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</si>
  <si>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</si>
  <si>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</si>
  <si>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</si>
  <si>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</si>
  <si>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</si>
  <si>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</si>
  <si>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005261020R</t>
  </si>
  <si>
    <t>Bankovní záruky</t>
  </si>
  <si>
    <t>Náklady zhotovitele spojené se zabezpečením a poskytnutím zajišťovacích bankovních záruk, pokud je zadavatel požaduje v obchodních podmínkách.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</si>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</sst>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1" t="s">
        <v>39</v>
      </c>
      <c r="B2" s="191"/>
      <c r="C2" s="191"/>
      <c r="D2" s="191"/>
      <c r="E2" s="191"/>
      <c r="F2" s="191"/>
      <c r="G2" s="191"/>
    </row>
  </sheetData>
  <sheetProtection algorithmName="SHA-512" hashValue="2PaNSgjdX52JvO1rVau4CMnyohUBekfKSCFmZLYK/pImaaPRuFK5YNuCwV80SHQD0YrxlmBCihR0hKsobvLmyA==" saltValue="J0DmxBs79m5vrjwdjo7Pb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2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5" t="s">
        <v>22</v>
      </c>
      <c r="C2" s="76"/>
      <c r="D2" s="77" t="s">
        <v>49</v>
      </c>
      <c r="E2" s="233" t="s">
        <v>50</v>
      </c>
      <c r="F2" s="234"/>
      <c r="G2" s="234"/>
      <c r="H2" s="234"/>
      <c r="I2" s="234"/>
      <c r="J2" s="235"/>
      <c r="O2" s="1"/>
    </row>
    <row r="3" spans="1:15" ht="27" customHeight="1" x14ac:dyDescent="0.2">
      <c r="A3" s="2"/>
      <c r="B3" s="78" t="s">
        <v>47</v>
      </c>
      <c r="C3" s="76"/>
      <c r="D3" s="79" t="s">
        <v>45</v>
      </c>
      <c r="E3" s="236" t="s">
        <v>46</v>
      </c>
      <c r="F3" s="237"/>
      <c r="G3" s="237"/>
      <c r="H3" s="237"/>
      <c r="I3" s="237"/>
      <c r="J3" s="238"/>
    </row>
    <row r="4" spans="1:15" ht="23.25" customHeight="1" x14ac:dyDescent="0.2">
      <c r="A4" s="72">
        <v>21323</v>
      </c>
      <c r="B4" s="80" t="s">
        <v>48</v>
      </c>
      <c r="C4" s="81"/>
      <c r="D4" s="82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">
      <c r="A5" s="2"/>
      <c r="B5" s="30" t="s">
        <v>42</v>
      </c>
      <c r="D5" s="221" t="s">
        <v>51</v>
      </c>
      <c r="E5" s="222"/>
      <c r="F5" s="222"/>
      <c r="G5" s="222"/>
      <c r="H5" s="18" t="s">
        <v>40</v>
      </c>
      <c r="I5" s="83" t="s">
        <v>55</v>
      </c>
      <c r="J5" s="8"/>
    </row>
    <row r="6" spans="1:15" ht="15.75" customHeight="1" x14ac:dyDescent="0.2">
      <c r="A6" s="2"/>
      <c r="B6" s="27"/>
      <c r="C6" s="52"/>
      <c r="D6" s="223" t="s">
        <v>52</v>
      </c>
      <c r="E6" s="224"/>
      <c r="F6" s="224"/>
      <c r="G6" s="224"/>
      <c r="H6" s="18" t="s">
        <v>34</v>
      </c>
      <c r="I6" s="83" t="s">
        <v>56</v>
      </c>
      <c r="J6" s="8"/>
    </row>
    <row r="7" spans="1:15" ht="15.75" customHeight="1" x14ac:dyDescent="0.2">
      <c r="A7" s="2"/>
      <c r="B7" s="28"/>
      <c r="C7" s="53"/>
      <c r="D7" s="73" t="s">
        <v>54</v>
      </c>
      <c r="E7" s="225" t="s">
        <v>53</v>
      </c>
      <c r="F7" s="226"/>
      <c r="G7" s="226"/>
      <c r="H7" s="23"/>
      <c r="I7" s="22"/>
      <c r="J7" s="33"/>
    </row>
    <row r="8" spans="1:15" ht="24" hidden="1" customHeight="1" x14ac:dyDescent="0.2">
      <c r="A8" s="2"/>
      <c r="B8" s="30" t="s">
        <v>20</v>
      </c>
      <c r="D8" s="74" t="s">
        <v>57</v>
      </c>
      <c r="H8" s="18" t="s">
        <v>40</v>
      </c>
      <c r="I8" s="83" t="s">
        <v>61</v>
      </c>
      <c r="J8" s="8"/>
    </row>
    <row r="9" spans="1:15" ht="15.75" hidden="1" customHeight="1" x14ac:dyDescent="0.2">
      <c r="A9" s="2"/>
      <c r="B9" s="2"/>
      <c r="D9" s="74" t="s">
        <v>58</v>
      </c>
      <c r="H9" s="18" t="s">
        <v>34</v>
      </c>
      <c r="I9" s="83" t="s">
        <v>62</v>
      </c>
      <c r="J9" s="8"/>
    </row>
    <row r="10" spans="1:15" ht="15.75" hidden="1" customHeight="1" x14ac:dyDescent="0.2">
      <c r="A10" s="2"/>
      <c r="B10" s="34"/>
      <c r="C10" s="53"/>
      <c r="D10" s="73" t="s">
        <v>60</v>
      </c>
      <c r="E10" s="84" t="s">
        <v>59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240" t="s">
        <v>63</v>
      </c>
      <c r="E11" s="240"/>
      <c r="F11" s="240"/>
      <c r="G11" s="240"/>
      <c r="H11" s="18" t="s">
        <v>40</v>
      </c>
      <c r="I11" s="85"/>
      <c r="J11" s="8"/>
    </row>
    <row r="12" spans="1:15" ht="15.75" customHeight="1" x14ac:dyDescent="0.2">
      <c r="A12" s="2"/>
      <c r="B12" s="27"/>
      <c r="C12" s="52"/>
      <c r="D12" s="215"/>
      <c r="E12" s="215"/>
      <c r="F12" s="215"/>
      <c r="G12" s="215"/>
      <c r="H12" s="18" t="s">
        <v>34</v>
      </c>
      <c r="I12" s="85"/>
      <c r="J12" s="8"/>
    </row>
    <row r="13" spans="1:15" ht="15.75" customHeight="1" x14ac:dyDescent="0.2">
      <c r="A13" s="2"/>
      <c r="B13" s="28"/>
      <c r="C13" s="53"/>
      <c r="D13" s="86"/>
      <c r="E13" s="219"/>
      <c r="F13" s="220"/>
      <c r="G13" s="220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">
      <c r="A16" s="139" t="s">
        <v>24</v>
      </c>
      <c r="B16" s="37" t="s">
        <v>24</v>
      </c>
      <c r="C16" s="58"/>
      <c r="D16" s="59"/>
      <c r="E16" s="204"/>
      <c r="F16" s="205"/>
      <c r="G16" s="204"/>
      <c r="H16" s="205"/>
      <c r="I16" s="204">
        <f>SUMIF(F53:F74,A16,I53:I74)+SUMIF(F53:F74,"PSU",I53:I74)</f>
        <v>0</v>
      </c>
      <c r="J16" s="206"/>
    </row>
    <row r="17" spans="1:10" ht="23.25" customHeight="1" x14ac:dyDescent="0.2">
      <c r="A17" s="139" t="s">
        <v>25</v>
      </c>
      <c r="B17" s="37" t="s">
        <v>25</v>
      </c>
      <c r="C17" s="58"/>
      <c r="D17" s="59"/>
      <c r="E17" s="204"/>
      <c r="F17" s="205"/>
      <c r="G17" s="204"/>
      <c r="H17" s="205"/>
      <c r="I17" s="204">
        <f>SUMIF(F53:F74,A17,I53:I74)</f>
        <v>0</v>
      </c>
      <c r="J17" s="206"/>
    </row>
    <row r="18" spans="1:10" ht="23.25" customHeight="1" x14ac:dyDescent="0.2">
      <c r="A18" s="139" t="s">
        <v>26</v>
      </c>
      <c r="B18" s="37" t="s">
        <v>26</v>
      </c>
      <c r="C18" s="58"/>
      <c r="D18" s="59"/>
      <c r="E18" s="204"/>
      <c r="F18" s="205"/>
      <c r="G18" s="204"/>
      <c r="H18" s="205"/>
      <c r="I18" s="204">
        <f>SUMIF(F53:F74,A18,I53:I74)</f>
        <v>0</v>
      </c>
      <c r="J18" s="206"/>
    </row>
    <row r="19" spans="1:10" ht="23.25" customHeight="1" x14ac:dyDescent="0.2">
      <c r="A19" s="139" t="s">
        <v>117</v>
      </c>
      <c r="B19" s="37" t="s">
        <v>27</v>
      </c>
      <c r="C19" s="58"/>
      <c r="D19" s="59"/>
      <c r="E19" s="204"/>
      <c r="F19" s="205"/>
      <c r="G19" s="204"/>
      <c r="H19" s="205"/>
      <c r="I19" s="204">
        <f>SUMIF(F53:F74,A19,I53:I74)</f>
        <v>0</v>
      </c>
      <c r="J19" s="206"/>
    </row>
    <row r="20" spans="1:10" ht="23.25" customHeight="1" x14ac:dyDescent="0.2">
      <c r="A20" s="139" t="s">
        <v>118</v>
      </c>
      <c r="B20" s="37" t="s">
        <v>28</v>
      </c>
      <c r="C20" s="58"/>
      <c r="D20" s="59"/>
      <c r="E20" s="204"/>
      <c r="F20" s="205"/>
      <c r="G20" s="204"/>
      <c r="H20" s="205"/>
      <c r="I20" s="204">
        <f>SUMIF(F53:F74,A20,I53:I74)</f>
        <v>0</v>
      </c>
      <c r="J20" s="206"/>
    </row>
    <row r="21" spans="1:10" ht="23.25" customHeight="1" x14ac:dyDescent="0.2">
      <c r="A21" s="2"/>
      <c r="B21" s="47" t="s">
        <v>29</v>
      </c>
      <c r="C21" s="60"/>
      <c r="D21" s="61"/>
      <c r="E21" s="207"/>
      <c r="F21" s="243"/>
      <c r="G21" s="207"/>
      <c r="H21" s="243"/>
      <c r="I21" s="207">
        <f>SUM(I16:J20)</f>
        <v>0</v>
      </c>
      <c r="J21" s="208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202">
        <f>ZakladDPHSniVypocet</f>
        <v>0</v>
      </c>
      <c r="H23" s="203"/>
      <c r="I23" s="203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200">
        <f>A23</f>
        <v>0</v>
      </c>
      <c r="H24" s="201"/>
      <c r="I24" s="201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202">
        <f>ZakladDPHZaklVypocet</f>
        <v>0</v>
      </c>
      <c r="H25" s="203"/>
      <c r="I25" s="203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230">
        <f>A25</f>
        <v>0</v>
      </c>
      <c r="H26" s="231"/>
      <c r="I26" s="231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232">
        <f>CenaCelkem-(ZakladDPHSni+DPHSni+ZakladDPHZakl+DPHZakl)</f>
        <v>0</v>
      </c>
      <c r="H27" s="232"/>
      <c r="I27" s="232"/>
      <c r="J27" s="40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0">
        <f>ZakladDPHSniVypocet+ZakladDPHZaklVypocet</f>
        <v>0</v>
      </c>
      <c r="H28" s="210"/>
      <c r="I28" s="210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9">
        <f>A27</f>
        <v>0</v>
      </c>
      <c r="H29" s="209"/>
      <c r="I29" s="209"/>
      <c r="J29" s="119" t="s">
        <v>67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11"/>
      <c r="E34" s="212"/>
      <c r="G34" s="213"/>
      <c r="H34" s="214"/>
      <c r="I34" s="214"/>
      <c r="J34" s="24"/>
    </row>
    <row r="35" spans="1:10" ht="12.75" customHeight="1" x14ac:dyDescent="0.2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64</v>
      </c>
      <c r="C39" s="194"/>
      <c r="D39" s="194"/>
      <c r="E39" s="194"/>
      <c r="F39" s="99">
        <f>'SO 01 301 Pol'!AE345</f>
        <v>0</v>
      </c>
      <c r="G39" s="100">
        <f>'SO 01 301 Pol'!AF345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195" t="s">
        <v>65</v>
      </c>
      <c r="D40" s="195"/>
      <c r="E40" s="195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195" t="s">
        <v>46</v>
      </c>
      <c r="D41" s="195"/>
      <c r="E41" s="195"/>
      <c r="F41" s="104">
        <f>'SO 01 301 Pol'!AE345</f>
        <v>0</v>
      </c>
      <c r="G41" s="105">
        <f>'SO 01 301 Pol'!AF345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194" t="s">
        <v>44</v>
      </c>
      <c r="D42" s="194"/>
      <c r="E42" s="194"/>
      <c r="F42" s="108">
        <f>'SO 01 301 Pol'!AE345</f>
        <v>0</v>
      </c>
      <c r="G42" s="101">
        <f>'SO 01 301 Pol'!AF345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196" t="s">
        <v>66</v>
      </c>
      <c r="C43" s="197"/>
      <c r="D43" s="197"/>
      <c r="E43" s="198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68</v>
      </c>
      <c r="B45" t="s">
        <v>69</v>
      </c>
    </row>
    <row r="46" spans="1:10" x14ac:dyDescent="0.2">
      <c r="A46" t="s">
        <v>70</v>
      </c>
      <c r="B46" t="s">
        <v>71</v>
      </c>
    </row>
    <row r="47" spans="1:10" x14ac:dyDescent="0.2">
      <c r="A47" t="s">
        <v>72</v>
      </c>
      <c r="B47" t="s">
        <v>73</v>
      </c>
    </row>
    <row r="50" spans="1:10" ht="15.75" x14ac:dyDescent="0.25">
      <c r="B50" s="120" t="s">
        <v>74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75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76</v>
      </c>
      <c r="C53" s="192" t="s">
        <v>77</v>
      </c>
      <c r="D53" s="193"/>
      <c r="E53" s="193"/>
      <c r="F53" s="135" t="s">
        <v>24</v>
      </c>
      <c r="G53" s="136"/>
      <c r="H53" s="136"/>
      <c r="I53" s="136">
        <f>'SO 01 301 Pol'!G8</f>
        <v>0</v>
      </c>
      <c r="J53" s="132" t="str">
        <f>IF(I75=0,"",I53/I75*100)</f>
        <v/>
      </c>
    </row>
    <row r="54" spans="1:10" ht="36.75" customHeight="1" x14ac:dyDescent="0.2">
      <c r="A54" s="123"/>
      <c r="B54" s="128" t="s">
        <v>78</v>
      </c>
      <c r="C54" s="192" t="s">
        <v>79</v>
      </c>
      <c r="D54" s="193"/>
      <c r="E54" s="193"/>
      <c r="F54" s="135" t="s">
        <v>24</v>
      </c>
      <c r="G54" s="136"/>
      <c r="H54" s="136"/>
      <c r="I54" s="136">
        <f>'SO 01 301 Pol'!G23</f>
        <v>0</v>
      </c>
      <c r="J54" s="132" t="str">
        <f>IF(I75=0,"",I54/I75*100)</f>
        <v/>
      </c>
    </row>
    <row r="55" spans="1:10" ht="36.75" customHeight="1" x14ac:dyDescent="0.2">
      <c r="A55" s="123"/>
      <c r="B55" s="128" t="s">
        <v>80</v>
      </c>
      <c r="C55" s="192" t="s">
        <v>81</v>
      </c>
      <c r="D55" s="193"/>
      <c r="E55" s="193"/>
      <c r="F55" s="135" t="s">
        <v>24</v>
      </c>
      <c r="G55" s="136"/>
      <c r="H55" s="136"/>
      <c r="I55" s="136">
        <f>'SO 01 301 Pol'!G27</f>
        <v>0</v>
      </c>
      <c r="J55" s="132" t="str">
        <f>IF(I75=0,"",I55/I75*100)</f>
        <v/>
      </c>
    </row>
    <row r="56" spans="1:10" ht="36.75" customHeight="1" x14ac:dyDescent="0.2">
      <c r="A56" s="123"/>
      <c r="B56" s="128" t="s">
        <v>82</v>
      </c>
      <c r="C56" s="192" t="s">
        <v>83</v>
      </c>
      <c r="D56" s="193"/>
      <c r="E56" s="193"/>
      <c r="F56" s="135" t="s">
        <v>24</v>
      </c>
      <c r="G56" s="136"/>
      <c r="H56" s="136"/>
      <c r="I56" s="136">
        <f>'SO 01 301 Pol'!G31</f>
        <v>0</v>
      </c>
      <c r="J56" s="132" t="str">
        <f>IF(I75=0,"",I56/I75*100)</f>
        <v/>
      </c>
    </row>
    <row r="57" spans="1:10" ht="36.75" customHeight="1" x14ac:dyDescent="0.2">
      <c r="A57" s="123"/>
      <c r="B57" s="128" t="s">
        <v>84</v>
      </c>
      <c r="C57" s="192" t="s">
        <v>85</v>
      </c>
      <c r="D57" s="193"/>
      <c r="E57" s="193"/>
      <c r="F57" s="135" t="s">
        <v>24</v>
      </c>
      <c r="G57" s="136"/>
      <c r="H57" s="136"/>
      <c r="I57" s="136">
        <f>'SO 01 301 Pol'!G40</f>
        <v>0</v>
      </c>
      <c r="J57" s="132" t="str">
        <f>IF(I75=0,"",I57/I75*100)</f>
        <v/>
      </c>
    </row>
    <row r="58" spans="1:10" ht="36.75" customHeight="1" x14ac:dyDescent="0.2">
      <c r="A58" s="123"/>
      <c r="B58" s="128" t="s">
        <v>86</v>
      </c>
      <c r="C58" s="192" t="s">
        <v>87</v>
      </c>
      <c r="D58" s="193"/>
      <c r="E58" s="193"/>
      <c r="F58" s="135" t="s">
        <v>24</v>
      </c>
      <c r="G58" s="136"/>
      <c r="H58" s="136"/>
      <c r="I58" s="136">
        <f>'SO 01 301 Pol'!G49+'SO 01 301 Pol'!G52</f>
        <v>0</v>
      </c>
      <c r="J58" s="132" t="str">
        <f>IF(I75=0,"",I58/I75*100)</f>
        <v/>
      </c>
    </row>
    <row r="59" spans="1:10" ht="36.75" customHeight="1" x14ac:dyDescent="0.2">
      <c r="A59" s="123"/>
      <c r="B59" s="128" t="s">
        <v>88</v>
      </c>
      <c r="C59" s="192" t="s">
        <v>89</v>
      </c>
      <c r="D59" s="193"/>
      <c r="E59" s="193"/>
      <c r="F59" s="135" t="s">
        <v>24</v>
      </c>
      <c r="G59" s="136"/>
      <c r="H59" s="136"/>
      <c r="I59" s="136">
        <f>'SO 01 301 Pol'!G122</f>
        <v>0</v>
      </c>
      <c r="J59" s="132" t="str">
        <f>IF(I75=0,"",I59/I75*100)</f>
        <v/>
      </c>
    </row>
    <row r="60" spans="1:10" ht="36.75" customHeight="1" x14ac:dyDescent="0.2">
      <c r="A60" s="123"/>
      <c r="B60" s="128" t="s">
        <v>90</v>
      </c>
      <c r="C60" s="192" t="s">
        <v>91</v>
      </c>
      <c r="D60" s="193"/>
      <c r="E60" s="193"/>
      <c r="F60" s="135" t="s">
        <v>24</v>
      </c>
      <c r="G60" s="136"/>
      <c r="H60" s="136"/>
      <c r="I60" s="136">
        <f>'SO 01 301 Pol'!G141</f>
        <v>0</v>
      </c>
      <c r="J60" s="132" t="str">
        <f>IF(I75=0,"",I60/I75*100)</f>
        <v/>
      </c>
    </row>
    <row r="61" spans="1:10" ht="36.75" customHeight="1" x14ac:dyDescent="0.2">
      <c r="A61" s="123"/>
      <c r="B61" s="128" t="s">
        <v>92</v>
      </c>
      <c r="C61" s="192" t="s">
        <v>93</v>
      </c>
      <c r="D61" s="193"/>
      <c r="E61" s="193"/>
      <c r="F61" s="135" t="s">
        <v>24</v>
      </c>
      <c r="G61" s="136"/>
      <c r="H61" s="136"/>
      <c r="I61" s="136">
        <f>'SO 01 301 Pol'!G157</f>
        <v>0</v>
      </c>
      <c r="J61" s="132" t="str">
        <f>IF(I75=0,"",I61/I75*100)</f>
        <v/>
      </c>
    </row>
    <row r="62" spans="1:10" ht="36.75" customHeight="1" x14ac:dyDescent="0.2">
      <c r="A62" s="123"/>
      <c r="B62" s="128" t="s">
        <v>94</v>
      </c>
      <c r="C62" s="192" t="s">
        <v>95</v>
      </c>
      <c r="D62" s="193"/>
      <c r="E62" s="193"/>
      <c r="F62" s="135" t="s">
        <v>24</v>
      </c>
      <c r="G62" s="136"/>
      <c r="H62" s="136"/>
      <c r="I62" s="136">
        <f>'SO 01 301 Pol'!G161</f>
        <v>0</v>
      </c>
      <c r="J62" s="132" t="str">
        <f>IF(I75=0,"",I62/I75*100)</f>
        <v/>
      </c>
    </row>
    <row r="63" spans="1:10" ht="36.75" customHeight="1" x14ac:dyDescent="0.2">
      <c r="A63" s="123"/>
      <c r="B63" s="128" t="s">
        <v>96</v>
      </c>
      <c r="C63" s="192" t="s">
        <v>97</v>
      </c>
      <c r="D63" s="193"/>
      <c r="E63" s="193"/>
      <c r="F63" s="135" t="s">
        <v>24</v>
      </c>
      <c r="G63" s="136"/>
      <c r="H63" s="136"/>
      <c r="I63" s="136">
        <f>'SO 01 301 Pol'!G178</f>
        <v>0</v>
      </c>
      <c r="J63" s="132" t="str">
        <f>IF(I75=0,"",I63/I75*100)</f>
        <v/>
      </c>
    </row>
    <row r="64" spans="1:10" ht="36.75" customHeight="1" x14ac:dyDescent="0.2">
      <c r="A64" s="123"/>
      <c r="B64" s="128" t="s">
        <v>98</v>
      </c>
      <c r="C64" s="192" t="s">
        <v>99</v>
      </c>
      <c r="D64" s="193"/>
      <c r="E64" s="193"/>
      <c r="F64" s="135" t="s">
        <v>25</v>
      </c>
      <c r="G64" s="136"/>
      <c r="H64" s="136"/>
      <c r="I64" s="136">
        <f>'SO 01 301 Pol'!G181</f>
        <v>0</v>
      </c>
      <c r="J64" s="132" t="str">
        <f>IF(I75=0,"",I64/I75*100)</f>
        <v/>
      </c>
    </row>
    <row r="65" spans="1:10" ht="36.75" customHeight="1" x14ac:dyDescent="0.2">
      <c r="A65" s="123"/>
      <c r="B65" s="128" t="s">
        <v>100</v>
      </c>
      <c r="C65" s="192" t="s">
        <v>101</v>
      </c>
      <c r="D65" s="193"/>
      <c r="E65" s="193"/>
      <c r="F65" s="135" t="s">
        <v>25</v>
      </c>
      <c r="G65" s="136"/>
      <c r="H65" s="136"/>
      <c r="I65" s="136">
        <f>'SO 01 301 Pol'!G193</f>
        <v>0</v>
      </c>
      <c r="J65" s="132" t="str">
        <f>IF(I75=0,"",I65/I75*100)</f>
        <v/>
      </c>
    </row>
    <row r="66" spans="1:10" ht="36.75" customHeight="1" x14ac:dyDescent="0.2">
      <c r="A66" s="123"/>
      <c r="B66" s="128" t="s">
        <v>102</v>
      </c>
      <c r="C66" s="192" t="s">
        <v>103</v>
      </c>
      <c r="D66" s="193"/>
      <c r="E66" s="193"/>
      <c r="F66" s="135" t="s">
        <v>25</v>
      </c>
      <c r="G66" s="136"/>
      <c r="H66" s="136"/>
      <c r="I66" s="136">
        <f>'SO 01 301 Pol'!G229</f>
        <v>0</v>
      </c>
      <c r="J66" s="132" t="str">
        <f>IF(I75=0,"",I66/I75*100)</f>
        <v/>
      </c>
    </row>
    <row r="67" spans="1:10" ht="36.75" customHeight="1" x14ac:dyDescent="0.2">
      <c r="A67" s="123"/>
      <c r="B67" s="128" t="s">
        <v>104</v>
      </c>
      <c r="C67" s="192" t="s">
        <v>105</v>
      </c>
      <c r="D67" s="193"/>
      <c r="E67" s="193"/>
      <c r="F67" s="135" t="s">
        <v>25</v>
      </c>
      <c r="G67" s="136"/>
      <c r="H67" s="136"/>
      <c r="I67" s="136">
        <f>'SO 01 301 Pol'!G239</f>
        <v>0</v>
      </c>
      <c r="J67" s="132" t="str">
        <f>IF(I75=0,"",I67/I75*100)</f>
        <v/>
      </c>
    </row>
    <row r="68" spans="1:10" ht="36.75" customHeight="1" x14ac:dyDescent="0.2">
      <c r="A68" s="123"/>
      <c r="B68" s="128" t="s">
        <v>106</v>
      </c>
      <c r="C68" s="192" t="s">
        <v>107</v>
      </c>
      <c r="D68" s="193"/>
      <c r="E68" s="193"/>
      <c r="F68" s="135" t="s">
        <v>25</v>
      </c>
      <c r="G68" s="136"/>
      <c r="H68" s="136"/>
      <c r="I68" s="136">
        <f>'SO 01 301 Pol'!G262</f>
        <v>0</v>
      </c>
      <c r="J68" s="132" t="str">
        <f>IF(I75=0,"",I68/I75*100)</f>
        <v/>
      </c>
    </row>
    <row r="69" spans="1:10" ht="36.75" customHeight="1" x14ac:dyDescent="0.2">
      <c r="A69" s="123"/>
      <c r="B69" s="128" t="s">
        <v>108</v>
      </c>
      <c r="C69" s="192" t="s">
        <v>109</v>
      </c>
      <c r="D69" s="193"/>
      <c r="E69" s="193"/>
      <c r="F69" s="135" t="s">
        <v>25</v>
      </c>
      <c r="G69" s="136"/>
      <c r="H69" s="136"/>
      <c r="I69" s="136">
        <f>'SO 01 301 Pol'!G283</f>
        <v>0</v>
      </c>
      <c r="J69" s="132" t="str">
        <f>IF(I75=0,"",I69/I75*100)</f>
        <v/>
      </c>
    </row>
    <row r="70" spans="1:10" ht="36.75" customHeight="1" x14ac:dyDescent="0.2">
      <c r="A70" s="123"/>
      <c r="B70" s="128" t="s">
        <v>110</v>
      </c>
      <c r="C70" s="192" t="s">
        <v>111</v>
      </c>
      <c r="D70" s="193"/>
      <c r="E70" s="193"/>
      <c r="F70" s="135" t="s">
        <v>26</v>
      </c>
      <c r="G70" s="136"/>
      <c r="H70" s="136"/>
      <c r="I70" s="136">
        <f>'SO 01 301 Pol'!G297</f>
        <v>0</v>
      </c>
      <c r="J70" s="132" t="str">
        <f>IF(I75=0,"",I70/I75*100)</f>
        <v/>
      </c>
    </row>
    <row r="71" spans="1:10" ht="36.75" customHeight="1" x14ac:dyDescent="0.2">
      <c r="A71" s="123"/>
      <c r="B71" s="128" t="s">
        <v>112</v>
      </c>
      <c r="C71" s="192" t="s">
        <v>113</v>
      </c>
      <c r="D71" s="193"/>
      <c r="E71" s="193"/>
      <c r="F71" s="135" t="s">
        <v>26</v>
      </c>
      <c r="G71" s="136"/>
      <c r="H71" s="136"/>
      <c r="I71" s="136">
        <f>'SO 01 301 Pol'!G300</f>
        <v>0</v>
      </c>
      <c r="J71" s="132" t="str">
        <f>IF(I75=0,"",I71/I75*100)</f>
        <v/>
      </c>
    </row>
    <row r="72" spans="1:10" ht="36.75" customHeight="1" x14ac:dyDescent="0.2">
      <c r="A72" s="123"/>
      <c r="B72" s="128" t="s">
        <v>114</v>
      </c>
      <c r="C72" s="192" t="s">
        <v>115</v>
      </c>
      <c r="D72" s="193"/>
      <c r="E72" s="193"/>
      <c r="F72" s="135" t="s">
        <v>116</v>
      </c>
      <c r="G72" s="136"/>
      <c r="H72" s="136"/>
      <c r="I72" s="136">
        <f>'SO 01 301 Pol'!G303</f>
        <v>0</v>
      </c>
      <c r="J72" s="132" t="str">
        <f>IF(I75=0,"",I72/I75*100)</f>
        <v/>
      </c>
    </row>
    <row r="73" spans="1:10" ht="36.75" customHeight="1" x14ac:dyDescent="0.2">
      <c r="A73" s="123"/>
      <c r="B73" s="128" t="s">
        <v>117</v>
      </c>
      <c r="C73" s="192" t="s">
        <v>27</v>
      </c>
      <c r="D73" s="193"/>
      <c r="E73" s="193"/>
      <c r="F73" s="135" t="s">
        <v>117</v>
      </c>
      <c r="G73" s="136"/>
      <c r="H73" s="136"/>
      <c r="I73" s="136">
        <f>'SO 01 301 Pol'!G314</f>
        <v>0</v>
      </c>
      <c r="J73" s="132" t="str">
        <f>IF(I75=0,"",I73/I75*100)</f>
        <v/>
      </c>
    </row>
    <row r="74" spans="1:10" ht="36.75" customHeight="1" x14ac:dyDescent="0.2">
      <c r="A74" s="123"/>
      <c r="B74" s="128" t="s">
        <v>118</v>
      </c>
      <c r="C74" s="192" t="s">
        <v>28</v>
      </c>
      <c r="D74" s="193"/>
      <c r="E74" s="193"/>
      <c r="F74" s="135" t="s">
        <v>118</v>
      </c>
      <c r="G74" s="136"/>
      <c r="H74" s="136"/>
      <c r="I74" s="136">
        <f>'SO 01 301 Pol'!G322</f>
        <v>0</v>
      </c>
      <c r="J74" s="132" t="str">
        <f>IF(I75=0,"",I74/I75*100)</f>
        <v/>
      </c>
    </row>
    <row r="75" spans="1:10" ht="25.5" customHeight="1" x14ac:dyDescent="0.2">
      <c r="A75" s="124"/>
      <c r="B75" s="129" t="s">
        <v>1</v>
      </c>
      <c r="C75" s="130"/>
      <c r="D75" s="131"/>
      <c r="E75" s="131"/>
      <c r="F75" s="137"/>
      <c r="G75" s="138"/>
      <c r="H75" s="138"/>
      <c r="I75" s="138">
        <f>SUM(I53:I74)</f>
        <v>0</v>
      </c>
      <c r="J75" s="133">
        <f>SUM(J53:J74)</f>
        <v>0</v>
      </c>
    </row>
    <row r="76" spans="1:10" x14ac:dyDescent="0.2">
      <c r="F76" s="87"/>
      <c r="G76" s="87"/>
      <c r="H76" s="87"/>
      <c r="I76" s="87"/>
      <c r="J76" s="134"/>
    </row>
    <row r="77" spans="1:10" x14ac:dyDescent="0.2">
      <c r="F77" s="87"/>
      <c r="G77" s="87"/>
      <c r="H77" s="87"/>
      <c r="I77" s="87"/>
      <c r="J77" s="134"/>
    </row>
    <row r="78" spans="1:10" x14ac:dyDescent="0.2">
      <c r="F78" s="87"/>
      <c r="G78" s="87"/>
      <c r="H78" s="87"/>
      <c r="I78" s="87"/>
      <c r="J78" s="134"/>
    </row>
  </sheetData>
  <sheetProtection algorithmName="SHA-512" hashValue="lJU4UuNHeDOv7GLl2Q2lxCRi72vbPsi21emkCZj+Oy5J5g+NVgppVk2KclHcehFc7ynmR/Hp/JJ6vAYBkHi4aA==" saltValue="oHXImg5iaVI1V6NS+JQgc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73:E73"/>
    <mergeCell ref="C74:E74"/>
    <mergeCell ref="C68:E68"/>
    <mergeCell ref="C69:E69"/>
    <mergeCell ref="C70:E70"/>
    <mergeCell ref="C71:E71"/>
    <mergeCell ref="C72:E7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49" t="s">
        <v>7</v>
      </c>
      <c r="B2" s="48"/>
      <c r="C2" s="246"/>
      <c r="D2" s="246"/>
      <c r="E2" s="246"/>
      <c r="F2" s="246"/>
      <c r="G2" s="247"/>
    </row>
    <row r="3" spans="1:7" ht="24.95" customHeight="1" x14ac:dyDescent="0.2">
      <c r="A3" s="49" t="s">
        <v>8</v>
      </c>
      <c r="B3" s="48"/>
      <c r="C3" s="246"/>
      <c r="D3" s="246"/>
      <c r="E3" s="246"/>
      <c r="F3" s="246"/>
      <c r="G3" s="247"/>
    </row>
    <row r="4" spans="1:7" ht="24.95" customHeight="1" x14ac:dyDescent="0.2">
      <c r="A4" s="49" t="s">
        <v>9</v>
      </c>
      <c r="B4" s="48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algorithmName="SHA-512" hashValue="sIdbT1klLqU9+aOVaKmMwAtaxDil2PIP55WwNHgCvqJ703D9JQdIYsTUKT6uHnZexIlhFrbBXgPtfzbFze65eg==" saltValue="eA9Z+MpRWNQKsyXXJN2FD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F9EC-8981-4EDF-876E-DE71D985D31F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63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119</v>
      </c>
      <c r="B1" s="254"/>
      <c r="C1" s="254"/>
      <c r="D1" s="254"/>
      <c r="E1" s="254"/>
      <c r="F1" s="254"/>
      <c r="G1" s="254"/>
      <c r="AG1" t="s">
        <v>120</v>
      </c>
    </row>
    <row r="2" spans="1:60" ht="25.15" customHeight="1" x14ac:dyDescent="0.2">
      <c r="A2" s="140" t="s">
        <v>7</v>
      </c>
      <c r="B2" s="48" t="s">
        <v>49</v>
      </c>
      <c r="C2" s="255" t="s">
        <v>50</v>
      </c>
      <c r="D2" s="256"/>
      <c r="E2" s="256"/>
      <c r="F2" s="256"/>
      <c r="G2" s="257"/>
      <c r="AG2" t="s">
        <v>121</v>
      </c>
    </row>
    <row r="3" spans="1:60" ht="25.15" customHeight="1" x14ac:dyDescent="0.2">
      <c r="A3" s="140" t="s">
        <v>8</v>
      </c>
      <c r="B3" s="48" t="s">
        <v>45</v>
      </c>
      <c r="C3" s="255" t="s">
        <v>46</v>
      </c>
      <c r="D3" s="256"/>
      <c r="E3" s="256"/>
      <c r="F3" s="256"/>
      <c r="G3" s="257"/>
      <c r="AC3" s="121" t="s">
        <v>121</v>
      </c>
      <c r="AG3" t="s">
        <v>122</v>
      </c>
    </row>
    <row r="4" spans="1:60" ht="25.15" customHeight="1" x14ac:dyDescent="0.2">
      <c r="A4" s="141" t="s">
        <v>9</v>
      </c>
      <c r="B4" s="142" t="s">
        <v>43</v>
      </c>
      <c r="C4" s="258" t="s">
        <v>44</v>
      </c>
      <c r="D4" s="259"/>
      <c r="E4" s="259"/>
      <c r="F4" s="259"/>
      <c r="G4" s="260"/>
      <c r="AG4" t="s">
        <v>123</v>
      </c>
    </row>
    <row r="5" spans="1:60" x14ac:dyDescent="0.2">
      <c r="D5" s="10"/>
    </row>
    <row r="6" spans="1:60" ht="38.25" x14ac:dyDescent="0.2">
      <c r="A6" s="144" t="s">
        <v>124</v>
      </c>
      <c r="B6" s="146" t="s">
        <v>125</v>
      </c>
      <c r="C6" s="146" t="s">
        <v>126</v>
      </c>
      <c r="D6" s="145" t="s">
        <v>127</v>
      </c>
      <c r="E6" s="144" t="s">
        <v>128</v>
      </c>
      <c r="F6" s="143" t="s">
        <v>129</v>
      </c>
      <c r="G6" s="144" t="s">
        <v>29</v>
      </c>
      <c r="H6" s="147" t="s">
        <v>30</v>
      </c>
      <c r="I6" s="147" t="s">
        <v>130</v>
      </c>
      <c r="J6" s="147" t="s">
        <v>31</v>
      </c>
      <c r="K6" s="147" t="s">
        <v>131</v>
      </c>
      <c r="L6" s="147" t="s">
        <v>132</v>
      </c>
      <c r="M6" s="147" t="s">
        <v>133</v>
      </c>
      <c r="N6" s="147" t="s">
        <v>134</v>
      </c>
      <c r="O6" s="147" t="s">
        <v>135</v>
      </c>
      <c r="P6" s="147" t="s">
        <v>136</v>
      </c>
      <c r="Q6" s="147" t="s">
        <v>137</v>
      </c>
      <c r="R6" s="147" t="s">
        <v>138</v>
      </c>
      <c r="S6" s="147" t="s">
        <v>139</v>
      </c>
      <c r="T6" s="147" t="s">
        <v>140</v>
      </c>
      <c r="U6" s="147" t="s">
        <v>141</v>
      </c>
      <c r="V6" s="147" t="s">
        <v>142</v>
      </c>
      <c r="W6" s="147" t="s">
        <v>143</v>
      </c>
      <c r="X6" s="147" t="s">
        <v>144</v>
      </c>
      <c r="Y6" s="147" t="s">
        <v>145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2" t="s">
        <v>146</v>
      </c>
      <c r="B8" s="163" t="s">
        <v>76</v>
      </c>
      <c r="C8" s="184" t="s">
        <v>77</v>
      </c>
      <c r="D8" s="164"/>
      <c r="E8" s="165"/>
      <c r="F8" s="166"/>
      <c r="G8" s="166">
        <f>SUMIF(AG9:AG22,"&lt;&gt;NOR",G9:G22)</f>
        <v>0</v>
      </c>
      <c r="H8" s="166"/>
      <c r="I8" s="166">
        <f>SUM(I9:I22)</f>
        <v>0</v>
      </c>
      <c r="J8" s="166"/>
      <c r="K8" s="166">
        <f>SUM(K9:K22)</f>
        <v>0</v>
      </c>
      <c r="L8" s="166"/>
      <c r="M8" s="166">
        <f>SUM(M9:M22)</f>
        <v>0</v>
      </c>
      <c r="N8" s="165"/>
      <c r="O8" s="165">
        <f>SUM(O9:O22)</f>
        <v>0</v>
      </c>
      <c r="P8" s="165"/>
      <c r="Q8" s="165">
        <f>SUM(Q9:Q22)</f>
        <v>34.090000000000003</v>
      </c>
      <c r="R8" s="166"/>
      <c r="S8" s="166"/>
      <c r="T8" s="167"/>
      <c r="U8" s="161"/>
      <c r="V8" s="161">
        <f>SUM(V9:V22)</f>
        <v>314.23</v>
      </c>
      <c r="W8" s="161"/>
      <c r="X8" s="161"/>
      <c r="Y8" s="161"/>
      <c r="AG8" t="s">
        <v>147</v>
      </c>
    </row>
    <row r="9" spans="1:60" ht="22.5" outlineLevel="1" x14ac:dyDescent="0.2">
      <c r="A9" s="169">
        <v>1</v>
      </c>
      <c r="B9" s="170" t="s">
        <v>148</v>
      </c>
      <c r="C9" s="185" t="s">
        <v>149</v>
      </c>
      <c r="D9" s="171" t="s">
        <v>150</v>
      </c>
      <c r="E9" s="172">
        <v>81.75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12</v>
      </c>
      <c r="M9" s="174">
        <f>G9*(1+L9/100)</f>
        <v>0</v>
      </c>
      <c r="N9" s="172">
        <v>0</v>
      </c>
      <c r="O9" s="172">
        <f>ROUND(E9*N9,2)</f>
        <v>0</v>
      </c>
      <c r="P9" s="172">
        <v>0.41699999999999998</v>
      </c>
      <c r="Q9" s="172">
        <f>ROUND(E9*P9,2)</f>
        <v>34.090000000000003</v>
      </c>
      <c r="R9" s="174" t="s">
        <v>151</v>
      </c>
      <c r="S9" s="174" t="s">
        <v>152</v>
      </c>
      <c r="T9" s="175" t="s">
        <v>153</v>
      </c>
      <c r="U9" s="158">
        <v>0.13</v>
      </c>
      <c r="V9" s="158">
        <f>ROUND(E9*U9,2)</f>
        <v>10.63</v>
      </c>
      <c r="W9" s="158"/>
      <c r="X9" s="158" t="s">
        <v>154</v>
      </c>
      <c r="Y9" s="158" t="s">
        <v>155</v>
      </c>
      <c r="Z9" s="148"/>
      <c r="AA9" s="148"/>
      <c r="AB9" s="148"/>
      <c r="AC9" s="148"/>
      <c r="AD9" s="148"/>
      <c r="AE9" s="148"/>
      <c r="AF9" s="148"/>
      <c r="AG9" s="148" t="s">
        <v>156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52" t="s">
        <v>157</v>
      </c>
      <c r="D10" s="253"/>
      <c r="E10" s="253"/>
      <c r="F10" s="253"/>
      <c r="G10" s="253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158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6" t="s">
        <v>159</v>
      </c>
      <c r="D11" s="159"/>
      <c r="E11" s="160">
        <v>81.75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160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9">
        <v>2</v>
      </c>
      <c r="B12" s="170" t="s">
        <v>161</v>
      </c>
      <c r="C12" s="185" t="s">
        <v>162</v>
      </c>
      <c r="D12" s="171" t="s">
        <v>163</v>
      </c>
      <c r="E12" s="172">
        <v>186.4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12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164</v>
      </c>
      <c r="S12" s="174" t="s">
        <v>152</v>
      </c>
      <c r="T12" s="175" t="s">
        <v>153</v>
      </c>
      <c r="U12" s="158">
        <v>0.36499999999999999</v>
      </c>
      <c r="V12" s="158">
        <f>ROUND(E12*U12,2)</f>
        <v>68.040000000000006</v>
      </c>
      <c r="W12" s="158"/>
      <c r="X12" s="158" t="s">
        <v>154</v>
      </c>
      <c r="Y12" s="158" t="s">
        <v>155</v>
      </c>
      <c r="Z12" s="148"/>
      <c r="AA12" s="148"/>
      <c r="AB12" s="148"/>
      <c r="AC12" s="148"/>
      <c r="AD12" s="148"/>
      <c r="AE12" s="148"/>
      <c r="AF12" s="148"/>
      <c r="AG12" s="148" t="s">
        <v>156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2" x14ac:dyDescent="0.2">
      <c r="A13" s="155"/>
      <c r="B13" s="156"/>
      <c r="C13" s="252" t="s">
        <v>165</v>
      </c>
      <c r="D13" s="253"/>
      <c r="E13" s="253"/>
      <c r="F13" s="253"/>
      <c r="G13" s="253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158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6" t="str">
        <f>C13</f>
        <v>zapažených i nezapažených s urovnáním dna do předepsaného profilu a spádu, s přehozením výkopku na přilehlém terénu na vzdálenost do 3 m od podélné osy rýhy nebo s naložením výkopku na dopravní prostředek.</v>
      </c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186" t="s">
        <v>166</v>
      </c>
      <c r="D14" s="159"/>
      <c r="E14" s="160">
        <v>38.799999999999997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160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186" t="s">
        <v>167</v>
      </c>
      <c r="D15" s="159"/>
      <c r="E15" s="160">
        <v>147.6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160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2.5" outlineLevel="1" x14ac:dyDescent="0.2">
      <c r="A16" s="169">
        <v>3</v>
      </c>
      <c r="B16" s="170" t="s">
        <v>168</v>
      </c>
      <c r="C16" s="185" t="s">
        <v>169</v>
      </c>
      <c r="D16" s="171" t="s">
        <v>163</v>
      </c>
      <c r="E16" s="172">
        <v>186.4</v>
      </c>
      <c r="F16" s="173"/>
      <c r="G16" s="174">
        <f>ROUND(E16*F16,2)</f>
        <v>0</v>
      </c>
      <c r="H16" s="173"/>
      <c r="I16" s="174">
        <f>ROUND(E16*H16,2)</f>
        <v>0</v>
      </c>
      <c r="J16" s="173"/>
      <c r="K16" s="174">
        <f>ROUND(E16*J16,2)</f>
        <v>0</v>
      </c>
      <c r="L16" s="174">
        <v>12</v>
      </c>
      <c r="M16" s="174">
        <f>G16*(1+L16/100)</f>
        <v>0</v>
      </c>
      <c r="N16" s="172">
        <v>0</v>
      </c>
      <c r="O16" s="172">
        <f>ROUND(E16*N16,2)</f>
        <v>0</v>
      </c>
      <c r="P16" s="172">
        <v>0</v>
      </c>
      <c r="Q16" s="172">
        <f>ROUND(E16*P16,2)</f>
        <v>0</v>
      </c>
      <c r="R16" s="174" t="s">
        <v>164</v>
      </c>
      <c r="S16" s="174" t="s">
        <v>152</v>
      </c>
      <c r="T16" s="175" t="s">
        <v>153</v>
      </c>
      <c r="U16" s="158">
        <v>1.1499999999999999</v>
      </c>
      <c r="V16" s="158">
        <f>ROUND(E16*U16,2)</f>
        <v>214.36</v>
      </c>
      <c r="W16" s="158"/>
      <c r="X16" s="158" t="s">
        <v>154</v>
      </c>
      <c r="Y16" s="158" t="s">
        <v>155</v>
      </c>
      <c r="Z16" s="148"/>
      <c r="AA16" s="148"/>
      <c r="AB16" s="148"/>
      <c r="AC16" s="148"/>
      <c r="AD16" s="148"/>
      <c r="AE16" s="148"/>
      <c r="AF16" s="148"/>
      <c r="AG16" s="148" t="s">
        <v>156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252" t="s">
        <v>170</v>
      </c>
      <c r="D17" s="253"/>
      <c r="E17" s="253"/>
      <c r="F17" s="253"/>
      <c r="G17" s="253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158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186" t="s">
        <v>171</v>
      </c>
      <c r="D18" s="159"/>
      <c r="E18" s="160">
        <v>38.799999999999997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160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86" t="s">
        <v>167</v>
      </c>
      <c r="D19" s="159"/>
      <c r="E19" s="160">
        <v>147.6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160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69">
        <v>4</v>
      </c>
      <c r="B20" s="170" t="s">
        <v>172</v>
      </c>
      <c r="C20" s="185" t="s">
        <v>173</v>
      </c>
      <c r="D20" s="171" t="s">
        <v>150</v>
      </c>
      <c r="E20" s="172">
        <v>220.8</v>
      </c>
      <c r="F20" s="173"/>
      <c r="G20" s="174">
        <f>ROUND(E20*F20,2)</f>
        <v>0</v>
      </c>
      <c r="H20" s="173"/>
      <c r="I20" s="174">
        <f>ROUND(E20*H20,2)</f>
        <v>0</v>
      </c>
      <c r="J20" s="173"/>
      <c r="K20" s="174">
        <f>ROUND(E20*J20,2)</f>
        <v>0</v>
      </c>
      <c r="L20" s="174">
        <v>12</v>
      </c>
      <c r="M20" s="174">
        <f>G20*(1+L20/100)</f>
        <v>0</v>
      </c>
      <c r="N20" s="172">
        <v>0</v>
      </c>
      <c r="O20" s="172">
        <f>ROUND(E20*N20,2)</f>
        <v>0</v>
      </c>
      <c r="P20" s="172">
        <v>0</v>
      </c>
      <c r="Q20" s="172">
        <f>ROUND(E20*P20,2)</f>
        <v>0</v>
      </c>
      <c r="R20" s="174" t="s">
        <v>164</v>
      </c>
      <c r="S20" s="174" t="s">
        <v>152</v>
      </c>
      <c r="T20" s="175" t="s">
        <v>153</v>
      </c>
      <c r="U20" s="158">
        <v>9.6000000000000002E-2</v>
      </c>
      <c r="V20" s="158">
        <f>ROUND(E20*U20,2)</f>
        <v>21.2</v>
      </c>
      <c r="W20" s="158"/>
      <c r="X20" s="158" t="s">
        <v>154</v>
      </c>
      <c r="Y20" s="158" t="s">
        <v>155</v>
      </c>
      <c r="Z20" s="148"/>
      <c r="AA20" s="148"/>
      <c r="AB20" s="148"/>
      <c r="AC20" s="148"/>
      <c r="AD20" s="148"/>
      <c r="AE20" s="148"/>
      <c r="AF20" s="148"/>
      <c r="AG20" s="148" t="s">
        <v>156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252" t="s">
        <v>174</v>
      </c>
      <c r="D21" s="253"/>
      <c r="E21" s="253"/>
      <c r="F21" s="253"/>
      <c r="G21" s="253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158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186" t="s">
        <v>175</v>
      </c>
      <c r="D22" s="159"/>
      <c r="E22" s="160">
        <v>220.8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160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x14ac:dyDescent="0.2">
      <c r="A23" s="162" t="s">
        <v>146</v>
      </c>
      <c r="B23" s="163" t="s">
        <v>78</v>
      </c>
      <c r="C23" s="184" t="s">
        <v>79</v>
      </c>
      <c r="D23" s="164"/>
      <c r="E23" s="165"/>
      <c r="F23" s="166"/>
      <c r="G23" s="166">
        <f>SUMIF(AG24:AG26,"&lt;&gt;NOR",G24:G26)</f>
        <v>0</v>
      </c>
      <c r="H23" s="166"/>
      <c r="I23" s="166">
        <f>SUM(I24:I26)</f>
        <v>0</v>
      </c>
      <c r="J23" s="166"/>
      <c r="K23" s="166">
        <f>SUM(K24:K26)</f>
        <v>0</v>
      </c>
      <c r="L23" s="166"/>
      <c r="M23" s="166">
        <f>SUM(M24:M26)</f>
        <v>0</v>
      </c>
      <c r="N23" s="165"/>
      <c r="O23" s="165">
        <f>SUM(O24:O26)</f>
        <v>0</v>
      </c>
      <c r="P23" s="165"/>
      <c r="Q23" s="165">
        <f>SUM(Q24:Q26)</f>
        <v>0</v>
      </c>
      <c r="R23" s="166"/>
      <c r="S23" s="166"/>
      <c r="T23" s="167"/>
      <c r="U23" s="161"/>
      <c r="V23" s="161">
        <f>SUM(V24:V26)</f>
        <v>224.27</v>
      </c>
      <c r="W23" s="161"/>
      <c r="X23" s="161"/>
      <c r="Y23" s="161"/>
      <c r="AG23" t="s">
        <v>147</v>
      </c>
    </row>
    <row r="24" spans="1:60" ht="22.5" outlineLevel="1" x14ac:dyDescent="0.2">
      <c r="A24" s="169">
        <v>5</v>
      </c>
      <c r="B24" s="170" t="s">
        <v>176</v>
      </c>
      <c r="C24" s="185" t="s">
        <v>177</v>
      </c>
      <c r="D24" s="171" t="s">
        <v>150</v>
      </c>
      <c r="E24" s="172">
        <v>426.36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12</v>
      </c>
      <c r="M24" s="174">
        <f>G24*(1+L24/100)</f>
        <v>0</v>
      </c>
      <c r="N24" s="172">
        <v>0</v>
      </c>
      <c r="O24" s="172">
        <f>ROUND(E24*N24,2)</f>
        <v>0</v>
      </c>
      <c r="P24" s="172">
        <v>0</v>
      </c>
      <c r="Q24" s="172">
        <f>ROUND(E24*P24,2)</f>
        <v>0</v>
      </c>
      <c r="R24" s="174" t="s">
        <v>178</v>
      </c>
      <c r="S24" s="174" t="s">
        <v>152</v>
      </c>
      <c r="T24" s="175" t="s">
        <v>153</v>
      </c>
      <c r="U24" s="158">
        <v>0.52600000000000002</v>
      </c>
      <c r="V24" s="158">
        <f>ROUND(E24*U24,2)</f>
        <v>224.27</v>
      </c>
      <c r="W24" s="158"/>
      <c r="X24" s="158" t="s">
        <v>154</v>
      </c>
      <c r="Y24" s="158" t="s">
        <v>155</v>
      </c>
      <c r="Z24" s="148"/>
      <c r="AA24" s="148"/>
      <c r="AB24" s="148"/>
      <c r="AC24" s="148"/>
      <c r="AD24" s="148"/>
      <c r="AE24" s="148"/>
      <c r="AF24" s="148"/>
      <c r="AG24" s="148" t="s">
        <v>156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6" t="s">
        <v>179</v>
      </c>
      <c r="D25" s="159"/>
      <c r="E25" s="160">
        <v>415.36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160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86" t="s">
        <v>180</v>
      </c>
      <c r="D26" s="159"/>
      <c r="E26" s="160">
        <v>11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160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x14ac:dyDescent="0.2">
      <c r="A27" s="162" t="s">
        <v>146</v>
      </c>
      <c r="B27" s="163" t="s">
        <v>80</v>
      </c>
      <c r="C27" s="184" t="s">
        <v>81</v>
      </c>
      <c r="D27" s="164"/>
      <c r="E27" s="165"/>
      <c r="F27" s="166"/>
      <c r="G27" s="166">
        <f>SUMIF(AG28:AG30,"&lt;&gt;NOR",G28:G30)</f>
        <v>0</v>
      </c>
      <c r="H27" s="166"/>
      <c r="I27" s="166">
        <f>SUM(I28:I30)</f>
        <v>0</v>
      </c>
      <c r="J27" s="166"/>
      <c r="K27" s="166">
        <f>SUM(K28:K30)</f>
        <v>0</v>
      </c>
      <c r="L27" s="166"/>
      <c r="M27" s="166">
        <f>SUM(M28:M30)</f>
        <v>0</v>
      </c>
      <c r="N27" s="165"/>
      <c r="O27" s="165">
        <f>SUM(O28:O30)</f>
        <v>130.6</v>
      </c>
      <c r="P27" s="165"/>
      <c r="Q27" s="165">
        <f>SUM(Q28:Q30)</f>
        <v>0</v>
      </c>
      <c r="R27" s="166"/>
      <c r="S27" s="166"/>
      <c r="T27" s="167"/>
      <c r="U27" s="161"/>
      <c r="V27" s="161">
        <f>SUM(V28:V30)</f>
        <v>1421.47</v>
      </c>
      <c r="W27" s="161"/>
      <c r="X27" s="161"/>
      <c r="Y27" s="161"/>
      <c r="AG27" t="s">
        <v>147</v>
      </c>
    </row>
    <row r="28" spans="1:60" outlineLevel="1" x14ac:dyDescent="0.2">
      <c r="A28" s="169">
        <v>6</v>
      </c>
      <c r="B28" s="170" t="s">
        <v>181</v>
      </c>
      <c r="C28" s="185" t="s">
        <v>182</v>
      </c>
      <c r="D28" s="171" t="s">
        <v>150</v>
      </c>
      <c r="E28" s="172">
        <v>3467.0025000000001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12</v>
      </c>
      <c r="M28" s="174">
        <f>G28*(1+L28/100)</f>
        <v>0</v>
      </c>
      <c r="N28" s="172">
        <v>3.7670000000000002E-2</v>
      </c>
      <c r="O28" s="172">
        <f>ROUND(E28*N28,2)</f>
        <v>130.6</v>
      </c>
      <c r="P28" s="172">
        <v>0</v>
      </c>
      <c r="Q28" s="172">
        <f>ROUND(E28*P28,2)</f>
        <v>0</v>
      </c>
      <c r="R28" s="174" t="s">
        <v>183</v>
      </c>
      <c r="S28" s="174" t="s">
        <v>152</v>
      </c>
      <c r="T28" s="175" t="s">
        <v>153</v>
      </c>
      <c r="U28" s="158">
        <v>0.41</v>
      </c>
      <c r="V28" s="158">
        <f>ROUND(E28*U28,2)</f>
        <v>1421.47</v>
      </c>
      <c r="W28" s="158"/>
      <c r="X28" s="158" t="s">
        <v>154</v>
      </c>
      <c r="Y28" s="158" t="s">
        <v>155</v>
      </c>
      <c r="Z28" s="148"/>
      <c r="AA28" s="148"/>
      <c r="AB28" s="148"/>
      <c r="AC28" s="148"/>
      <c r="AD28" s="148"/>
      <c r="AE28" s="148"/>
      <c r="AF28" s="148"/>
      <c r="AG28" s="148" t="s">
        <v>156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252" t="s">
        <v>184</v>
      </c>
      <c r="D29" s="253"/>
      <c r="E29" s="253"/>
      <c r="F29" s="253"/>
      <c r="G29" s="253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158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">
      <c r="A30" s="155"/>
      <c r="B30" s="156"/>
      <c r="C30" s="186" t="s">
        <v>185</v>
      </c>
      <c r="D30" s="159"/>
      <c r="E30" s="160">
        <v>3467.0025000000001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160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x14ac:dyDescent="0.2">
      <c r="A31" s="162" t="s">
        <v>146</v>
      </c>
      <c r="B31" s="163" t="s">
        <v>82</v>
      </c>
      <c r="C31" s="184" t="s">
        <v>83</v>
      </c>
      <c r="D31" s="164"/>
      <c r="E31" s="165"/>
      <c r="F31" s="166"/>
      <c r="G31" s="166">
        <f>SUMIF(AG32:AG39,"&lt;&gt;NOR",G32:G39)</f>
        <v>0</v>
      </c>
      <c r="H31" s="166"/>
      <c r="I31" s="166">
        <f>SUM(I32:I39)</f>
        <v>0</v>
      </c>
      <c r="J31" s="166"/>
      <c r="K31" s="166">
        <f>SUM(K32:K39)</f>
        <v>0</v>
      </c>
      <c r="L31" s="166"/>
      <c r="M31" s="166">
        <f>SUM(M32:M39)</f>
        <v>0</v>
      </c>
      <c r="N31" s="165"/>
      <c r="O31" s="165">
        <f>SUM(O32:O39)</f>
        <v>1.5899999999999999</v>
      </c>
      <c r="P31" s="165"/>
      <c r="Q31" s="165">
        <f>SUM(Q32:Q39)</f>
        <v>0</v>
      </c>
      <c r="R31" s="166"/>
      <c r="S31" s="166"/>
      <c r="T31" s="167"/>
      <c r="U31" s="161"/>
      <c r="V31" s="161">
        <f>SUM(V32:V39)</f>
        <v>67.900000000000006</v>
      </c>
      <c r="W31" s="161"/>
      <c r="X31" s="161"/>
      <c r="Y31" s="161"/>
      <c r="AG31" t="s">
        <v>147</v>
      </c>
    </row>
    <row r="32" spans="1:60" ht="22.5" outlineLevel="1" x14ac:dyDescent="0.2">
      <c r="A32" s="169">
        <v>7</v>
      </c>
      <c r="B32" s="170" t="s">
        <v>186</v>
      </c>
      <c r="C32" s="185" t="s">
        <v>187</v>
      </c>
      <c r="D32" s="171" t="s">
        <v>150</v>
      </c>
      <c r="E32" s="172">
        <v>552.05999999999995</v>
      </c>
      <c r="F32" s="173"/>
      <c r="G32" s="174">
        <f>ROUND(E32*F32,2)</f>
        <v>0</v>
      </c>
      <c r="H32" s="173"/>
      <c r="I32" s="174">
        <f>ROUND(E32*H32,2)</f>
        <v>0</v>
      </c>
      <c r="J32" s="173"/>
      <c r="K32" s="174">
        <f>ROUND(E32*J32,2)</f>
        <v>0</v>
      </c>
      <c r="L32" s="174">
        <v>12</v>
      </c>
      <c r="M32" s="174">
        <f>G32*(1+L32/100)</f>
        <v>0</v>
      </c>
      <c r="N32" s="172">
        <v>2.2499999999999998E-3</v>
      </c>
      <c r="O32" s="172">
        <f>ROUND(E32*N32,2)</f>
        <v>1.24</v>
      </c>
      <c r="P32" s="172">
        <v>0</v>
      </c>
      <c r="Q32" s="172">
        <f>ROUND(E32*P32,2)</f>
        <v>0</v>
      </c>
      <c r="R32" s="174" t="s">
        <v>188</v>
      </c>
      <c r="S32" s="174" t="s">
        <v>152</v>
      </c>
      <c r="T32" s="175" t="s">
        <v>153</v>
      </c>
      <c r="U32" s="158">
        <v>0.123</v>
      </c>
      <c r="V32" s="158">
        <f>ROUND(E32*U32,2)</f>
        <v>67.900000000000006</v>
      </c>
      <c r="W32" s="158"/>
      <c r="X32" s="158" t="s">
        <v>154</v>
      </c>
      <c r="Y32" s="158" t="s">
        <v>155</v>
      </c>
      <c r="Z32" s="148"/>
      <c r="AA32" s="148"/>
      <c r="AB32" s="148"/>
      <c r="AC32" s="148"/>
      <c r="AD32" s="148"/>
      <c r="AE32" s="148"/>
      <c r="AF32" s="148"/>
      <c r="AG32" s="148" t="s">
        <v>156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252" t="s">
        <v>189</v>
      </c>
      <c r="D33" s="253"/>
      <c r="E33" s="253"/>
      <c r="F33" s="253"/>
      <c r="G33" s="253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158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76" t="str">
        <f>C33</f>
        <v>v rovině nebo ve svahu, s přesahem jednotlivých pásů 150 mm, s uchycením v terénu sponami z betonářské oceli</v>
      </c>
      <c r="BB33" s="148"/>
      <c r="BC33" s="148"/>
      <c r="BD33" s="148"/>
      <c r="BE33" s="148"/>
      <c r="BF33" s="148"/>
      <c r="BG33" s="148"/>
      <c r="BH33" s="148"/>
    </row>
    <row r="34" spans="1:60" outlineLevel="2" x14ac:dyDescent="0.2">
      <c r="A34" s="155"/>
      <c r="B34" s="156"/>
      <c r="C34" s="250" t="s">
        <v>190</v>
      </c>
      <c r="D34" s="251"/>
      <c r="E34" s="251"/>
      <c r="F34" s="251"/>
      <c r="G34" s="251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191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6" t="s">
        <v>192</v>
      </c>
      <c r="D35" s="159"/>
      <c r="E35" s="160">
        <v>374.4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160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186" t="s">
        <v>193</v>
      </c>
      <c r="D36" s="159"/>
      <c r="E36" s="160">
        <v>177.66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160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69">
        <v>8</v>
      </c>
      <c r="B37" s="170" t="s">
        <v>194</v>
      </c>
      <c r="C37" s="185" t="s">
        <v>195</v>
      </c>
      <c r="D37" s="171" t="s">
        <v>150</v>
      </c>
      <c r="E37" s="172">
        <v>690.07500000000005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12</v>
      </c>
      <c r="M37" s="174">
        <f>G37*(1+L37/100)</f>
        <v>0</v>
      </c>
      <c r="N37" s="172">
        <v>5.0000000000000001E-4</v>
      </c>
      <c r="O37" s="172">
        <f>ROUND(E37*N37,2)</f>
        <v>0.35</v>
      </c>
      <c r="P37" s="172">
        <v>0</v>
      </c>
      <c r="Q37" s="172">
        <f>ROUND(E37*P37,2)</f>
        <v>0</v>
      </c>
      <c r="R37" s="174" t="s">
        <v>196</v>
      </c>
      <c r="S37" s="174" t="s">
        <v>152</v>
      </c>
      <c r="T37" s="175" t="s">
        <v>197</v>
      </c>
      <c r="U37" s="158">
        <v>0</v>
      </c>
      <c r="V37" s="158">
        <f>ROUND(E37*U37,2)</f>
        <v>0</v>
      </c>
      <c r="W37" s="158"/>
      <c r="X37" s="158" t="s">
        <v>198</v>
      </c>
      <c r="Y37" s="158" t="s">
        <v>155</v>
      </c>
      <c r="Z37" s="148"/>
      <c r="AA37" s="148"/>
      <c r="AB37" s="148"/>
      <c r="AC37" s="148"/>
      <c r="AD37" s="148"/>
      <c r="AE37" s="148"/>
      <c r="AF37" s="148"/>
      <c r="AG37" s="148" t="s">
        <v>199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86" t="s">
        <v>200</v>
      </c>
      <c r="D38" s="159"/>
      <c r="E38" s="160">
        <v>468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160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86" t="s">
        <v>201</v>
      </c>
      <c r="D39" s="159"/>
      <c r="E39" s="160">
        <v>222.07499999999999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160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x14ac:dyDescent="0.2">
      <c r="A40" s="162" t="s">
        <v>146</v>
      </c>
      <c r="B40" s="163" t="s">
        <v>84</v>
      </c>
      <c r="C40" s="184" t="s">
        <v>85</v>
      </c>
      <c r="D40" s="164"/>
      <c r="E40" s="165"/>
      <c r="F40" s="166"/>
      <c r="G40" s="166">
        <f>SUMIF(AG41:AG48,"&lt;&gt;NOR",G41:G48)</f>
        <v>0</v>
      </c>
      <c r="H40" s="166"/>
      <c r="I40" s="166">
        <f>SUM(I41:I48)</f>
        <v>0</v>
      </c>
      <c r="J40" s="166"/>
      <c r="K40" s="166">
        <f>SUM(K41:K48)</f>
        <v>0</v>
      </c>
      <c r="L40" s="166"/>
      <c r="M40" s="166">
        <f>SUM(M41:M48)</f>
        <v>0</v>
      </c>
      <c r="N40" s="165"/>
      <c r="O40" s="165">
        <f>SUM(O41:O48)</f>
        <v>78.34</v>
      </c>
      <c r="P40" s="165"/>
      <c r="Q40" s="165">
        <f>SUM(Q41:Q48)</f>
        <v>0</v>
      </c>
      <c r="R40" s="166"/>
      <c r="S40" s="166"/>
      <c r="T40" s="167"/>
      <c r="U40" s="161"/>
      <c r="V40" s="161">
        <f>SUM(V41:V48)</f>
        <v>114.5</v>
      </c>
      <c r="W40" s="161"/>
      <c r="X40" s="161"/>
      <c r="Y40" s="161"/>
      <c r="AG40" t="s">
        <v>147</v>
      </c>
    </row>
    <row r="41" spans="1:60" ht="22.5" outlineLevel="1" x14ac:dyDescent="0.2">
      <c r="A41" s="169">
        <v>9</v>
      </c>
      <c r="B41" s="170" t="s">
        <v>202</v>
      </c>
      <c r="C41" s="185" t="s">
        <v>203</v>
      </c>
      <c r="D41" s="171" t="s">
        <v>150</v>
      </c>
      <c r="E41" s="172">
        <v>140.63</v>
      </c>
      <c r="F41" s="173"/>
      <c r="G41" s="174">
        <f>ROUND(E41*F41,2)</f>
        <v>0</v>
      </c>
      <c r="H41" s="173"/>
      <c r="I41" s="174">
        <f>ROUND(E41*H41,2)</f>
        <v>0</v>
      </c>
      <c r="J41" s="173"/>
      <c r="K41" s="174">
        <f>ROUND(E41*J41,2)</f>
        <v>0</v>
      </c>
      <c r="L41" s="174">
        <v>12</v>
      </c>
      <c r="M41" s="174">
        <f>G41*(1+L41/100)</f>
        <v>0</v>
      </c>
      <c r="N41" s="172">
        <v>0.441</v>
      </c>
      <c r="O41" s="172">
        <f>ROUND(E41*N41,2)</f>
        <v>62.02</v>
      </c>
      <c r="P41" s="172">
        <v>0</v>
      </c>
      <c r="Q41" s="172">
        <f>ROUND(E41*P41,2)</f>
        <v>0</v>
      </c>
      <c r="R41" s="174" t="s">
        <v>151</v>
      </c>
      <c r="S41" s="174" t="s">
        <v>152</v>
      </c>
      <c r="T41" s="175" t="s">
        <v>153</v>
      </c>
      <c r="U41" s="158">
        <v>2.9000000000000001E-2</v>
      </c>
      <c r="V41" s="158">
        <f>ROUND(E41*U41,2)</f>
        <v>4.08</v>
      </c>
      <c r="W41" s="158"/>
      <c r="X41" s="158" t="s">
        <v>154</v>
      </c>
      <c r="Y41" s="158" t="s">
        <v>155</v>
      </c>
      <c r="Z41" s="148"/>
      <c r="AA41" s="148"/>
      <c r="AB41" s="148"/>
      <c r="AC41" s="148"/>
      <c r="AD41" s="148"/>
      <c r="AE41" s="148"/>
      <c r="AF41" s="148"/>
      <c r="AG41" s="148" t="s">
        <v>156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">
      <c r="A42" s="155"/>
      <c r="B42" s="156"/>
      <c r="C42" s="186" t="s">
        <v>204</v>
      </c>
      <c r="D42" s="159"/>
      <c r="E42" s="160">
        <v>81.75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160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">
      <c r="A43" s="155"/>
      <c r="B43" s="156"/>
      <c r="C43" s="186" t="s">
        <v>205</v>
      </c>
      <c r="D43" s="159"/>
      <c r="E43" s="160">
        <v>58.88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160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22.5" outlineLevel="1" x14ac:dyDescent="0.2">
      <c r="A44" s="169">
        <v>10</v>
      </c>
      <c r="B44" s="170" t="s">
        <v>206</v>
      </c>
      <c r="C44" s="185" t="s">
        <v>207</v>
      </c>
      <c r="D44" s="171" t="s">
        <v>150</v>
      </c>
      <c r="E44" s="172">
        <v>81.75</v>
      </c>
      <c r="F44" s="173"/>
      <c r="G44" s="174">
        <f>ROUND(E44*F44,2)</f>
        <v>0</v>
      </c>
      <c r="H44" s="173"/>
      <c r="I44" s="174">
        <f>ROUND(E44*H44,2)</f>
        <v>0</v>
      </c>
      <c r="J44" s="173"/>
      <c r="K44" s="174">
        <f>ROUND(E44*J44,2)</f>
        <v>0</v>
      </c>
      <c r="L44" s="174">
        <v>12</v>
      </c>
      <c r="M44" s="174">
        <f>G44*(1+L44/100)</f>
        <v>0</v>
      </c>
      <c r="N44" s="172">
        <v>0.11</v>
      </c>
      <c r="O44" s="172">
        <f>ROUND(E44*N44,2)</f>
        <v>8.99</v>
      </c>
      <c r="P44" s="172">
        <v>0</v>
      </c>
      <c r="Q44" s="172">
        <f>ROUND(E44*P44,2)</f>
        <v>0</v>
      </c>
      <c r="R44" s="174" t="s">
        <v>151</v>
      </c>
      <c r="S44" s="174" t="s">
        <v>152</v>
      </c>
      <c r="T44" s="175" t="s">
        <v>153</v>
      </c>
      <c r="U44" s="158">
        <v>1.165</v>
      </c>
      <c r="V44" s="158">
        <f>ROUND(E44*U44,2)</f>
        <v>95.24</v>
      </c>
      <c r="W44" s="158"/>
      <c r="X44" s="158" t="s">
        <v>154</v>
      </c>
      <c r="Y44" s="158" t="s">
        <v>155</v>
      </c>
      <c r="Z44" s="148"/>
      <c r="AA44" s="148"/>
      <c r="AB44" s="148"/>
      <c r="AC44" s="148"/>
      <c r="AD44" s="148"/>
      <c r="AE44" s="148"/>
      <c r="AF44" s="148"/>
      <c r="AG44" s="148" t="s">
        <v>156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252" t="s">
        <v>208</v>
      </c>
      <c r="D45" s="253"/>
      <c r="E45" s="253"/>
      <c r="F45" s="253"/>
      <c r="G45" s="253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158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76" t="str">
        <f>C45</f>
        <v>s provedením lože do 50 mm, s vyplněním spár, s dvojím beraněním a se smetením přebytečného materiálu na krajnici</v>
      </c>
      <c r="BB45" s="148"/>
      <c r="BC45" s="148"/>
      <c r="BD45" s="148"/>
      <c r="BE45" s="148"/>
      <c r="BF45" s="148"/>
      <c r="BG45" s="148"/>
      <c r="BH45" s="148"/>
    </row>
    <row r="46" spans="1:60" ht="22.5" outlineLevel="1" x14ac:dyDescent="0.2">
      <c r="A46" s="169">
        <v>11</v>
      </c>
      <c r="B46" s="170" t="s">
        <v>209</v>
      </c>
      <c r="C46" s="185" t="s">
        <v>210</v>
      </c>
      <c r="D46" s="171" t="s">
        <v>150</v>
      </c>
      <c r="E46" s="172">
        <v>40.479999999999997</v>
      </c>
      <c r="F46" s="173"/>
      <c r="G46" s="174">
        <f>ROUND(E46*F46,2)</f>
        <v>0</v>
      </c>
      <c r="H46" s="173"/>
      <c r="I46" s="174">
        <f>ROUND(E46*H46,2)</f>
        <v>0</v>
      </c>
      <c r="J46" s="173"/>
      <c r="K46" s="174">
        <f>ROUND(E46*J46,2)</f>
        <v>0</v>
      </c>
      <c r="L46" s="174">
        <v>12</v>
      </c>
      <c r="M46" s="174">
        <f>G46*(1+L46/100)</f>
        <v>0</v>
      </c>
      <c r="N46" s="172">
        <v>0.18107999999999999</v>
      </c>
      <c r="O46" s="172">
        <f>ROUND(E46*N46,2)</f>
        <v>7.33</v>
      </c>
      <c r="P46" s="172">
        <v>0</v>
      </c>
      <c r="Q46" s="172">
        <f>ROUND(E46*P46,2)</f>
        <v>0</v>
      </c>
      <c r="R46" s="174" t="s">
        <v>151</v>
      </c>
      <c r="S46" s="174" t="s">
        <v>152</v>
      </c>
      <c r="T46" s="175" t="s">
        <v>153</v>
      </c>
      <c r="U46" s="158">
        <v>0.375</v>
      </c>
      <c r="V46" s="158">
        <f>ROUND(E46*U46,2)</f>
        <v>15.18</v>
      </c>
      <c r="W46" s="158"/>
      <c r="X46" s="158" t="s">
        <v>154</v>
      </c>
      <c r="Y46" s="158" t="s">
        <v>155</v>
      </c>
      <c r="Z46" s="148"/>
      <c r="AA46" s="148"/>
      <c r="AB46" s="148"/>
      <c r="AC46" s="148"/>
      <c r="AD46" s="148"/>
      <c r="AE46" s="148"/>
      <c r="AF46" s="148"/>
      <c r="AG46" s="148" t="s">
        <v>156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2.5" outlineLevel="2" x14ac:dyDescent="0.2">
      <c r="A47" s="155"/>
      <c r="B47" s="156"/>
      <c r="C47" s="252" t="s">
        <v>211</v>
      </c>
      <c r="D47" s="253"/>
      <c r="E47" s="253"/>
      <c r="F47" s="253"/>
      <c r="G47" s="253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158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76" t="str">
        <f>C47</f>
        <v>komunikací pro pěší, z dlaždic betonových a teracových, do velikosti dlaždic 0,25 m2, s provedením lože do tl. 30 mm, s vyplněním spár a se smetením přebytečného materiálu na vzdálenost do 3 m</v>
      </c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86" t="s">
        <v>212</v>
      </c>
      <c r="D48" s="159"/>
      <c r="E48" s="160">
        <v>40.479999999999997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160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">
      <c r="A49" s="162" t="s">
        <v>146</v>
      </c>
      <c r="B49" s="163" t="s">
        <v>86</v>
      </c>
      <c r="C49" s="184" t="s">
        <v>87</v>
      </c>
      <c r="D49" s="164"/>
      <c r="E49" s="165"/>
      <c r="F49" s="166"/>
      <c r="G49" s="166">
        <f>SUMIF(AG50:AG51,"&lt;&gt;NOR",G50:G51)</f>
        <v>0</v>
      </c>
      <c r="H49" s="166"/>
      <c r="I49" s="166">
        <f>SUM(I50:I51)</f>
        <v>0</v>
      </c>
      <c r="J49" s="166"/>
      <c r="K49" s="166">
        <f>SUM(K50:K51)</f>
        <v>0</v>
      </c>
      <c r="L49" s="166"/>
      <c r="M49" s="166">
        <f>SUM(M50:M51)</f>
        <v>0</v>
      </c>
      <c r="N49" s="165"/>
      <c r="O49" s="165">
        <f>SUM(O50:O51)</f>
        <v>0.05</v>
      </c>
      <c r="P49" s="165"/>
      <c r="Q49" s="165">
        <f>SUM(Q50:Q51)</f>
        <v>0</v>
      </c>
      <c r="R49" s="166"/>
      <c r="S49" s="166"/>
      <c r="T49" s="167"/>
      <c r="U49" s="161"/>
      <c r="V49" s="161">
        <f>SUM(V50:V51)</f>
        <v>36</v>
      </c>
      <c r="W49" s="161"/>
      <c r="X49" s="161"/>
      <c r="Y49" s="161"/>
      <c r="AG49" t="s">
        <v>147</v>
      </c>
    </row>
    <row r="50" spans="1:60" outlineLevel="1" x14ac:dyDescent="0.2">
      <c r="A50" s="177">
        <v>12</v>
      </c>
      <c r="B50" s="178" t="s">
        <v>213</v>
      </c>
      <c r="C50" s="187" t="s">
        <v>214</v>
      </c>
      <c r="D50" s="179" t="s">
        <v>215</v>
      </c>
      <c r="E50" s="180">
        <v>180</v>
      </c>
      <c r="F50" s="181"/>
      <c r="G50" s="182">
        <f>ROUND(E50*F50,2)</f>
        <v>0</v>
      </c>
      <c r="H50" s="181"/>
      <c r="I50" s="182">
        <f>ROUND(E50*H50,2)</f>
        <v>0</v>
      </c>
      <c r="J50" s="181"/>
      <c r="K50" s="182">
        <f>ROUND(E50*J50,2)</f>
        <v>0</v>
      </c>
      <c r="L50" s="182">
        <v>12</v>
      </c>
      <c r="M50" s="182">
        <f>G50*(1+L50/100)</f>
        <v>0</v>
      </c>
      <c r="N50" s="180">
        <v>2.4000000000000001E-4</v>
      </c>
      <c r="O50" s="180">
        <f>ROUND(E50*N50,2)</f>
        <v>0.04</v>
      </c>
      <c r="P50" s="180">
        <v>0</v>
      </c>
      <c r="Q50" s="180">
        <f>ROUND(E50*P50,2)</f>
        <v>0</v>
      </c>
      <c r="R50" s="182" t="s">
        <v>216</v>
      </c>
      <c r="S50" s="182" t="s">
        <v>152</v>
      </c>
      <c r="T50" s="183" t="s">
        <v>153</v>
      </c>
      <c r="U50" s="158">
        <v>0.2</v>
      </c>
      <c r="V50" s="158">
        <f>ROUND(E50*U50,2)</f>
        <v>36</v>
      </c>
      <c r="W50" s="158"/>
      <c r="X50" s="158" t="s">
        <v>154</v>
      </c>
      <c r="Y50" s="158" t="s">
        <v>155</v>
      </c>
      <c r="Z50" s="148"/>
      <c r="AA50" s="148"/>
      <c r="AB50" s="148"/>
      <c r="AC50" s="148"/>
      <c r="AD50" s="148"/>
      <c r="AE50" s="148"/>
      <c r="AF50" s="148"/>
      <c r="AG50" s="148" t="s">
        <v>156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77">
        <v>13</v>
      </c>
      <c r="B51" s="178" t="s">
        <v>217</v>
      </c>
      <c r="C51" s="187" t="s">
        <v>218</v>
      </c>
      <c r="D51" s="179" t="s">
        <v>215</v>
      </c>
      <c r="E51" s="180">
        <v>395</v>
      </c>
      <c r="F51" s="181"/>
      <c r="G51" s="182">
        <f>ROUND(E51*F51,2)</f>
        <v>0</v>
      </c>
      <c r="H51" s="181"/>
      <c r="I51" s="182">
        <f>ROUND(E51*H51,2)</f>
        <v>0</v>
      </c>
      <c r="J51" s="181"/>
      <c r="K51" s="182">
        <f>ROUND(E51*J51,2)</f>
        <v>0</v>
      </c>
      <c r="L51" s="182">
        <v>12</v>
      </c>
      <c r="M51" s="182">
        <f>G51*(1+L51/100)</f>
        <v>0</v>
      </c>
      <c r="N51" s="180">
        <v>3.0000000000000001E-5</v>
      </c>
      <c r="O51" s="180">
        <f>ROUND(E51*N51,2)</f>
        <v>0.01</v>
      </c>
      <c r="P51" s="180">
        <v>0</v>
      </c>
      <c r="Q51" s="180">
        <f>ROUND(E51*P51,2)</f>
        <v>0</v>
      </c>
      <c r="R51" s="182"/>
      <c r="S51" s="182" t="s">
        <v>219</v>
      </c>
      <c r="T51" s="183" t="s">
        <v>220</v>
      </c>
      <c r="U51" s="158">
        <v>0</v>
      </c>
      <c r="V51" s="158">
        <f>ROUND(E51*U51,2)</f>
        <v>0</v>
      </c>
      <c r="W51" s="158"/>
      <c r="X51" s="158" t="s">
        <v>154</v>
      </c>
      <c r="Y51" s="158" t="s">
        <v>155</v>
      </c>
      <c r="Z51" s="148"/>
      <c r="AA51" s="148"/>
      <c r="AB51" s="148"/>
      <c r="AC51" s="148"/>
      <c r="AD51" s="148"/>
      <c r="AE51" s="148"/>
      <c r="AF51" s="148"/>
      <c r="AG51" s="148" t="s">
        <v>156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x14ac:dyDescent="0.2">
      <c r="A52" s="162" t="s">
        <v>146</v>
      </c>
      <c r="B52" s="163" t="s">
        <v>86</v>
      </c>
      <c r="C52" s="184" t="s">
        <v>87</v>
      </c>
      <c r="D52" s="164"/>
      <c r="E52" s="165"/>
      <c r="F52" s="166"/>
      <c r="G52" s="166">
        <f>SUMIF(AG53:AG121,"&lt;&gt;NOR",G53:G121)</f>
        <v>0</v>
      </c>
      <c r="H52" s="166"/>
      <c r="I52" s="166">
        <f>SUM(I53:I121)</f>
        <v>0</v>
      </c>
      <c r="J52" s="166"/>
      <c r="K52" s="166">
        <f>SUM(K53:K121)</f>
        <v>0</v>
      </c>
      <c r="L52" s="166"/>
      <c r="M52" s="166">
        <f>SUM(M53:M121)</f>
        <v>0</v>
      </c>
      <c r="N52" s="165"/>
      <c r="O52" s="165">
        <f>SUM(O53:O121)</f>
        <v>125.49</v>
      </c>
      <c r="P52" s="165"/>
      <c r="Q52" s="165">
        <f>SUM(Q53:Q121)</f>
        <v>0</v>
      </c>
      <c r="R52" s="166"/>
      <c r="S52" s="166"/>
      <c r="T52" s="167"/>
      <c r="U52" s="161"/>
      <c r="V52" s="161">
        <f>SUM(V53:V121)</f>
        <v>6233.04</v>
      </c>
      <c r="W52" s="161"/>
      <c r="X52" s="161"/>
      <c r="Y52" s="161"/>
      <c r="AG52" t="s">
        <v>147</v>
      </c>
    </row>
    <row r="53" spans="1:60" ht="22.5" outlineLevel="1" x14ac:dyDescent="0.2">
      <c r="A53" s="169">
        <v>14</v>
      </c>
      <c r="B53" s="170" t="s">
        <v>221</v>
      </c>
      <c r="C53" s="185" t="s">
        <v>222</v>
      </c>
      <c r="D53" s="171" t="s">
        <v>150</v>
      </c>
      <c r="E53" s="172">
        <v>114.1</v>
      </c>
      <c r="F53" s="173"/>
      <c r="G53" s="174">
        <f>ROUND(E53*F53,2)</f>
        <v>0</v>
      </c>
      <c r="H53" s="173"/>
      <c r="I53" s="174">
        <f>ROUND(E53*H53,2)</f>
        <v>0</v>
      </c>
      <c r="J53" s="173"/>
      <c r="K53" s="174">
        <f>ROUND(E53*J53,2)</f>
        <v>0</v>
      </c>
      <c r="L53" s="174">
        <v>12</v>
      </c>
      <c r="M53" s="174">
        <f>G53*(1+L53/100)</f>
        <v>0</v>
      </c>
      <c r="N53" s="172">
        <v>1.6420000000000001E-2</v>
      </c>
      <c r="O53" s="172">
        <f>ROUND(E53*N53,2)</f>
        <v>1.87</v>
      </c>
      <c r="P53" s="172">
        <v>0</v>
      </c>
      <c r="Q53" s="172">
        <f>ROUND(E53*P53,2)</f>
        <v>0</v>
      </c>
      <c r="R53" s="174" t="s">
        <v>216</v>
      </c>
      <c r="S53" s="174" t="s">
        <v>152</v>
      </c>
      <c r="T53" s="175" t="s">
        <v>153</v>
      </c>
      <c r="U53" s="158">
        <v>1.2558</v>
      </c>
      <c r="V53" s="158">
        <f>ROUND(E53*U53,2)</f>
        <v>143.29</v>
      </c>
      <c r="W53" s="158"/>
      <c r="X53" s="158" t="s">
        <v>154</v>
      </c>
      <c r="Y53" s="158" t="s">
        <v>155</v>
      </c>
      <c r="Z53" s="148"/>
      <c r="AA53" s="148"/>
      <c r="AB53" s="148"/>
      <c r="AC53" s="148"/>
      <c r="AD53" s="148"/>
      <c r="AE53" s="148"/>
      <c r="AF53" s="148"/>
      <c r="AG53" s="148" t="s">
        <v>156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2.5" outlineLevel="2" x14ac:dyDescent="0.2">
      <c r="A54" s="155"/>
      <c r="B54" s="156"/>
      <c r="C54" s="252" t="s">
        <v>223</v>
      </c>
      <c r="D54" s="253"/>
      <c r="E54" s="253"/>
      <c r="F54" s="253"/>
      <c r="G54" s="253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158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76" t="str">
        <f>C54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54" s="148"/>
      <c r="BC54" s="148"/>
      <c r="BD54" s="148"/>
      <c r="BE54" s="148"/>
      <c r="BF54" s="148"/>
      <c r="BG54" s="148"/>
      <c r="BH54" s="148"/>
    </row>
    <row r="55" spans="1:60" outlineLevel="2" x14ac:dyDescent="0.2">
      <c r="A55" s="155"/>
      <c r="B55" s="156"/>
      <c r="C55" s="250" t="s">
        <v>224</v>
      </c>
      <c r="D55" s="251"/>
      <c r="E55" s="251"/>
      <c r="F55" s="251"/>
      <c r="G55" s="251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191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">
      <c r="A56" s="155"/>
      <c r="B56" s="156"/>
      <c r="C56" s="186" t="s">
        <v>225</v>
      </c>
      <c r="D56" s="159"/>
      <c r="E56" s="160">
        <v>48.5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160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186" t="s">
        <v>226</v>
      </c>
      <c r="D57" s="159"/>
      <c r="E57" s="160">
        <v>65.599999999999994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160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1" x14ac:dyDescent="0.2">
      <c r="A58" s="169">
        <v>15</v>
      </c>
      <c r="B58" s="170" t="s">
        <v>227</v>
      </c>
      <c r="C58" s="185" t="s">
        <v>228</v>
      </c>
      <c r="D58" s="171" t="s">
        <v>150</v>
      </c>
      <c r="E58" s="172">
        <v>186.4</v>
      </c>
      <c r="F58" s="173"/>
      <c r="G58" s="174">
        <f>ROUND(E58*F58,2)</f>
        <v>0</v>
      </c>
      <c r="H58" s="173"/>
      <c r="I58" s="174">
        <f>ROUND(E58*H58,2)</f>
        <v>0</v>
      </c>
      <c r="J58" s="173"/>
      <c r="K58" s="174">
        <f>ROUND(E58*J58,2)</f>
        <v>0</v>
      </c>
      <c r="L58" s="174">
        <v>12</v>
      </c>
      <c r="M58" s="174">
        <f>G58*(1+L58/100)</f>
        <v>0</v>
      </c>
      <c r="N58" s="172">
        <v>1.039E-2</v>
      </c>
      <c r="O58" s="172">
        <f>ROUND(E58*N58,2)</f>
        <v>1.94</v>
      </c>
      <c r="P58" s="172">
        <v>0</v>
      </c>
      <c r="Q58" s="172">
        <f>ROUND(E58*P58,2)</f>
        <v>0</v>
      </c>
      <c r="R58" s="174" t="s">
        <v>216</v>
      </c>
      <c r="S58" s="174" t="s">
        <v>152</v>
      </c>
      <c r="T58" s="175" t="s">
        <v>153</v>
      </c>
      <c r="U58" s="158">
        <v>0.85699999999999998</v>
      </c>
      <c r="V58" s="158">
        <f>ROUND(E58*U58,2)</f>
        <v>159.74</v>
      </c>
      <c r="W58" s="158"/>
      <c r="X58" s="158" t="s">
        <v>154</v>
      </c>
      <c r="Y58" s="158" t="s">
        <v>155</v>
      </c>
      <c r="Z58" s="148"/>
      <c r="AA58" s="148"/>
      <c r="AB58" s="148"/>
      <c r="AC58" s="148"/>
      <c r="AD58" s="148"/>
      <c r="AE58" s="148"/>
      <c r="AF58" s="148"/>
      <c r="AG58" s="148" t="s">
        <v>156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2.5" outlineLevel="2" x14ac:dyDescent="0.2">
      <c r="A59" s="155"/>
      <c r="B59" s="156"/>
      <c r="C59" s="252" t="s">
        <v>223</v>
      </c>
      <c r="D59" s="253"/>
      <c r="E59" s="253"/>
      <c r="F59" s="253"/>
      <c r="G59" s="253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158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76" t="str">
        <f>C59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250" t="s">
        <v>229</v>
      </c>
      <c r="D60" s="251"/>
      <c r="E60" s="251"/>
      <c r="F60" s="251"/>
      <c r="G60" s="251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191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250" t="s">
        <v>224</v>
      </c>
      <c r="D61" s="251"/>
      <c r="E61" s="251"/>
      <c r="F61" s="251"/>
      <c r="G61" s="251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191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2" x14ac:dyDescent="0.2">
      <c r="A62" s="155"/>
      <c r="B62" s="156"/>
      <c r="C62" s="186" t="s">
        <v>230</v>
      </c>
      <c r="D62" s="159"/>
      <c r="E62" s="160">
        <v>38.799999999999997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160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">
      <c r="A63" s="155"/>
      <c r="B63" s="156"/>
      <c r="C63" s="186" t="s">
        <v>231</v>
      </c>
      <c r="D63" s="159"/>
      <c r="E63" s="160">
        <v>147.6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160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22.5" outlineLevel="1" x14ac:dyDescent="0.2">
      <c r="A64" s="169">
        <v>16</v>
      </c>
      <c r="B64" s="170" t="s">
        <v>232</v>
      </c>
      <c r="C64" s="185" t="s">
        <v>233</v>
      </c>
      <c r="D64" s="171" t="s">
        <v>150</v>
      </c>
      <c r="E64" s="172">
        <v>142.6</v>
      </c>
      <c r="F64" s="173"/>
      <c r="G64" s="174">
        <f>ROUND(E64*F64,2)</f>
        <v>0</v>
      </c>
      <c r="H64" s="173"/>
      <c r="I64" s="174">
        <f>ROUND(E64*H64,2)</f>
        <v>0</v>
      </c>
      <c r="J64" s="173"/>
      <c r="K64" s="174">
        <f>ROUND(E64*J64,2)</f>
        <v>0</v>
      </c>
      <c r="L64" s="174">
        <v>12</v>
      </c>
      <c r="M64" s="174">
        <f>G64*(1+L64/100)</f>
        <v>0</v>
      </c>
      <c r="N64" s="172">
        <v>1.3860000000000001E-2</v>
      </c>
      <c r="O64" s="172">
        <f>ROUND(E64*N64,2)</f>
        <v>1.98</v>
      </c>
      <c r="P64" s="172">
        <v>0</v>
      </c>
      <c r="Q64" s="172">
        <f>ROUND(E64*P64,2)</f>
        <v>0</v>
      </c>
      <c r="R64" s="174" t="s">
        <v>216</v>
      </c>
      <c r="S64" s="174" t="s">
        <v>152</v>
      </c>
      <c r="T64" s="175" t="s">
        <v>234</v>
      </c>
      <c r="U64" s="158">
        <v>1.2558</v>
      </c>
      <c r="V64" s="158">
        <f>ROUND(E64*U64,2)</f>
        <v>179.08</v>
      </c>
      <c r="W64" s="158"/>
      <c r="X64" s="158" t="s">
        <v>154</v>
      </c>
      <c r="Y64" s="158" t="s">
        <v>155</v>
      </c>
      <c r="Z64" s="148"/>
      <c r="AA64" s="148"/>
      <c r="AB64" s="148"/>
      <c r="AC64" s="148"/>
      <c r="AD64" s="148"/>
      <c r="AE64" s="148"/>
      <c r="AF64" s="148"/>
      <c r="AG64" s="148" t="s">
        <v>156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outlineLevel="2" x14ac:dyDescent="0.2">
      <c r="A65" s="155"/>
      <c r="B65" s="156"/>
      <c r="C65" s="252" t="s">
        <v>223</v>
      </c>
      <c r="D65" s="253"/>
      <c r="E65" s="253"/>
      <c r="F65" s="253"/>
      <c r="G65" s="253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158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76" t="str">
        <f>C65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186" t="s">
        <v>235</v>
      </c>
      <c r="D66" s="159"/>
      <c r="E66" s="160">
        <v>142.6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160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 x14ac:dyDescent="0.2">
      <c r="A67" s="169">
        <v>17</v>
      </c>
      <c r="B67" s="170" t="s">
        <v>236</v>
      </c>
      <c r="C67" s="185" t="s">
        <v>237</v>
      </c>
      <c r="D67" s="171" t="s">
        <v>150</v>
      </c>
      <c r="E67" s="172">
        <v>615.04</v>
      </c>
      <c r="F67" s="173"/>
      <c r="G67" s="174">
        <f>ROUND(E67*F67,2)</f>
        <v>0</v>
      </c>
      <c r="H67" s="173"/>
      <c r="I67" s="174">
        <f>ROUND(E67*H67,2)</f>
        <v>0</v>
      </c>
      <c r="J67" s="173"/>
      <c r="K67" s="174">
        <f>ROUND(E67*J67,2)</f>
        <v>0</v>
      </c>
      <c r="L67" s="174">
        <v>12</v>
      </c>
      <c r="M67" s="174">
        <f>G67*(1+L67/100)</f>
        <v>0</v>
      </c>
      <c r="N67" s="172">
        <v>1.3679999999999999E-2</v>
      </c>
      <c r="O67" s="172">
        <f>ROUND(E67*N67,2)</f>
        <v>8.41</v>
      </c>
      <c r="P67" s="172">
        <v>0</v>
      </c>
      <c r="Q67" s="172">
        <f>ROUND(E67*P67,2)</f>
        <v>0</v>
      </c>
      <c r="R67" s="174" t="s">
        <v>216</v>
      </c>
      <c r="S67" s="174" t="s">
        <v>152</v>
      </c>
      <c r="T67" s="175" t="s">
        <v>234</v>
      </c>
      <c r="U67" s="158">
        <v>1.2558</v>
      </c>
      <c r="V67" s="158">
        <f>ROUND(E67*U67,2)</f>
        <v>772.37</v>
      </c>
      <c r="W67" s="158"/>
      <c r="X67" s="158" t="s">
        <v>154</v>
      </c>
      <c r="Y67" s="158" t="s">
        <v>155</v>
      </c>
      <c r="Z67" s="148"/>
      <c r="AA67" s="148"/>
      <c r="AB67" s="148"/>
      <c r="AC67" s="148"/>
      <c r="AD67" s="148"/>
      <c r="AE67" s="148"/>
      <c r="AF67" s="148"/>
      <c r="AG67" s="148" t="s">
        <v>156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33.75" outlineLevel="2" x14ac:dyDescent="0.2">
      <c r="A68" s="155"/>
      <c r="B68" s="156"/>
      <c r="C68" s="252" t="s">
        <v>238</v>
      </c>
      <c r="D68" s="253"/>
      <c r="E68" s="253"/>
      <c r="F68" s="253"/>
      <c r="G68" s="253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158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76" t="str">
        <f>C68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68" s="148"/>
      <c r="BC68" s="148"/>
      <c r="BD68" s="148"/>
      <c r="BE68" s="148"/>
      <c r="BF68" s="148"/>
      <c r="BG68" s="148"/>
      <c r="BH68" s="148"/>
    </row>
    <row r="69" spans="1:60" ht="22.5" outlineLevel="2" x14ac:dyDescent="0.2">
      <c r="A69" s="155"/>
      <c r="B69" s="156"/>
      <c r="C69" s="250" t="s">
        <v>239</v>
      </c>
      <c r="D69" s="251"/>
      <c r="E69" s="251"/>
      <c r="F69" s="251"/>
      <c r="G69" s="251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191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76" t="str">
        <f>C69</f>
        <v>Nanesení lepicího tmelu na izolační desky, nalepení desek, zajištění talířovými hmoždinkami, natažení stěrky, vtlačení výztužné tkaniny, přehlazení stěrky, kontaktní nátěr (vyžaduje -li to typ omítkoviny), povrchová úprava omítkou. Osazení rohových lišt na rozích budovy.</v>
      </c>
      <c r="BB69" s="148"/>
      <c r="BC69" s="148"/>
      <c r="BD69" s="148"/>
      <c r="BE69" s="148"/>
      <c r="BF69" s="148"/>
      <c r="BG69" s="148"/>
      <c r="BH69" s="148"/>
    </row>
    <row r="70" spans="1:60" outlineLevel="3" x14ac:dyDescent="0.2">
      <c r="A70" s="155"/>
      <c r="B70" s="156"/>
      <c r="C70" s="250" t="s">
        <v>240</v>
      </c>
      <c r="D70" s="251"/>
      <c r="E70" s="251"/>
      <c r="F70" s="251"/>
      <c r="G70" s="251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191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186" t="s">
        <v>241</v>
      </c>
      <c r="D71" s="159"/>
      <c r="E71" s="160">
        <v>615.04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160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2.5" outlineLevel="1" x14ac:dyDescent="0.2">
      <c r="A72" s="169">
        <v>18</v>
      </c>
      <c r="B72" s="170" t="s">
        <v>242</v>
      </c>
      <c r="C72" s="185" t="s">
        <v>243</v>
      </c>
      <c r="D72" s="171" t="s">
        <v>150</v>
      </c>
      <c r="E72" s="172">
        <v>1043.885</v>
      </c>
      <c r="F72" s="173"/>
      <c r="G72" s="174">
        <f>ROUND(E72*F72,2)</f>
        <v>0</v>
      </c>
      <c r="H72" s="173"/>
      <c r="I72" s="174">
        <f>ROUND(E72*H72,2)</f>
        <v>0</v>
      </c>
      <c r="J72" s="173"/>
      <c r="K72" s="174">
        <f>ROUND(E72*J72,2)</f>
        <v>0</v>
      </c>
      <c r="L72" s="174">
        <v>12</v>
      </c>
      <c r="M72" s="174">
        <f>G72*(1+L72/100)</f>
        <v>0</v>
      </c>
      <c r="N72" s="172">
        <v>1.4370000000000001E-2</v>
      </c>
      <c r="O72" s="172">
        <f>ROUND(E72*N72,2)</f>
        <v>15</v>
      </c>
      <c r="P72" s="172">
        <v>0</v>
      </c>
      <c r="Q72" s="172">
        <f>ROUND(E72*P72,2)</f>
        <v>0</v>
      </c>
      <c r="R72" s="174" t="s">
        <v>216</v>
      </c>
      <c r="S72" s="174" t="s">
        <v>152</v>
      </c>
      <c r="T72" s="175" t="s">
        <v>234</v>
      </c>
      <c r="U72" s="158">
        <v>1.2558</v>
      </c>
      <c r="V72" s="158">
        <f>ROUND(E72*U72,2)</f>
        <v>1310.91</v>
      </c>
      <c r="W72" s="158"/>
      <c r="X72" s="158" t="s">
        <v>154</v>
      </c>
      <c r="Y72" s="158" t="s">
        <v>155</v>
      </c>
      <c r="Z72" s="148"/>
      <c r="AA72" s="148"/>
      <c r="AB72" s="148"/>
      <c r="AC72" s="148"/>
      <c r="AD72" s="148"/>
      <c r="AE72" s="148"/>
      <c r="AF72" s="148"/>
      <c r="AG72" s="148" t="s">
        <v>156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33.75" outlineLevel="2" x14ac:dyDescent="0.2">
      <c r="A73" s="155"/>
      <c r="B73" s="156"/>
      <c r="C73" s="252" t="s">
        <v>238</v>
      </c>
      <c r="D73" s="253"/>
      <c r="E73" s="253"/>
      <c r="F73" s="253"/>
      <c r="G73" s="253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158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76" t="str">
        <f>C73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73" s="148"/>
      <c r="BC73" s="148"/>
      <c r="BD73" s="148"/>
      <c r="BE73" s="148"/>
      <c r="BF73" s="148"/>
      <c r="BG73" s="148"/>
      <c r="BH73" s="148"/>
    </row>
    <row r="74" spans="1:60" ht="22.5" outlineLevel="2" x14ac:dyDescent="0.2">
      <c r="A74" s="155"/>
      <c r="B74" s="156"/>
      <c r="C74" s="250" t="s">
        <v>239</v>
      </c>
      <c r="D74" s="251"/>
      <c r="E74" s="251"/>
      <c r="F74" s="251"/>
      <c r="G74" s="251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191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76" t="str">
        <f>C74</f>
        <v>Nanesení lepicího tmelu na izolační desky, nalepení desek, zajištění talířovými hmoždinkami, natažení stěrky, vtlačení výztužné tkaniny, přehlazení stěrky, kontaktní nátěr (vyžaduje -li to typ omítkoviny), povrchová úprava omítkou. Osazení rohových lišt na rozích budovy.</v>
      </c>
      <c r="BB74" s="148"/>
      <c r="BC74" s="148"/>
      <c r="BD74" s="148"/>
      <c r="BE74" s="148"/>
      <c r="BF74" s="148"/>
      <c r="BG74" s="148"/>
      <c r="BH74" s="148"/>
    </row>
    <row r="75" spans="1:60" outlineLevel="3" x14ac:dyDescent="0.2">
      <c r="A75" s="155"/>
      <c r="B75" s="156"/>
      <c r="C75" s="250" t="s">
        <v>240</v>
      </c>
      <c r="D75" s="251"/>
      <c r="E75" s="251"/>
      <c r="F75" s="251"/>
      <c r="G75" s="251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191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2" x14ac:dyDescent="0.2">
      <c r="A76" s="155"/>
      <c r="B76" s="156"/>
      <c r="C76" s="186" t="s">
        <v>244</v>
      </c>
      <c r="D76" s="159"/>
      <c r="E76" s="160">
        <v>284.73500000000001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160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">
      <c r="A77" s="155"/>
      <c r="B77" s="156"/>
      <c r="C77" s="186" t="s">
        <v>245</v>
      </c>
      <c r="D77" s="159"/>
      <c r="E77" s="160">
        <v>317.17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160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">
      <c r="A78" s="155"/>
      <c r="B78" s="156"/>
      <c r="C78" s="186" t="s">
        <v>246</v>
      </c>
      <c r="D78" s="159"/>
      <c r="E78" s="160">
        <v>102.37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160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3" x14ac:dyDescent="0.2">
      <c r="A79" s="155"/>
      <c r="B79" s="156"/>
      <c r="C79" s="186" t="s">
        <v>247</v>
      </c>
      <c r="D79" s="159"/>
      <c r="E79" s="160">
        <v>339.61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160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69">
        <v>19</v>
      </c>
      <c r="B80" s="170" t="s">
        <v>248</v>
      </c>
      <c r="C80" s="185" t="s">
        <v>249</v>
      </c>
      <c r="D80" s="171" t="s">
        <v>150</v>
      </c>
      <c r="E80" s="172">
        <v>236.71</v>
      </c>
      <c r="F80" s="173"/>
      <c r="G80" s="174">
        <f>ROUND(E80*F80,2)</f>
        <v>0</v>
      </c>
      <c r="H80" s="173"/>
      <c r="I80" s="174">
        <f>ROUND(E80*H80,2)</f>
        <v>0</v>
      </c>
      <c r="J80" s="173"/>
      <c r="K80" s="174">
        <f>ROUND(E80*J80,2)</f>
        <v>0</v>
      </c>
      <c r="L80" s="174">
        <v>12</v>
      </c>
      <c r="M80" s="174">
        <f>G80*(1+L80/100)</f>
        <v>0</v>
      </c>
      <c r="N80" s="172">
        <v>4.1529999999999997E-2</v>
      </c>
      <c r="O80" s="172">
        <f>ROUND(E80*N80,2)</f>
        <v>9.83</v>
      </c>
      <c r="P80" s="172">
        <v>0</v>
      </c>
      <c r="Q80" s="172">
        <f>ROUND(E80*P80,2)</f>
        <v>0</v>
      </c>
      <c r="R80" s="174" t="s">
        <v>216</v>
      </c>
      <c r="S80" s="174" t="s">
        <v>152</v>
      </c>
      <c r="T80" s="175" t="s">
        <v>234</v>
      </c>
      <c r="U80" s="158">
        <v>1.4157999999999999</v>
      </c>
      <c r="V80" s="158">
        <f>ROUND(E80*U80,2)</f>
        <v>335.13</v>
      </c>
      <c r="W80" s="158"/>
      <c r="X80" s="158" t="s">
        <v>154</v>
      </c>
      <c r="Y80" s="158" t="s">
        <v>155</v>
      </c>
      <c r="Z80" s="148"/>
      <c r="AA80" s="148"/>
      <c r="AB80" s="148"/>
      <c r="AC80" s="148"/>
      <c r="AD80" s="148"/>
      <c r="AE80" s="148"/>
      <c r="AF80" s="148"/>
      <c r="AG80" s="148" t="s">
        <v>156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33.75" outlineLevel="2" x14ac:dyDescent="0.2">
      <c r="A81" s="155"/>
      <c r="B81" s="156"/>
      <c r="C81" s="252" t="s">
        <v>238</v>
      </c>
      <c r="D81" s="253"/>
      <c r="E81" s="253"/>
      <c r="F81" s="253"/>
      <c r="G81" s="253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158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76" t="str">
        <f>C81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186" t="s">
        <v>250</v>
      </c>
      <c r="D82" s="159"/>
      <c r="E82" s="160">
        <v>124.57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160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86" t="s">
        <v>251</v>
      </c>
      <c r="D83" s="159"/>
      <c r="E83" s="160">
        <v>112.14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160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69">
        <v>20</v>
      </c>
      <c r="B84" s="170" t="s">
        <v>252</v>
      </c>
      <c r="C84" s="185" t="s">
        <v>253</v>
      </c>
      <c r="D84" s="171" t="s">
        <v>150</v>
      </c>
      <c r="E84" s="172">
        <v>693.40049999999997</v>
      </c>
      <c r="F84" s="173"/>
      <c r="G84" s="174">
        <f>ROUND(E84*F84,2)</f>
        <v>0</v>
      </c>
      <c r="H84" s="173"/>
      <c r="I84" s="174">
        <f>ROUND(E84*H84,2)</f>
        <v>0</v>
      </c>
      <c r="J84" s="173"/>
      <c r="K84" s="174">
        <f>ROUND(E84*J84,2)</f>
        <v>0</v>
      </c>
      <c r="L84" s="174">
        <v>12</v>
      </c>
      <c r="M84" s="174">
        <f>G84*(1+L84/100)</f>
        <v>0</v>
      </c>
      <c r="N84" s="172">
        <v>0</v>
      </c>
      <c r="O84" s="172">
        <f>ROUND(E84*N84,2)</f>
        <v>0</v>
      </c>
      <c r="P84" s="172">
        <v>0</v>
      </c>
      <c r="Q84" s="172">
        <f>ROUND(E84*P84,2)</f>
        <v>0</v>
      </c>
      <c r="R84" s="174" t="s">
        <v>216</v>
      </c>
      <c r="S84" s="174" t="s">
        <v>152</v>
      </c>
      <c r="T84" s="175" t="s">
        <v>153</v>
      </c>
      <c r="U84" s="158">
        <v>0.30509999999999998</v>
      </c>
      <c r="V84" s="158">
        <f>ROUND(E84*U84,2)</f>
        <v>211.56</v>
      </c>
      <c r="W84" s="158"/>
      <c r="X84" s="158" t="s">
        <v>154</v>
      </c>
      <c r="Y84" s="158" t="s">
        <v>155</v>
      </c>
      <c r="Z84" s="148"/>
      <c r="AA84" s="148"/>
      <c r="AB84" s="148"/>
      <c r="AC84" s="148"/>
      <c r="AD84" s="148"/>
      <c r="AE84" s="148"/>
      <c r="AF84" s="148"/>
      <c r="AG84" s="148" t="s">
        <v>156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ht="22.5" outlineLevel="2" x14ac:dyDescent="0.2">
      <c r="A85" s="155"/>
      <c r="B85" s="156"/>
      <c r="C85" s="248" t="s">
        <v>254</v>
      </c>
      <c r="D85" s="249"/>
      <c r="E85" s="249"/>
      <c r="F85" s="249"/>
      <c r="G85" s="249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191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76" t="str">
        <f>C85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stěrky.</v>
      </c>
      <c r="BB85" s="148"/>
      <c r="BC85" s="148"/>
      <c r="BD85" s="148"/>
      <c r="BE85" s="148"/>
      <c r="BF85" s="148"/>
      <c r="BG85" s="148"/>
      <c r="BH85" s="148"/>
    </row>
    <row r="86" spans="1:60" outlineLevel="3" x14ac:dyDescent="0.2">
      <c r="A86" s="155"/>
      <c r="B86" s="156"/>
      <c r="C86" s="250" t="s">
        <v>255</v>
      </c>
      <c r="D86" s="251"/>
      <c r="E86" s="251"/>
      <c r="F86" s="251"/>
      <c r="G86" s="251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191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86" t="s">
        <v>256</v>
      </c>
      <c r="D87" s="159"/>
      <c r="E87" s="160">
        <v>693.40049999999997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160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69">
        <v>21</v>
      </c>
      <c r="B88" s="170" t="s">
        <v>257</v>
      </c>
      <c r="C88" s="185" t="s">
        <v>258</v>
      </c>
      <c r="D88" s="171" t="s">
        <v>150</v>
      </c>
      <c r="E88" s="172">
        <v>130.10550000000001</v>
      </c>
      <c r="F88" s="173"/>
      <c r="G88" s="174">
        <f>ROUND(E88*F88,2)</f>
        <v>0</v>
      </c>
      <c r="H88" s="173"/>
      <c r="I88" s="174">
        <f>ROUND(E88*H88,2)</f>
        <v>0</v>
      </c>
      <c r="J88" s="173"/>
      <c r="K88" s="174">
        <f>ROUND(E88*J88,2)</f>
        <v>0</v>
      </c>
      <c r="L88" s="174">
        <v>12</v>
      </c>
      <c r="M88" s="174">
        <f>G88*(1+L88/100)</f>
        <v>0</v>
      </c>
      <c r="N88" s="172">
        <v>6.6549999999999998E-2</v>
      </c>
      <c r="O88" s="172">
        <f>ROUND(E88*N88,2)</f>
        <v>8.66</v>
      </c>
      <c r="P88" s="172">
        <v>0</v>
      </c>
      <c r="Q88" s="172">
        <f>ROUND(E88*P88,2)</f>
        <v>0</v>
      </c>
      <c r="R88" s="174" t="s">
        <v>216</v>
      </c>
      <c r="S88" s="174" t="s">
        <v>152</v>
      </c>
      <c r="T88" s="175" t="s">
        <v>153</v>
      </c>
      <c r="U88" s="158">
        <v>2.2050000000000001</v>
      </c>
      <c r="V88" s="158">
        <f>ROUND(E88*U88,2)</f>
        <v>286.88</v>
      </c>
      <c r="W88" s="158"/>
      <c r="X88" s="158" t="s">
        <v>154</v>
      </c>
      <c r="Y88" s="158" t="s">
        <v>155</v>
      </c>
      <c r="Z88" s="148"/>
      <c r="AA88" s="148"/>
      <c r="AB88" s="148"/>
      <c r="AC88" s="148"/>
      <c r="AD88" s="148"/>
      <c r="AE88" s="148"/>
      <c r="AF88" s="148"/>
      <c r="AG88" s="148" t="s">
        <v>156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2" x14ac:dyDescent="0.2">
      <c r="A89" s="155"/>
      <c r="B89" s="156"/>
      <c r="C89" s="186" t="s">
        <v>259</v>
      </c>
      <c r="D89" s="159"/>
      <c r="E89" s="160">
        <v>55.225499999999997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160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">
      <c r="A90" s="155"/>
      <c r="B90" s="156"/>
      <c r="C90" s="186" t="s">
        <v>260</v>
      </c>
      <c r="D90" s="159"/>
      <c r="E90" s="160">
        <v>74.88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160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ht="33.75" outlineLevel="1" x14ac:dyDescent="0.2">
      <c r="A91" s="169">
        <v>22</v>
      </c>
      <c r="B91" s="170" t="s">
        <v>261</v>
      </c>
      <c r="C91" s="185" t="s">
        <v>262</v>
      </c>
      <c r="D91" s="171" t="s">
        <v>150</v>
      </c>
      <c r="E91" s="172">
        <v>3467.0025000000001</v>
      </c>
      <c r="F91" s="173"/>
      <c r="G91" s="174">
        <f>ROUND(E91*F91,2)</f>
        <v>0</v>
      </c>
      <c r="H91" s="173"/>
      <c r="I91" s="174">
        <f>ROUND(E91*H91,2)</f>
        <v>0</v>
      </c>
      <c r="J91" s="173"/>
      <c r="K91" s="174">
        <f>ROUND(E91*J91,2)</f>
        <v>0</v>
      </c>
      <c r="L91" s="174">
        <v>12</v>
      </c>
      <c r="M91" s="174">
        <f>G91*(1+L91/100)</f>
        <v>0</v>
      </c>
      <c r="N91" s="172">
        <v>2.0719999999999999E-2</v>
      </c>
      <c r="O91" s="172">
        <f>ROUND(E91*N91,2)</f>
        <v>71.84</v>
      </c>
      <c r="P91" s="172">
        <v>0</v>
      </c>
      <c r="Q91" s="172">
        <f>ROUND(E91*P91,2)</f>
        <v>0</v>
      </c>
      <c r="R91" s="174" t="s">
        <v>183</v>
      </c>
      <c r="S91" s="174" t="s">
        <v>152</v>
      </c>
      <c r="T91" s="175" t="s">
        <v>153</v>
      </c>
      <c r="U91" s="158">
        <v>0.28100999999999998</v>
      </c>
      <c r="V91" s="158">
        <f>ROUND(E91*U91,2)</f>
        <v>974.26</v>
      </c>
      <c r="W91" s="158"/>
      <c r="X91" s="158" t="s">
        <v>154</v>
      </c>
      <c r="Y91" s="158" t="s">
        <v>155</v>
      </c>
      <c r="Z91" s="148"/>
      <c r="AA91" s="148"/>
      <c r="AB91" s="148"/>
      <c r="AC91" s="148"/>
      <c r="AD91" s="148"/>
      <c r="AE91" s="148"/>
      <c r="AF91" s="148"/>
      <c r="AG91" s="148" t="s">
        <v>156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">
      <c r="A92" s="155"/>
      <c r="B92" s="156"/>
      <c r="C92" s="252" t="s">
        <v>263</v>
      </c>
      <c r="D92" s="253"/>
      <c r="E92" s="253"/>
      <c r="F92" s="253"/>
      <c r="G92" s="253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158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2">
      <c r="A93" s="155"/>
      <c r="B93" s="156"/>
      <c r="C93" s="250" t="s">
        <v>264</v>
      </c>
      <c r="D93" s="251"/>
      <c r="E93" s="251"/>
      <c r="F93" s="251"/>
      <c r="G93" s="251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191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69">
        <v>23</v>
      </c>
      <c r="B94" s="170" t="s">
        <v>265</v>
      </c>
      <c r="C94" s="185" t="s">
        <v>266</v>
      </c>
      <c r="D94" s="171" t="s">
        <v>150</v>
      </c>
      <c r="E94" s="172">
        <v>3597.1080000000002</v>
      </c>
      <c r="F94" s="173"/>
      <c r="G94" s="174">
        <f>ROUND(E94*F94,2)</f>
        <v>0</v>
      </c>
      <c r="H94" s="173"/>
      <c r="I94" s="174">
        <f>ROUND(E94*H94,2)</f>
        <v>0</v>
      </c>
      <c r="J94" s="173"/>
      <c r="K94" s="174">
        <f>ROUND(E94*J94,2)</f>
        <v>0</v>
      </c>
      <c r="L94" s="174">
        <v>12</v>
      </c>
      <c r="M94" s="174">
        <f>G94*(1+L94/100)</f>
        <v>0</v>
      </c>
      <c r="N94" s="172">
        <v>2.0000000000000002E-5</v>
      </c>
      <c r="O94" s="172">
        <f>ROUND(E94*N94,2)</f>
        <v>7.0000000000000007E-2</v>
      </c>
      <c r="P94" s="172">
        <v>0</v>
      </c>
      <c r="Q94" s="172">
        <f>ROUND(E94*P94,2)</f>
        <v>0</v>
      </c>
      <c r="R94" s="174" t="s">
        <v>216</v>
      </c>
      <c r="S94" s="174" t="s">
        <v>152</v>
      </c>
      <c r="T94" s="175" t="s">
        <v>153</v>
      </c>
      <c r="U94" s="158">
        <v>0.2</v>
      </c>
      <c r="V94" s="158">
        <f>ROUND(E94*U94,2)</f>
        <v>719.42</v>
      </c>
      <c r="W94" s="158"/>
      <c r="X94" s="158" t="s">
        <v>154</v>
      </c>
      <c r="Y94" s="158" t="s">
        <v>155</v>
      </c>
      <c r="Z94" s="148"/>
      <c r="AA94" s="148"/>
      <c r="AB94" s="148"/>
      <c r="AC94" s="148"/>
      <c r="AD94" s="148"/>
      <c r="AE94" s="148"/>
      <c r="AF94" s="148"/>
      <c r="AG94" s="148" t="s">
        <v>156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22.5" outlineLevel="2" x14ac:dyDescent="0.2">
      <c r="A95" s="155"/>
      <c r="B95" s="156"/>
      <c r="C95" s="186" t="s">
        <v>267</v>
      </c>
      <c r="D95" s="159"/>
      <c r="E95" s="160">
        <v>3597.1080000000002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160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69">
        <v>24</v>
      </c>
      <c r="B96" s="170" t="s">
        <v>268</v>
      </c>
      <c r="C96" s="185" t="s">
        <v>269</v>
      </c>
      <c r="D96" s="171" t="s">
        <v>150</v>
      </c>
      <c r="E96" s="172">
        <v>7194.2160000000003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12</v>
      </c>
      <c r="M96" s="174">
        <f>G96*(1+L96/100)</f>
        <v>0</v>
      </c>
      <c r="N96" s="172">
        <v>2.2000000000000001E-4</v>
      </c>
      <c r="O96" s="172">
        <f>ROUND(E96*N96,2)</f>
        <v>1.58</v>
      </c>
      <c r="P96" s="172">
        <v>0</v>
      </c>
      <c r="Q96" s="172">
        <f>ROUND(E96*P96,2)</f>
        <v>0</v>
      </c>
      <c r="R96" s="174" t="s">
        <v>270</v>
      </c>
      <c r="S96" s="174" t="s">
        <v>152</v>
      </c>
      <c r="T96" s="175" t="s">
        <v>153</v>
      </c>
      <c r="U96" s="158">
        <v>9.5000000000000001E-2</v>
      </c>
      <c r="V96" s="158">
        <f>ROUND(E96*U96,2)</f>
        <v>683.45</v>
      </c>
      <c r="W96" s="158"/>
      <c r="X96" s="158" t="s">
        <v>154</v>
      </c>
      <c r="Y96" s="158" t="s">
        <v>155</v>
      </c>
      <c r="Z96" s="148"/>
      <c r="AA96" s="148"/>
      <c r="AB96" s="148"/>
      <c r="AC96" s="148"/>
      <c r="AD96" s="148"/>
      <c r="AE96" s="148"/>
      <c r="AF96" s="148"/>
      <c r="AG96" s="148" t="s">
        <v>156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ht="22.5" outlineLevel="2" x14ac:dyDescent="0.2">
      <c r="A97" s="155"/>
      <c r="B97" s="156"/>
      <c r="C97" s="186" t="s">
        <v>271</v>
      </c>
      <c r="D97" s="159"/>
      <c r="E97" s="160">
        <v>7194.2160000000003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160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69">
        <v>25</v>
      </c>
      <c r="B98" s="170" t="s">
        <v>272</v>
      </c>
      <c r="C98" s="185" t="s">
        <v>273</v>
      </c>
      <c r="D98" s="171" t="s">
        <v>150</v>
      </c>
      <c r="E98" s="172">
        <v>1128.2674999999999</v>
      </c>
      <c r="F98" s="173"/>
      <c r="G98" s="174">
        <f>ROUND(E98*F98,2)</f>
        <v>0</v>
      </c>
      <c r="H98" s="173"/>
      <c r="I98" s="174">
        <f>ROUND(E98*H98,2)</f>
        <v>0</v>
      </c>
      <c r="J98" s="173"/>
      <c r="K98" s="174">
        <f>ROUND(E98*J98,2)</f>
        <v>0</v>
      </c>
      <c r="L98" s="174">
        <v>12</v>
      </c>
      <c r="M98" s="174">
        <f>G98*(1+L98/100)</f>
        <v>0</v>
      </c>
      <c r="N98" s="172">
        <v>3.82E-3</v>
      </c>
      <c r="O98" s="172">
        <f>ROUND(E98*N98,2)</f>
        <v>4.3099999999999996</v>
      </c>
      <c r="P98" s="172">
        <v>0</v>
      </c>
      <c r="Q98" s="172">
        <f>ROUND(E98*P98,2)</f>
        <v>0</v>
      </c>
      <c r="R98" s="174" t="s">
        <v>270</v>
      </c>
      <c r="S98" s="174" t="s">
        <v>152</v>
      </c>
      <c r="T98" s="175" t="s">
        <v>153</v>
      </c>
      <c r="U98" s="158">
        <v>0.40500000000000003</v>
      </c>
      <c r="V98" s="158">
        <f>ROUND(E98*U98,2)</f>
        <v>456.95</v>
      </c>
      <c r="W98" s="158"/>
      <c r="X98" s="158" t="s">
        <v>154</v>
      </c>
      <c r="Y98" s="158" t="s">
        <v>155</v>
      </c>
      <c r="Z98" s="148"/>
      <c r="AA98" s="148"/>
      <c r="AB98" s="148"/>
      <c r="AC98" s="148"/>
      <c r="AD98" s="148"/>
      <c r="AE98" s="148"/>
      <c r="AF98" s="148"/>
      <c r="AG98" s="148" t="s">
        <v>156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186" t="s">
        <v>274</v>
      </c>
      <c r="D99" s="159"/>
      <c r="E99" s="160">
        <v>34.56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160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">
      <c r="A100" s="155"/>
      <c r="B100" s="156"/>
      <c r="C100" s="186" t="s">
        <v>275</v>
      </c>
      <c r="D100" s="159"/>
      <c r="E100" s="160">
        <v>101.92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160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">
      <c r="A101" s="155"/>
      <c r="B101" s="156"/>
      <c r="C101" s="186" t="s">
        <v>276</v>
      </c>
      <c r="D101" s="159"/>
      <c r="E101" s="160">
        <v>172.8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160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186" t="s">
        <v>277</v>
      </c>
      <c r="D102" s="159"/>
      <c r="E102" s="160">
        <v>25.6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160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86" t="s">
        <v>278</v>
      </c>
      <c r="D103" s="159"/>
      <c r="E103" s="160">
        <v>10.85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160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186" t="s">
        <v>279</v>
      </c>
      <c r="D104" s="159"/>
      <c r="E104" s="160">
        <v>75.55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160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186" t="s">
        <v>280</v>
      </c>
      <c r="D105" s="159"/>
      <c r="E105" s="160">
        <v>102.64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160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186" t="s">
        <v>276</v>
      </c>
      <c r="D106" s="159"/>
      <c r="E106" s="160">
        <v>172.8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160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3" x14ac:dyDescent="0.2">
      <c r="A107" s="155"/>
      <c r="B107" s="156"/>
      <c r="C107" s="186" t="s">
        <v>281</v>
      </c>
      <c r="D107" s="159"/>
      <c r="E107" s="160">
        <v>24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160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86" t="s">
        <v>282</v>
      </c>
      <c r="D108" s="159"/>
      <c r="E108" s="160">
        <v>7.75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160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86" t="s">
        <v>283</v>
      </c>
      <c r="D109" s="159"/>
      <c r="E109" s="160">
        <v>64.75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160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">
      <c r="A110" s="155"/>
      <c r="B110" s="156"/>
      <c r="C110" s="186" t="s">
        <v>284</v>
      </c>
      <c r="D110" s="159"/>
      <c r="E110" s="160">
        <v>96.6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160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">
      <c r="A111" s="155"/>
      <c r="B111" s="156"/>
      <c r="C111" s="186" t="s">
        <v>285</v>
      </c>
      <c r="D111" s="159"/>
      <c r="E111" s="160">
        <v>15.5175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160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">
      <c r="A112" s="155"/>
      <c r="B112" s="156"/>
      <c r="C112" s="186" t="s">
        <v>286</v>
      </c>
      <c r="D112" s="159"/>
      <c r="E112" s="160">
        <v>126.8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8"/>
      <c r="AA112" s="148"/>
      <c r="AB112" s="148"/>
      <c r="AC112" s="148"/>
      <c r="AD112" s="148"/>
      <c r="AE112" s="148"/>
      <c r="AF112" s="148"/>
      <c r="AG112" s="148" t="s">
        <v>160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86" t="s">
        <v>287</v>
      </c>
      <c r="D113" s="159"/>
      <c r="E113" s="160">
        <v>20.100000000000001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160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">
      <c r="A114" s="155"/>
      <c r="B114" s="156"/>
      <c r="C114" s="186" t="s">
        <v>288</v>
      </c>
      <c r="D114" s="159"/>
      <c r="E114" s="160">
        <v>68.75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160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86" t="s">
        <v>289</v>
      </c>
      <c r="D115" s="159"/>
      <c r="E115" s="160">
        <v>7.28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8"/>
      <c r="AA115" s="148"/>
      <c r="AB115" s="148"/>
      <c r="AC115" s="148"/>
      <c r="AD115" s="148"/>
      <c r="AE115" s="148"/>
      <c r="AF115" s="148"/>
      <c r="AG115" s="148" t="s">
        <v>160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t="22.5" outlineLevel="1" x14ac:dyDescent="0.2">
      <c r="A116" s="169">
        <v>26</v>
      </c>
      <c r="B116" s="170" t="s">
        <v>290</v>
      </c>
      <c r="C116" s="185" t="s">
        <v>291</v>
      </c>
      <c r="D116" s="171" t="s">
        <v>150</v>
      </c>
      <c r="E116" s="172">
        <v>3467.0025000000001</v>
      </c>
      <c r="F116" s="173"/>
      <c r="G116" s="174">
        <f>ROUND(E116*F116,2)</f>
        <v>0</v>
      </c>
      <c r="H116" s="173"/>
      <c r="I116" s="174">
        <f>ROUND(E116*H116,2)</f>
        <v>0</v>
      </c>
      <c r="J116" s="173"/>
      <c r="K116" s="174">
        <f>ROUND(E116*J116,2)</f>
        <v>0</v>
      </c>
      <c r="L116" s="174">
        <v>12</v>
      </c>
      <c r="M116" s="174">
        <f>G116*(1+L116/100)</f>
        <v>0</v>
      </c>
      <c r="N116" s="172">
        <v>0</v>
      </c>
      <c r="O116" s="172">
        <f>ROUND(E116*N116,2)</f>
        <v>0</v>
      </c>
      <c r="P116" s="172">
        <v>0</v>
      </c>
      <c r="Q116" s="172">
        <f>ROUND(E116*P116,2)</f>
        <v>0</v>
      </c>
      <c r="R116" s="174"/>
      <c r="S116" s="174" t="s">
        <v>292</v>
      </c>
      <c r="T116" s="175" t="s">
        <v>293</v>
      </c>
      <c r="U116" s="158">
        <v>0</v>
      </c>
      <c r="V116" s="158">
        <f>ROUND(E116*U116,2)</f>
        <v>0</v>
      </c>
      <c r="W116" s="158"/>
      <c r="X116" s="158" t="s">
        <v>154</v>
      </c>
      <c r="Y116" s="158" t="s">
        <v>155</v>
      </c>
      <c r="Z116" s="148"/>
      <c r="AA116" s="148"/>
      <c r="AB116" s="148"/>
      <c r="AC116" s="148"/>
      <c r="AD116" s="148"/>
      <c r="AE116" s="148"/>
      <c r="AF116" s="148"/>
      <c r="AG116" s="148" t="s">
        <v>156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">
      <c r="A117" s="155"/>
      <c r="B117" s="156"/>
      <c r="C117" s="186" t="s">
        <v>294</v>
      </c>
      <c r="D117" s="159"/>
      <c r="E117" s="160">
        <v>3467.0025000000001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160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69">
        <v>27</v>
      </c>
      <c r="B118" s="170" t="s">
        <v>295</v>
      </c>
      <c r="C118" s="185" t="s">
        <v>296</v>
      </c>
      <c r="D118" s="171" t="s">
        <v>150</v>
      </c>
      <c r="E118" s="172">
        <v>3467.0025000000001</v>
      </c>
      <c r="F118" s="173"/>
      <c r="G118" s="174">
        <f>ROUND(E118*F118,2)</f>
        <v>0</v>
      </c>
      <c r="H118" s="173"/>
      <c r="I118" s="174">
        <f>ROUND(E118*H118,2)</f>
        <v>0</v>
      </c>
      <c r="J118" s="173"/>
      <c r="K118" s="174">
        <f>ROUND(E118*J118,2)</f>
        <v>0</v>
      </c>
      <c r="L118" s="174">
        <v>12</v>
      </c>
      <c r="M118" s="174">
        <f>G118*(1+L118/100)</f>
        <v>0</v>
      </c>
      <c r="N118" s="172">
        <v>0</v>
      </c>
      <c r="O118" s="172">
        <f>ROUND(E118*N118,2)</f>
        <v>0</v>
      </c>
      <c r="P118" s="172">
        <v>0</v>
      </c>
      <c r="Q118" s="172">
        <f>ROUND(E118*P118,2)</f>
        <v>0</v>
      </c>
      <c r="R118" s="174"/>
      <c r="S118" s="174" t="s">
        <v>292</v>
      </c>
      <c r="T118" s="175" t="s">
        <v>297</v>
      </c>
      <c r="U118" s="158">
        <v>0</v>
      </c>
      <c r="V118" s="158">
        <f>ROUND(E118*U118,2)</f>
        <v>0</v>
      </c>
      <c r="W118" s="158"/>
      <c r="X118" s="158" t="s">
        <v>154</v>
      </c>
      <c r="Y118" s="158" t="s">
        <v>155</v>
      </c>
      <c r="Z118" s="148"/>
      <c r="AA118" s="148"/>
      <c r="AB118" s="148"/>
      <c r="AC118" s="148"/>
      <c r="AD118" s="148"/>
      <c r="AE118" s="148"/>
      <c r="AF118" s="148"/>
      <c r="AG118" s="148" t="s">
        <v>156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">
      <c r="A119" s="155"/>
      <c r="B119" s="156"/>
      <c r="C119" s="186" t="s">
        <v>294</v>
      </c>
      <c r="D119" s="159"/>
      <c r="E119" s="160">
        <v>3467.0025000000001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160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77">
        <v>28</v>
      </c>
      <c r="B120" s="178" t="s">
        <v>298</v>
      </c>
      <c r="C120" s="187" t="s">
        <v>299</v>
      </c>
      <c r="D120" s="179" t="s">
        <v>150</v>
      </c>
      <c r="E120" s="180">
        <v>1128.2674999999999</v>
      </c>
      <c r="F120" s="181"/>
      <c r="G120" s="182">
        <f>ROUND(E120*F120,2)</f>
        <v>0</v>
      </c>
      <c r="H120" s="181"/>
      <c r="I120" s="182">
        <f>ROUND(E120*H120,2)</f>
        <v>0</v>
      </c>
      <c r="J120" s="181"/>
      <c r="K120" s="182">
        <f>ROUND(E120*J120,2)</f>
        <v>0</v>
      </c>
      <c r="L120" s="182">
        <v>12</v>
      </c>
      <c r="M120" s="182">
        <f>G120*(1+L120/100)</f>
        <v>0</v>
      </c>
      <c r="N120" s="180">
        <v>0</v>
      </c>
      <c r="O120" s="180">
        <f>ROUND(E120*N120,2)</f>
        <v>0</v>
      </c>
      <c r="P120" s="180">
        <v>0</v>
      </c>
      <c r="Q120" s="180">
        <f>ROUND(E120*P120,2)</f>
        <v>0</v>
      </c>
      <c r="R120" s="182"/>
      <c r="S120" s="182" t="s">
        <v>292</v>
      </c>
      <c r="T120" s="183" t="s">
        <v>293</v>
      </c>
      <c r="U120" s="158">
        <v>0</v>
      </c>
      <c r="V120" s="158">
        <f>ROUND(E120*U120,2)</f>
        <v>0</v>
      </c>
      <c r="W120" s="158"/>
      <c r="X120" s="158" t="s">
        <v>154</v>
      </c>
      <c r="Y120" s="158" t="s">
        <v>155</v>
      </c>
      <c r="Z120" s="148"/>
      <c r="AA120" s="148"/>
      <c r="AB120" s="148"/>
      <c r="AC120" s="148"/>
      <c r="AD120" s="148"/>
      <c r="AE120" s="148"/>
      <c r="AF120" s="148"/>
      <c r="AG120" s="148" t="s">
        <v>156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1" x14ac:dyDescent="0.2">
      <c r="A121" s="177">
        <v>29</v>
      </c>
      <c r="B121" s="178" t="s">
        <v>300</v>
      </c>
      <c r="C121" s="187" t="s">
        <v>301</v>
      </c>
      <c r="D121" s="179" t="s">
        <v>302</v>
      </c>
      <c r="E121" s="180">
        <v>200</v>
      </c>
      <c r="F121" s="181"/>
      <c r="G121" s="182">
        <f>ROUND(E121*F121,2)</f>
        <v>0</v>
      </c>
      <c r="H121" s="181"/>
      <c r="I121" s="182">
        <f>ROUND(E121*H121,2)</f>
        <v>0</v>
      </c>
      <c r="J121" s="181"/>
      <c r="K121" s="182">
        <f>ROUND(E121*J121,2)</f>
        <v>0</v>
      </c>
      <c r="L121" s="182">
        <v>12</v>
      </c>
      <c r="M121" s="182">
        <f>G121*(1+L121/100)</f>
        <v>0</v>
      </c>
      <c r="N121" s="180">
        <v>2.0000000000000002E-5</v>
      </c>
      <c r="O121" s="180">
        <f>ROUND(E121*N121,2)</f>
        <v>0</v>
      </c>
      <c r="P121" s="180">
        <v>0</v>
      </c>
      <c r="Q121" s="180">
        <f>ROUND(E121*P121,2)</f>
        <v>0</v>
      </c>
      <c r="R121" s="182" t="s">
        <v>196</v>
      </c>
      <c r="S121" s="182" t="s">
        <v>303</v>
      </c>
      <c r="T121" s="183" t="s">
        <v>303</v>
      </c>
      <c r="U121" s="158">
        <v>0</v>
      </c>
      <c r="V121" s="158">
        <f>ROUND(E121*U121,2)</f>
        <v>0</v>
      </c>
      <c r="W121" s="158"/>
      <c r="X121" s="158" t="s">
        <v>198</v>
      </c>
      <c r="Y121" s="158" t="s">
        <v>155</v>
      </c>
      <c r="Z121" s="148"/>
      <c r="AA121" s="148"/>
      <c r="AB121" s="148"/>
      <c r="AC121" s="148"/>
      <c r="AD121" s="148"/>
      <c r="AE121" s="148"/>
      <c r="AF121" s="148"/>
      <c r="AG121" s="148" t="s">
        <v>199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x14ac:dyDescent="0.2">
      <c r="A122" s="162" t="s">
        <v>146</v>
      </c>
      <c r="B122" s="163" t="s">
        <v>88</v>
      </c>
      <c r="C122" s="184" t="s">
        <v>89</v>
      </c>
      <c r="D122" s="164"/>
      <c r="E122" s="165"/>
      <c r="F122" s="166"/>
      <c r="G122" s="166">
        <f>SUMIF(AG123:AG140,"&lt;&gt;NOR",G123:G140)</f>
        <v>0</v>
      </c>
      <c r="H122" s="166"/>
      <c r="I122" s="166">
        <f>SUM(I123:I140)</f>
        <v>0</v>
      </c>
      <c r="J122" s="166"/>
      <c r="K122" s="166">
        <f>SUM(K123:K140)</f>
        <v>0</v>
      </c>
      <c r="L122" s="166"/>
      <c r="M122" s="166">
        <f>SUM(M123:M140)</f>
        <v>0</v>
      </c>
      <c r="N122" s="165"/>
      <c r="O122" s="165">
        <f>SUM(O123:O140)</f>
        <v>126.46</v>
      </c>
      <c r="P122" s="165"/>
      <c r="Q122" s="165">
        <f>SUM(Q123:Q140)</f>
        <v>0</v>
      </c>
      <c r="R122" s="166"/>
      <c r="S122" s="166"/>
      <c r="T122" s="167"/>
      <c r="U122" s="161"/>
      <c r="V122" s="161">
        <f>SUM(V123:V140)</f>
        <v>347.59000000000003</v>
      </c>
      <c r="W122" s="161"/>
      <c r="X122" s="161"/>
      <c r="Y122" s="161"/>
      <c r="AG122" t="s">
        <v>147</v>
      </c>
    </row>
    <row r="123" spans="1:60" outlineLevel="1" x14ac:dyDescent="0.2">
      <c r="A123" s="169">
        <v>30</v>
      </c>
      <c r="B123" s="170" t="s">
        <v>304</v>
      </c>
      <c r="C123" s="185" t="s">
        <v>305</v>
      </c>
      <c r="D123" s="171" t="s">
        <v>163</v>
      </c>
      <c r="E123" s="172">
        <v>48.543300000000002</v>
      </c>
      <c r="F123" s="173"/>
      <c r="G123" s="174">
        <f>ROUND(E123*F123,2)</f>
        <v>0</v>
      </c>
      <c r="H123" s="173"/>
      <c r="I123" s="174">
        <f>ROUND(E123*H123,2)</f>
        <v>0</v>
      </c>
      <c r="J123" s="173"/>
      <c r="K123" s="174">
        <f>ROUND(E123*J123,2)</f>
        <v>0</v>
      </c>
      <c r="L123" s="174">
        <v>12</v>
      </c>
      <c r="M123" s="174">
        <f>G123*(1+L123/100)</f>
        <v>0</v>
      </c>
      <c r="N123" s="172">
        <v>2.5249999999999999</v>
      </c>
      <c r="O123" s="172">
        <f>ROUND(E123*N123,2)</f>
        <v>122.57</v>
      </c>
      <c r="P123" s="172">
        <v>0</v>
      </c>
      <c r="Q123" s="172">
        <f>ROUND(E123*P123,2)</f>
        <v>0</v>
      </c>
      <c r="R123" s="174" t="s">
        <v>216</v>
      </c>
      <c r="S123" s="174" t="s">
        <v>152</v>
      </c>
      <c r="T123" s="175" t="s">
        <v>153</v>
      </c>
      <c r="U123" s="158">
        <v>2.3170000000000002</v>
      </c>
      <c r="V123" s="158">
        <f>ROUND(E123*U123,2)</f>
        <v>112.47</v>
      </c>
      <c r="W123" s="158"/>
      <c r="X123" s="158" t="s">
        <v>154</v>
      </c>
      <c r="Y123" s="158" t="s">
        <v>155</v>
      </c>
      <c r="Z123" s="148"/>
      <c r="AA123" s="148"/>
      <c r="AB123" s="148"/>
      <c r="AC123" s="148"/>
      <c r="AD123" s="148"/>
      <c r="AE123" s="148"/>
      <c r="AF123" s="148"/>
      <c r="AG123" s="148" t="s">
        <v>156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">
      <c r="A124" s="155"/>
      <c r="B124" s="156"/>
      <c r="C124" s="252" t="s">
        <v>306</v>
      </c>
      <c r="D124" s="253"/>
      <c r="E124" s="253"/>
      <c r="F124" s="253"/>
      <c r="G124" s="253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158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">
      <c r="A125" s="155"/>
      <c r="B125" s="156"/>
      <c r="C125" s="250" t="s">
        <v>307</v>
      </c>
      <c r="D125" s="251"/>
      <c r="E125" s="251"/>
      <c r="F125" s="251"/>
      <c r="G125" s="251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191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2" x14ac:dyDescent="0.2">
      <c r="A126" s="155"/>
      <c r="B126" s="156"/>
      <c r="C126" s="186" t="s">
        <v>308</v>
      </c>
      <c r="D126" s="159"/>
      <c r="E126" s="160">
        <v>33.135300000000001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8"/>
      <c r="AA126" s="148"/>
      <c r="AB126" s="148"/>
      <c r="AC126" s="148"/>
      <c r="AD126" s="148"/>
      <c r="AE126" s="148"/>
      <c r="AF126" s="148"/>
      <c r="AG126" s="148" t="s">
        <v>160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">
      <c r="A127" s="155"/>
      <c r="B127" s="156"/>
      <c r="C127" s="186" t="s">
        <v>309</v>
      </c>
      <c r="D127" s="159"/>
      <c r="E127" s="160">
        <v>13.247999999999999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160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2">
      <c r="A128" s="155"/>
      <c r="B128" s="156"/>
      <c r="C128" s="186" t="s">
        <v>310</v>
      </c>
      <c r="D128" s="159"/>
      <c r="E128" s="160">
        <v>2.16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160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">
      <c r="A129" s="169">
        <v>31</v>
      </c>
      <c r="B129" s="170" t="s">
        <v>311</v>
      </c>
      <c r="C129" s="185" t="s">
        <v>312</v>
      </c>
      <c r="D129" s="171" t="s">
        <v>163</v>
      </c>
      <c r="E129" s="172">
        <v>48.543300000000002</v>
      </c>
      <c r="F129" s="173"/>
      <c r="G129" s="174">
        <f>ROUND(E129*F129,2)</f>
        <v>0</v>
      </c>
      <c r="H129" s="173"/>
      <c r="I129" s="174">
        <f>ROUND(E129*H129,2)</f>
        <v>0</v>
      </c>
      <c r="J129" s="173"/>
      <c r="K129" s="174">
        <f>ROUND(E129*J129,2)</f>
        <v>0</v>
      </c>
      <c r="L129" s="174">
        <v>12</v>
      </c>
      <c r="M129" s="174">
        <f>G129*(1+L129/100)</f>
        <v>0</v>
      </c>
      <c r="N129" s="172">
        <v>0</v>
      </c>
      <c r="O129" s="172">
        <f>ROUND(E129*N129,2)</f>
        <v>0</v>
      </c>
      <c r="P129" s="172">
        <v>0</v>
      </c>
      <c r="Q129" s="172">
        <f>ROUND(E129*P129,2)</f>
        <v>0</v>
      </c>
      <c r="R129" s="174" t="s">
        <v>216</v>
      </c>
      <c r="S129" s="174" t="s">
        <v>152</v>
      </c>
      <c r="T129" s="175" t="s">
        <v>153</v>
      </c>
      <c r="U129" s="158">
        <v>0.41</v>
      </c>
      <c r="V129" s="158">
        <f>ROUND(E129*U129,2)</f>
        <v>19.899999999999999</v>
      </c>
      <c r="W129" s="158"/>
      <c r="X129" s="158" t="s">
        <v>154</v>
      </c>
      <c r="Y129" s="158" t="s">
        <v>155</v>
      </c>
      <c r="Z129" s="148"/>
      <c r="AA129" s="148"/>
      <c r="AB129" s="148"/>
      <c r="AC129" s="148"/>
      <c r="AD129" s="148"/>
      <c r="AE129" s="148"/>
      <c r="AF129" s="148"/>
      <c r="AG129" s="148" t="s">
        <v>156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2" x14ac:dyDescent="0.2">
      <c r="A130" s="155"/>
      <c r="B130" s="156"/>
      <c r="C130" s="252" t="s">
        <v>313</v>
      </c>
      <c r="D130" s="253"/>
      <c r="E130" s="253"/>
      <c r="F130" s="253"/>
      <c r="G130" s="253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158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">
      <c r="A131" s="169">
        <v>32</v>
      </c>
      <c r="B131" s="170" t="s">
        <v>314</v>
      </c>
      <c r="C131" s="185" t="s">
        <v>315</v>
      </c>
      <c r="D131" s="171" t="s">
        <v>163</v>
      </c>
      <c r="E131" s="172">
        <v>48.543300000000002</v>
      </c>
      <c r="F131" s="173"/>
      <c r="G131" s="174">
        <f>ROUND(E131*F131,2)</f>
        <v>0</v>
      </c>
      <c r="H131" s="173"/>
      <c r="I131" s="174">
        <f>ROUND(E131*H131,2)</f>
        <v>0</v>
      </c>
      <c r="J131" s="173"/>
      <c r="K131" s="174">
        <f>ROUND(E131*J131,2)</f>
        <v>0</v>
      </c>
      <c r="L131" s="174">
        <v>12</v>
      </c>
      <c r="M131" s="174">
        <f>G131*(1+L131/100)</f>
        <v>0</v>
      </c>
      <c r="N131" s="172">
        <v>0</v>
      </c>
      <c r="O131" s="172">
        <f>ROUND(E131*N131,2)</f>
        <v>0</v>
      </c>
      <c r="P131" s="172">
        <v>0</v>
      </c>
      <c r="Q131" s="172">
        <f>ROUND(E131*P131,2)</f>
        <v>0</v>
      </c>
      <c r="R131" s="174" t="s">
        <v>216</v>
      </c>
      <c r="S131" s="174" t="s">
        <v>152</v>
      </c>
      <c r="T131" s="175" t="s">
        <v>153</v>
      </c>
      <c r="U131" s="158">
        <v>0.188</v>
      </c>
      <c r="V131" s="158">
        <f>ROUND(E131*U131,2)</f>
        <v>9.1300000000000008</v>
      </c>
      <c r="W131" s="158"/>
      <c r="X131" s="158" t="s">
        <v>154</v>
      </c>
      <c r="Y131" s="158" t="s">
        <v>155</v>
      </c>
      <c r="Z131" s="148"/>
      <c r="AA131" s="148"/>
      <c r="AB131" s="148"/>
      <c r="AC131" s="148"/>
      <c r="AD131" s="148"/>
      <c r="AE131" s="148"/>
      <c r="AF131" s="148"/>
      <c r="AG131" s="148" t="s">
        <v>156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2" x14ac:dyDescent="0.2">
      <c r="A132" s="155"/>
      <c r="B132" s="156"/>
      <c r="C132" s="252" t="s">
        <v>316</v>
      </c>
      <c r="D132" s="253"/>
      <c r="E132" s="253"/>
      <c r="F132" s="253"/>
      <c r="G132" s="253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158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1" x14ac:dyDescent="0.2">
      <c r="A133" s="169">
        <v>33</v>
      </c>
      <c r="B133" s="170" t="s">
        <v>317</v>
      </c>
      <c r="C133" s="185" t="s">
        <v>318</v>
      </c>
      <c r="D133" s="171" t="s">
        <v>163</v>
      </c>
      <c r="E133" s="172">
        <v>48.543300000000002</v>
      </c>
      <c r="F133" s="173"/>
      <c r="G133" s="174">
        <f>ROUND(E133*F133,2)</f>
        <v>0</v>
      </c>
      <c r="H133" s="173"/>
      <c r="I133" s="174">
        <f>ROUND(E133*H133,2)</f>
        <v>0</v>
      </c>
      <c r="J133" s="173"/>
      <c r="K133" s="174">
        <f>ROUND(E133*J133,2)</f>
        <v>0</v>
      </c>
      <c r="L133" s="174">
        <v>12</v>
      </c>
      <c r="M133" s="174">
        <f>G133*(1+L133/100)</f>
        <v>0</v>
      </c>
      <c r="N133" s="172">
        <v>0</v>
      </c>
      <c r="O133" s="172">
        <f>ROUND(E133*N133,2)</f>
        <v>0</v>
      </c>
      <c r="P133" s="172">
        <v>0</v>
      </c>
      <c r="Q133" s="172">
        <f>ROUND(E133*P133,2)</f>
        <v>0</v>
      </c>
      <c r="R133" s="174" t="s">
        <v>216</v>
      </c>
      <c r="S133" s="174" t="s">
        <v>152</v>
      </c>
      <c r="T133" s="175" t="s">
        <v>153</v>
      </c>
      <c r="U133" s="158">
        <v>1.357</v>
      </c>
      <c r="V133" s="158">
        <f>ROUND(E133*U133,2)</f>
        <v>65.87</v>
      </c>
      <c r="W133" s="158"/>
      <c r="X133" s="158" t="s">
        <v>154</v>
      </c>
      <c r="Y133" s="158" t="s">
        <v>155</v>
      </c>
      <c r="Z133" s="148"/>
      <c r="AA133" s="148"/>
      <c r="AB133" s="148"/>
      <c r="AC133" s="148"/>
      <c r="AD133" s="148"/>
      <c r="AE133" s="148"/>
      <c r="AF133" s="148"/>
      <c r="AG133" s="148" t="s">
        <v>156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2" x14ac:dyDescent="0.2">
      <c r="A134" s="155"/>
      <c r="B134" s="156"/>
      <c r="C134" s="186" t="s">
        <v>319</v>
      </c>
      <c r="D134" s="159"/>
      <c r="E134" s="160">
        <v>48.543300000000002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8"/>
      <c r="AA134" s="148"/>
      <c r="AB134" s="148"/>
      <c r="AC134" s="148"/>
      <c r="AD134" s="148"/>
      <c r="AE134" s="148"/>
      <c r="AF134" s="148"/>
      <c r="AG134" s="148" t="s">
        <v>160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ht="22.5" outlineLevel="1" x14ac:dyDescent="0.2">
      <c r="A135" s="169">
        <v>34</v>
      </c>
      <c r="B135" s="170" t="s">
        <v>320</v>
      </c>
      <c r="C135" s="185" t="s">
        <v>321</v>
      </c>
      <c r="D135" s="171" t="s">
        <v>150</v>
      </c>
      <c r="E135" s="172">
        <v>552.05999999999995</v>
      </c>
      <c r="F135" s="173"/>
      <c r="G135" s="174">
        <f>ROUND(E135*F135,2)</f>
        <v>0</v>
      </c>
      <c r="H135" s="173"/>
      <c r="I135" s="174">
        <f>ROUND(E135*H135,2)</f>
        <v>0</v>
      </c>
      <c r="J135" s="173"/>
      <c r="K135" s="174">
        <f>ROUND(E135*J135,2)</f>
        <v>0</v>
      </c>
      <c r="L135" s="174">
        <v>12</v>
      </c>
      <c r="M135" s="174">
        <f>G135*(1+L135/100)</f>
        <v>0</v>
      </c>
      <c r="N135" s="172">
        <v>7.0000000000000001E-3</v>
      </c>
      <c r="O135" s="172">
        <f>ROUND(E135*N135,2)</f>
        <v>3.86</v>
      </c>
      <c r="P135" s="172">
        <v>0</v>
      </c>
      <c r="Q135" s="172">
        <f>ROUND(E135*P135,2)</f>
        <v>0</v>
      </c>
      <c r="R135" s="174" t="s">
        <v>216</v>
      </c>
      <c r="S135" s="174" t="s">
        <v>152</v>
      </c>
      <c r="T135" s="175" t="s">
        <v>153</v>
      </c>
      <c r="U135" s="158">
        <v>0.254</v>
      </c>
      <c r="V135" s="158">
        <f>ROUND(E135*U135,2)</f>
        <v>140.22</v>
      </c>
      <c r="W135" s="158"/>
      <c r="X135" s="158" t="s">
        <v>154</v>
      </c>
      <c r="Y135" s="158" t="s">
        <v>155</v>
      </c>
      <c r="Z135" s="148"/>
      <c r="AA135" s="148"/>
      <c r="AB135" s="148"/>
      <c r="AC135" s="148"/>
      <c r="AD135" s="148"/>
      <c r="AE135" s="148"/>
      <c r="AF135" s="148"/>
      <c r="AG135" s="148" t="s">
        <v>156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2" x14ac:dyDescent="0.2">
      <c r="A136" s="155"/>
      <c r="B136" s="156"/>
      <c r="C136" s="252" t="s">
        <v>322</v>
      </c>
      <c r="D136" s="253"/>
      <c r="E136" s="253"/>
      <c r="F136" s="253"/>
      <c r="G136" s="253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8"/>
      <c r="AA136" s="148"/>
      <c r="AB136" s="148"/>
      <c r="AC136" s="148"/>
      <c r="AD136" s="148"/>
      <c r="AE136" s="148"/>
      <c r="AF136" s="148"/>
      <c r="AG136" s="148" t="s">
        <v>158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">
      <c r="A137" s="155"/>
      <c r="B137" s="156"/>
      <c r="C137" s="186" t="s">
        <v>323</v>
      </c>
      <c r="D137" s="159"/>
      <c r="E137" s="160">
        <v>374.4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160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3" x14ac:dyDescent="0.2">
      <c r="A138" s="155"/>
      <c r="B138" s="156"/>
      <c r="C138" s="186" t="s">
        <v>324</v>
      </c>
      <c r="D138" s="159"/>
      <c r="E138" s="160">
        <v>177.66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160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ht="22.5" outlineLevel="1" x14ac:dyDescent="0.2">
      <c r="A139" s="169">
        <v>35</v>
      </c>
      <c r="B139" s="170" t="s">
        <v>325</v>
      </c>
      <c r="C139" s="185" t="s">
        <v>326</v>
      </c>
      <c r="D139" s="171" t="s">
        <v>302</v>
      </c>
      <c r="E139" s="172">
        <v>46</v>
      </c>
      <c r="F139" s="173"/>
      <c r="G139" s="174">
        <f>ROUND(E139*F139,2)</f>
        <v>0</v>
      </c>
      <c r="H139" s="173"/>
      <c r="I139" s="174">
        <f>ROUND(E139*H139,2)</f>
        <v>0</v>
      </c>
      <c r="J139" s="173"/>
      <c r="K139" s="174">
        <f>ROUND(E139*J139,2)</f>
        <v>0</v>
      </c>
      <c r="L139" s="174">
        <v>12</v>
      </c>
      <c r="M139" s="174">
        <f>G139*(1+L139/100)</f>
        <v>0</v>
      </c>
      <c r="N139" s="172">
        <v>5.9999999999999995E-4</v>
      </c>
      <c r="O139" s="172">
        <f>ROUND(E139*N139,2)</f>
        <v>0.03</v>
      </c>
      <c r="P139" s="172">
        <v>0</v>
      </c>
      <c r="Q139" s="172">
        <f>ROUND(E139*P139,2)</f>
        <v>0</v>
      </c>
      <c r="R139" s="174" t="s">
        <v>196</v>
      </c>
      <c r="S139" s="174" t="s">
        <v>152</v>
      </c>
      <c r="T139" s="175" t="s">
        <v>197</v>
      </c>
      <c r="U139" s="158">
        <v>0</v>
      </c>
      <c r="V139" s="158">
        <f>ROUND(E139*U139,2)</f>
        <v>0</v>
      </c>
      <c r="W139" s="158"/>
      <c r="X139" s="158" t="s">
        <v>198</v>
      </c>
      <c r="Y139" s="158" t="s">
        <v>155</v>
      </c>
      <c r="Z139" s="148"/>
      <c r="AA139" s="148"/>
      <c r="AB139" s="148"/>
      <c r="AC139" s="148"/>
      <c r="AD139" s="148"/>
      <c r="AE139" s="148"/>
      <c r="AF139" s="148"/>
      <c r="AG139" s="148" t="s">
        <v>199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2" x14ac:dyDescent="0.2">
      <c r="A140" s="155"/>
      <c r="B140" s="156"/>
      <c r="C140" s="186" t="s">
        <v>327</v>
      </c>
      <c r="D140" s="159"/>
      <c r="E140" s="160">
        <v>46</v>
      </c>
      <c r="F140" s="158"/>
      <c r="G140" s="158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8"/>
      <c r="AA140" s="148"/>
      <c r="AB140" s="148"/>
      <c r="AC140" s="148"/>
      <c r="AD140" s="148"/>
      <c r="AE140" s="148"/>
      <c r="AF140" s="148"/>
      <c r="AG140" s="148" t="s">
        <v>160</v>
      </c>
      <c r="AH140" s="148">
        <v>0</v>
      </c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x14ac:dyDescent="0.2">
      <c r="A141" s="162" t="s">
        <v>146</v>
      </c>
      <c r="B141" s="163" t="s">
        <v>90</v>
      </c>
      <c r="C141" s="184" t="s">
        <v>91</v>
      </c>
      <c r="D141" s="164"/>
      <c r="E141" s="165"/>
      <c r="F141" s="166"/>
      <c r="G141" s="166">
        <f>SUMIF(AG142:AG156,"&lt;&gt;NOR",G142:G156)</f>
        <v>0</v>
      </c>
      <c r="H141" s="166"/>
      <c r="I141" s="166">
        <f>SUM(I142:I156)</f>
        <v>0</v>
      </c>
      <c r="J141" s="166"/>
      <c r="K141" s="166">
        <f>SUM(K142:K156)</f>
        <v>0</v>
      </c>
      <c r="L141" s="166"/>
      <c r="M141" s="166">
        <f>SUM(M142:M156)</f>
        <v>0</v>
      </c>
      <c r="N141" s="165"/>
      <c r="O141" s="165">
        <f>SUM(O142:O156)</f>
        <v>60.769999999999996</v>
      </c>
      <c r="P141" s="165"/>
      <c r="Q141" s="165">
        <f>SUM(Q142:Q156)</f>
        <v>0</v>
      </c>
      <c r="R141" s="166"/>
      <c r="S141" s="166"/>
      <c r="T141" s="167"/>
      <c r="U141" s="161"/>
      <c r="V141" s="161">
        <f>SUM(V142:V156)</f>
        <v>870.78</v>
      </c>
      <c r="W141" s="161"/>
      <c r="X141" s="161"/>
      <c r="Y141" s="161"/>
      <c r="AG141" t="s">
        <v>147</v>
      </c>
    </row>
    <row r="142" spans="1:60" ht="22.5" outlineLevel="1" x14ac:dyDescent="0.2">
      <c r="A142" s="169">
        <v>36</v>
      </c>
      <c r="B142" s="170" t="s">
        <v>328</v>
      </c>
      <c r="C142" s="185" t="s">
        <v>329</v>
      </c>
      <c r="D142" s="171" t="s">
        <v>150</v>
      </c>
      <c r="E142" s="172">
        <v>3151.5839999999998</v>
      </c>
      <c r="F142" s="173"/>
      <c r="G142" s="174">
        <f>ROUND(E142*F142,2)</f>
        <v>0</v>
      </c>
      <c r="H142" s="173"/>
      <c r="I142" s="174">
        <f>ROUND(E142*H142,2)</f>
        <v>0</v>
      </c>
      <c r="J142" s="173"/>
      <c r="K142" s="174">
        <f>ROUND(E142*J142,2)</f>
        <v>0</v>
      </c>
      <c r="L142" s="174">
        <v>12</v>
      </c>
      <c r="M142" s="174">
        <f>G142*(1+L142/100)</f>
        <v>0</v>
      </c>
      <c r="N142" s="172">
        <v>1.8380000000000001E-2</v>
      </c>
      <c r="O142" s="172">
        <f>ROUND(E142*N142,2)</f>
        <v>57.93</v>
      </c>
      <c r="P142" s="172">
        <v>0</v>
      </c>
      <c r="Q142" s="172">
        <f>ROUND(E142*P142,2)</f>
        <v>0</v>
      </c>
      <c r="R142" s="174" t="s">
        <v>330</v>
      </c>
      <c r="S142" s="174" t="s">
        <v>152</v>
      </c>
      <c r="T142" s="175" t="s">
        <v>153</v>
      </c>
      <c r="U142" s="158">
        <v>0.123</v>
      </c>
      <c r="V142" s="158">
        <f>ROUND(E142*U142,2)</f>
        <v>387.64</v>
      </c>
      <c r="W142" s="158"/>
      <c r="X142" s="158" t="s">
        <v>154</v>
      </c>
      <c r="Y142" s="158" t="s">
        <v>155</v>
      </c>
      <c r="Z142" s="148"/>
      <c r="AA142" s="148"/>
      <c r="AB142" s="148"/>
      <c r="AC142" s="148"/>
      <c r="AD142" s="148"/>
      <c r="AE142" s="148"/>
      <c r="AF142" s="148"/>
      <c r="AG142" s="148" t="s">
        <v>156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252" t="s">
        <v>331</v>
      </c>
      <c r="D143" s="253"/>
      <c r="E143" s="253"/>
      <c r="F143" s="253"/>
      <c r="G143" s="253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158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2" x14ac:dyDescent="0.2">
      <c r="A144" s="155"/>
      <c r="B144" s="156"/>
      <c r="C144" s="250" t="s">
        <v>332</v>
      </c>
      <c r="D144" s="251"/>
      <c r="E144" s="251"/>
      <c r="F144" s="251"/>
      <c r="G144" s="251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191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ht="22.5" outlineLevel="2" x14ac:dyDescent="0.2">
      <c r="A145" s="155"/>
      <c r="B145" s="156"/>
      <c r="C145" s="186" t="s">
        <v>333</v>
      </c>
      <c r="D145" s="159"/>
      <c r="E145" s="160">
        <v>2626.32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160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3" x14ac:dyDescent="0.2">
      <c r="A146" s="155"/>
      <c r="B146" s="156"/>
      <c r="C146" s="186" t="s">
        <v>334</v>
      </c>
      <c r="D146" s="159"/>
      <c r="E146" s="160">
        <v>525.26400000000001</v>
      </c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8"/>
      <c r="AA146" s="148"/>
      <c r="AB146" s="148"/>
      <c r="AC146" s="148"/>
      <c r="AD146" s="148"/>
      <c r="AE146" s="148"/>
      <c r="AF146" s="148"/>
      <c r="AG146" s="148" t="s">
        <v>160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ht="22.5" outlineLevel="1" x14ac:dyDescent="0.2">
      <c r="A147" s="169">
        <v>37</v>
      </c>
      <c r="B147" s="170" t="s">
        <v>335</v>
      </c>
      <c r="C147" s="185" t="s">
        <v>336</v>
      </c>
      <c r="D147" s="171" t="s">
        <v>337</v>
      </c>
      <c r="E147" s="172">
        <v>1400</v>
      </c>
      <c r="F147" s="173"/>
      <c r="G147" s="174">
        <f>ROUND(E147*F147,2)</f>
        <v>0</v>
      </c>
      <c r="H147" s="173"/>
      <c r="I147" s="174">
        <f>ROUND(E147*H147,2)</f>
        <v>0</v>
      </c>
      <c r="J147" s="173"/>
      <c r="K147" s="174">
        <f>ROUND(E147*J147,2)</f>
        <v>0</v>
      </c>
      <c r="L147" s="174">
        <v>12</v>
      </c>
      <c r="M147" s="174">
        <f>G147*(1+L147/100)</f>
        <v>0</v>
      </c>
      <c r="N147" s="172">
        <v>0</v>
      </c>
      <c r="O147" s="172">
        <f>ROUND(E147*N147,2)</f>
        <v>0</v>
      </c>
      <c r="P147" s="172">
        <v>0</v>
      </c>
      <c r="Q147" s="172">
        <f>ROUND(E147*P147,2)</f>
        <v>0</v>
      </c>
      <c r="R147" s="174" t="s">
        <v>330</v>
      </c>
      <c r="S147" s="174" t="s">
        <v>152</v>
      </c>
      <c r="T147" s="175" t="s">
        <v>153</v>
      </c>
      <c r="U147" s="158">
        <v>0</v>
      </c>
      <c r="V147" s="158">
        <f>ROUND(E147*U147,2)</f>
        <v>0</v>
      </c>
      <c r="W147" s="158"/>
      <c r="X147" s="158" t="s">
        <v>154</v>
      </c>
      <c r="Y147" s="158" t="s">
        <v>155</v>
      </c>
      <c r="Z147" s="148"/>
      <c r="AA147" s="148"/>
      <c r="AB147" s="148"/>
      <c r="AC147" s="148"/>
      <c r="AD147" s="148"/>
      <c r="AE147" s="148"/>
      <c r="AF147" s="148"/>
      <c r="AG147" s="148" t="s">
        <v>156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">
      <c r="A148" s="155"/>
      <c r="B148" s="156"/>
      <c r="C148" s="252" t="s">
        <v>331</v>
      </c>
      <c r="D148" s="253"/>
      <c r="E148" s="253"/>
      <c r="F148" s="253"/>
      <c r="G148" s="253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158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2" x14ac:dyDescent="0.2">
      <c r="A149" s="155"/>
      <c r="B149" s="156"/>
      <c r="C149" s="186" t="s">
        <v>338</v>
      </c>
      <c r="D149" s="159"/>
      <c r="E149" s="160">
        <v>1400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160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">
      <c r="A150" s="169">
        <v>38</v>
      </c>
      <c r="B150" s="170" t="s">
        <v>339</v>
      </c>
      <c r="C150" s="185" t="s">
        <v>340</v>
      </c>
      <c r="D150" s="171" t="s">
        <v>150</v>
      </c>
      <c r="E150" s="172">
        <v>567285.12</v>
      </c>
      <c r="F150" s="173"/>
      <c r="G150" s="174">
        <f>ROUND(E150*F150,2)</f>
        <v>0</v>
      </c>
      <c r="H150" s="173"/>
      <c r="I150" s="174">
        <f>ROUND(E150*H150,2)</f>
        <v>0</v>
      </c>
      <c r="J150" s="173"/>
      <c r="K150" s="174">
        <f>ROUND(E150*J150,2)</f>
        <v>0</v>
      </c>
      <c r="L150" s="174">
        <v>12</v>
      </c>
      <c r="M150" s="174">
        <f>G150*(1+L150/100)</f>
        <v>0</v>
      </c>
      <c r="N150" s="172">
        <v>0</v>
      </c>
      <c r="O150" s="172">
        <f>ROUND(E150*N150,2)</f>
        <v>0</v>
      </c>
      <c r="P150" s="172">
        <v>0</v>
      </c>
      <c r="Q150" s="172">
        <f>ROUND(E150*P150,2)</f>
        <v>0</v>
      </c>
      <c r="R150" s="174" t="s">
        <v>330</v>
      </c>
      <c r="S150" s="174" t="s">
        <v>152</v>
      </c>
      <c r="T150" s="175" t="s">
        <v>153</v>
      </c>
      <c r="U150" s="158">
        <v>0</v>
      </c>
      <c r="V150" s="158">
        <f>ROUND(E150*U150,2)</f>
        <v>0</v>
      </c>
      <c r="W150" s="158"/>
      <c r="X150" s="158" t="s">
        <v>154</v>
      </c>
      <c r="Y150" s="158" t="s">
        <v>155</v>
      </c>
      <c r="Z150" s="148"/>
      <c r="AA150" s="148"/>
      <c r="AB150" s="148"/>
      <c r="AC150" s="148"/>
      <c r="AD150" s="148"/>
      <c r="AE150" s="148"/>
      <c r="AF150" s="148"/>
      <c r="AG150" s="148" t="s">
        <v>156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252" t="s">
        <v>331</v>
      </c>
      <c r="D151" s="253"/>
      <c r="E151" s="253"/>
      <c r="F151" s="253"/>
      <c r="G151" s="253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158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2" x14ac:dyDescent="0.2">
      <c r="A152" s="155"/>
      <c r="B152" s="156"/>
      <c r="C152" s="186" t="s">
        <v>341</v>
      </c>
      <c r="D152" s="159"/>
      <c r="E152" s="160">
        <v>567285.12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8"/>
      <c r="AA152" s="148"/>
      <c r="AB152" s="148"/>
      <c r="AC152" s="148"/>
      <c r="AD152" s="148"/>
      <c r="AE152" s="148"/>
      <c r="AF152" s="148"/>
      <c r="AG152" s="148" t="s">
        <v>160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ht="22.5" outlineLevel="1" x14ac:dyDescent="0.2">
      <c r="A153" s="177">
        <v>39</v>
      </c>
      <c r="B153" s="178" t="s">
        <v>342</v>
      </c>
      <c r="C153" s="187" t="s">
        <v>343</v>
      </c>
      <c r="D153" s="179" t="s">
        <v>150</v>
      </c>
      <c r="E153" s="180">
        <v>3151.5839999999998</v>
      </c>
      <c r="F153" s="181"/>
      <c r="G153" s="182">
        <f>ROUND(E153*F153,2)</f>
        <v>0</v>
      </c>
      <c r="H153" s="181"/>
      <c r="I153" s="182">
        <f>ROUND(E153*H153,2)</f>
        <v>0</v>
      </c>
      <c r="J153" s="181"/>
      <c r="K153" s="182">
        <f>ROUND(E153*J153,2)</f>
        <v>0</v>
      </c>
      <c r="L153" s="182">
        <v>12</v>
      </c>
      <c r="M153" s="182">
        <f>G153*(1+L153/100)</f>
        <v>0</v>
      </c>
      <c r="N153" s="180">
        <v>0</v>
      </c>
      <c r="O153" s="180">
        <f>ROUND(E153*N153,2)</f>
        <v>0</v>
      </c>
      <c r="P153" s="180">
        <v>0</v>
      </c>
      <c r="Q153" s="180">
        <f>ROUND(E153*P153,2)</f>
        <v>0</v>
      </c>
      <c r="R153" s="182" t="s">
        <v>330</v>
      </c>
      <c r="S153" s="182" t="s">
        <v>152</v>
      </c>
      <c r="T153" s="183" t="s">
        <v>153</v>
      </c>
      <c r="U153" s="158">
        <v>0.105</v>
      </c>
      <c r="V153" s="158">
        <f>ROUND(E153*U153,2)</f>
        <v>330.92</v>
      </c>
      <c r="W153" s="158"/>
      <c r="X153" s="158" t="s">
        <v>154</v>
      </c>
      <c r="Y153" s="158" t="s">
        <v>155</v>
      </c>
      <c r="Z153" s="148"/>
      <c r="AA153" s="148"/>
      <c r="AB153" s="148"/>
      <c r="AC153" s="148"/>
      <c r="AD153" s="148"/>
      <c r="AE153" s="148"/>
      <c r="AF153" s="148"/>
      <c r="AG153" s="148" t="s">
        <v>156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1" x14ac:dyDescent="0.2">
      <c r="A154" s="177">
        <v>40</v>
      </c>
      <c r="B154" s="178" t="s">
        <v>344</v>
      </c>
      <c r="C154" s="187" t="s">
        <v>345</v>
      </c>
      <c r="D154" s="179" t="s">
        <v>150</v>
      </c>
      <c r="E154" s="180">
        <v>3151.5839999999998</v>
      </c>
      <c r="F154" s="181"/>
      <c r="G154" s="182">
        <f>ROUND(E154*F154,2)</f>
        <v>0</v>
      </c>
      <c r="H154" s="181"/>
      <c r="I154" s="182">
        <f>ROUND(E154*H154,2)</f>
        <v>0</v>
      </c>
      <c r="J154" s="181"/>
      <c r="K154" s="182">
        <f>ROUND(E154*J154,2)</f>
        <v>0</v>
      </c>
      <c r="L154" s="182">
        <v>12</v>
      </c>
      <c r="M154" s="182">
        <f>G154*(1+L154/100)</f>
        <v>0</v>
      </c>
      <c r="N154" s="180">
        <v>0</v>
      </c>
      <c r="O154" s="180">
        <f>ROUND(E154*N154,2)</f>
        <v>0</v>
      </c>
      <c r="P154" s="180">
        <v>0</v>
      </c>
      <c r="Q154" s="180">
        <f>ROUND(E154*P154,2)</f>
        <v>0</v>
      </c>
      <c r="R154" s="182" t="s">
        <v>330</v>
      </c>
      <c r="S154" s="182" t="s">
        <v>152</v>
      </c>
      <c r="T154" s="183" t="s">
        <v>234</v>
      </c>
      <c r="U154" s="158">
        <v>3.0300000000000001E-2</v>
      </c>
      <c r="V154" s="158">
        <f>ROUND(E154*U154,2)</f>
        <v>95.49</v>
      </c>
      <c r="W154" s="158"/>
      <c r="X154" s="158" t="s">
        <v>154</v>
      </c>
      <c r="Y154" s="158" t="s">
        <v>155</v>
      </c>
      <c r="Z154" s="148"/>
      <c r="AA154" s="148"/>
      <c r="AB154" s="148"/>
      <c r="AC154" s="148"/>
      <c r="AD154" s="148"/>
      <c r="AE154" s="148"/>
      <c r="AF154" s="148"/>
      <c r="AG154" s="148" t="s">
        <v>156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ht="22.5" outlineLevel="1" x14ac:dyDescent="0.2">
      <c r="A155" s="177">
        <v>41</v>
      </c>
      <c r="B155" s="178" t="s">
        <v>346</v>
      </c>
      <c r="C155" s="187" t="s">
        <v>347</v>
      </c>
      <c r="D155" s="179" t="s">
        <v>150</v>
      </c>
      <c r="E155" s="180">
        <v>18909.504000000001</v>
      </c>
      <c r="F155" s="181"/>
      <c r="G155" s="182">
        <f>ROUND(E155*F155,2)</f>
        <v>0</v>
      </c>
      <c r="H155" s="181"/>
      <c r="I155" s="182">
        <f>ROUND(E155*H155,2)</f>
        <v>0</v>
      </c>
      <c r="J155" s="181"/>
      <c r="K155" s="182">
        <f>ROUND(E155*J155,2)</f>
        <v>0</v>
      </c>
      <c r="L155" s="182">
        <v>12</v>
      </c>
      <c r="M155" s="182">
        <f>G155*(1+L155/100)</f>
        <v>0</v>
      </c>
      <c r="N155" s="180">
        <v>1.4999999999999999E-4</v>
      </c>
      <c r="O155" s="180">
        <f>ROUND(E155*N155,2)</f>
        <v>2.84</v>
      </c>
      <c r="P155" s="180">
        <v>0</v>
      </c>
      <c r="Q155" s="180">
        <f>ROUND(E155*P155,2)</f>
        <v>0</v>
      </c>
      <c r="R155" s="182" t="s">
        <v>330</v>
      </c>
      <c r="S155" s="182" t="s">
        <v>152</v>
      </c>
      <c r="T155" s="183" t="s">
        <v>234</v>
      </c>
      <c r="U155" s="158">
        <v>0</v>
      </c>
      <c r="V155" s="158">
        <f>ROUND(E155*U155,2)</f>
        <v>0</v>
      </c>
      <c r="W155" s="158"/>
      <c r="X155" s="158" t="s">
        <v>154</v>
      </c>
      <c r="Y155" s="158" t="s">
        <v>155</v>
      </c>
      <c r="Z155" s="148"/>
      <c r="AA155" s="148"/>
      <c r="AB155" s="148"/>
      <c r="AC155" s="148"/>
      <c r="AD155" s="148"/>
      <c r="AE155" s="148"/>
      <c r="AF155" s="148"/>
      <c r="AG155" s="148" t="s">
        <v>156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1" x14ac:dyDescent="0.2">
      <c r="A156" s="177">
        <v>42</v>
      </c>
      <c r="B156" s="178" t="s">
        <v>348</v>
      </c>
      <c r="C156" s="187" t="s">
        <v>349</v>
      </c>
      <c r="D156" s="179" t="s">
        <v>150</v>
      </c>
      <c r="E156" s="180">
        <v>3151.5839999999998</v>
      </c>
      <c r="F156" s="181"/>
      <c r="G156" s="182">
        <f>ROUND(E156*F156,2)</f>
        <v>0</v>
      </c>
      <c r="H156" s="181"/>
      <c r="I156" s="182">
        <f>ROUND(E156*H156,2)</f>
        <v>0</v>
      </c>
      <c r="J156" s="181"/>
      <c r="K156" s="182">
        <f>ROUND(E156*J156,2)</f>
        <v>0</v>
      </c>
      <c r="L156" s="182">
        <v>12</v>
      </c>
      <c r="M156" s="182">
        <f>G156*(1+L156/100)</f>
        <v>0</v>
      </c>
      <c r="N156" s="180">
        <v>0</v>
      </c>
      <c r="O156" s="180">
        <f>ROUND(E156*N156,2)</f>
        <v>0</v>
      </c>
      <c r="P156" s="180">
        <v>0</v>
      </c>
      <c r="Q156" s="180">
        <f>ROUND(E156*P156,2)</f>
        <v>0</v>
      </c>
      <c r="R156" s="182" t="s">
        <v>330</v>
      </c>
      <c r="S156" s="182" t="s">
        <v>152</v>
      </c>
      <c r="T156" s="183" t="s">
        <v>234</v>
      </c>
      <c r="U156" s="158">
        <v>1.7999999999999999E-2</v>
      </c>
      <c r="V156" s="158">
        <f>ROUND(E156*U156,2)</f>
        <v>56.73</v>
      </c>
      <c r="W156" s="158"/>
      <c r="X156" s="158" t="s">
        <v>154</v>
      </c>
      <c r="Y156" s="158" t="s">
        <v>155</v>
      </c>
      <c r="Z156" s="148"/>
      <c r="AA156" s="148"/>
      <c r="AB156" s="148"/>
      <c r="AC156" s="148"/>
      <c r="AD156" s="148"/>
      <c r="AE156" s="148"/>
      <c r="AF156" s="148"/>
      <c r="AG156" s="148" t="s">
        <v>156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x14ac:dyDescent="0.2">
      <c r="A157" s="162" t="s">
        <v>146</v>
      </c>
      <c r="B157" s="163" t="s">
        <v>92</v>
      </c>
      <c r="C157" s="184" t="s">
        <v>93</v>
      </c>
      <c r="D157" s="164"/>
      <c r="E157" s="165"/>
      <c r="F157" s="166"/>
      <c r="G157" s="166">
        <f>SUMIF(AG158:AG160,"&lt;&gt;NOR",G158:G160)</f>
        <v>0</v>
      </c>
      <c r="H157" s="166"/>
      <c r="I157" s="166">
        <f>SUM(I158:I160)</f>
        <v>0</v>
      </c>
      <c r="J157" s="166"/>
      <c r="K157" s="166">
        <f>SUM(K158:K160)</f>
        <v>0</v>
      </c>
      <c r="L157" s="166"/>
      <c r="M157" s="166">
        <f>SUM(M158:M160)</f>
        <v>0</v>
      </c>
      <c r="N157" s="165"/>
      <c r="O157" s="165">
        <f>SUM(O158:O160)</f>
        <v>0</v>
      </c>
      <c r="P157" s="165"/>
      <c r="Q157" s="165">
        <f>SUM(Q158:Q160)</f>
        <v>0</v>
      </c>
      <c r="R157" s="166"/>
      <c r="S157" s="166"/>
      <c r="T157" s="167"/>
      <c r="U157" s="161"/>
      <c r="V157" s="161">
        <f>SUM(V158:V160)</f>
        <v>65.73</v>
      </c>
      <c r="W157" s="161"/>
      <c r="X157" s="161"/>
      <c r="Y157" s="161"/>
      <c r="AG157" t="s">
        <v>147</v>
      </c>
    </row>
    <row r="158" spans="1:60" ht="22.5" outlineLevel="1" x14ac:dyDescent="0.2">
      <c r="A158" s="169">
        <v>43</v>
      </c>
      <c r="B158" s="170" t="s">
        <v>350</v>
      </c>
      <c r="C158" s="185" t="s">
        <v>351</v>
      </c>
      <c r="D158" s="171" t="s">
        <v>302</v>
      </c>
      <c r="E158" s="172">
        <v>416</v>
      </c>
      <c r="F158" s="173"/>
      <c r="G158" s="174">
        <f>ROUND(E158*F158,2)</f>
        <v>0</v>
      </c>
      <c r="H158" s="173"/>
      <c r="I158" s="174">
        <f>ROUND(E158*H158,2)</f>
        <v>0</v>
      </c>
      <c r="J158" s="173"/>
      <c r="K158" s="174">
        <f>ROUND(E158*J158,2)</f>
        <v>0</v>
      </c>
      <c r="L158" s="174">
        <v>12</v>
      </c>
      <c r="M158" s="174">
        <f>G158*(1+L158/100)</f>
        <v>0</v>
      </c>
      <c r="N158" s="172">
        <v>0</v>
      </c>
      <c r="O158" s="172">
        <f>ROUND(E158*N158,2)</f>
        <v>0</v>
      </c>
      <c r="P158" s="172">
        <v>0</v>
      </c>
      <c r="Q158" s="172">
        <f>ROUND(E158*P158,2)</f>
        <v>0</v>
      </c>
      <c r="R158" s="174" t="s">
        <v>183</v>
      </c>
      <c r="S158" s="174" t="s">
        <v>152</v>
      </c>
      <c r="T158" s="175" t="s">
        <v>153</v>
      </c>
      <c r="U158" s="158">
        <v>0.158</v>
      </c>
      <c r="V158" s="158">
        <f>ROUND(E158*U158,2)</f>
        <v>65.73</v>
      </c>
      <c r="W158" s="158"/>
      <c r="X158" s="158" t="s">
        <v>154</v>
      </c>
      <c r="Y158" s="158" t="s">
        <v>155</v>
      </c>
      <c r="Z158" s="148"/>
      <c r="AA158" s="148"/>
      <c r="AB158" s="148"/>
      <c r="AC158" s="148"/>
      <c r="AD158" s="148"/>
      <c r="AE158" s="148"/>
      <c r="AF158" s="148"/>
      <c r="AG158" s="148" t="s">
        <v>156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2" x14ac:dyDescent="0.2">
      <c r="A159" s="155"/>
      <c r="B159" s="156"/>
      <c r="C159" s="186" t="s">
        <v>352</v>
      </c>
      <c r="D159" s="159"/>
      <c r="E159" s="160">
        <v>384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8"/>
      <c r="AA159" s="148"/>
      <c r="AB159" s="148"/>
      <c r="AC159" s="148"/>
      <c r="AD159" s="148"/>
      <c r="AE159" s="148"/>
      <c r="AF159" s="148"/>
      <c r="AG159" s="148" t="s">
        <v>160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3" x14ac:dyDescent="0.2">
      <c r="A160" s="155"/>
      <c r="B160" s="156"/>
      <c r="C160" s="186" t="s">
        <v>353</v>
      </c>
      <c r="D160" s="159"/>
      <c r="E160" s="160">
        <v>32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160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x14ac:dyDescent="0.2">
      <c r="A161" s="162" t="s">
        <v>146</v>
      </c>
      <c r="B161" s="163" t="s">
        <v>94</v>
      </c>
      <c r="C161" s="184" t="s">
        <v>95</v>
      </c>
      <c r="D161" s="164"/>
      <c r="E161" s="165"/>
      <c r="F161" s="166"/>
      <c r="G161" s="166">
        <f>SUMIF(AG162:AG177,"&lt;&gt;NOR",G162:G177)</f>
        <v>0</v>
      </c>
      <c r="H161" s="166"/>
      <c r="I161" s="166">
        <f>SUM(I162:I177)</f>
        <v>0</v>
      </c>
      <c r="J161" s="166"/>
      <c r="K161" s="166">
        <f>SUM(K162:K177)</f>
        <v>0</v>
      </c>
      <c r="L161" s="166"/>
      <c r="M161" s="166">
        <f>SUM(M162:M177)</f>
        <v>0</v>
      </c>
      <c r="N161" s="165"/>
      <c r="O161" s="165">
        <f>SUM(O162:O177)</f>
        <v>0</v>
      </c>
      <c r="P161" s="165"/>
      <c r="Q161" s="165">
        <f>SUM(Q162:Q177)</f>
        <v>189.7</v>
      </c>
      <c r="R161" s="166"/>
      <c r="S161" s="166"/>
      <c r="T161" s="167"/>
      <c r="U161" s="161"/>
      <c r="V161" s="161">
        <f>SUM(V162:V177)</f>
        <v>884.91000000000008</v>
      </c>
      <c r="W161" s="161"/>
      <c r="X161" s="161"/>
      <c r="Y161" s="161"/>
      <c r="AG161" t="s">
        <v>147</v>
      </c>
    </row>
    <row r="162" spans="1:60" ht="22.5" outlineLevel="1" x14ac:dyDescent="0.2">
      <c r="A162" s="169">
        <v>44</v>
      </c>
      <c r="B162" s="170" t="s">
        <v>354</v>
      </c>
      <c r="C162" s="185" t="s">
        <v>355</v>
      </c>
      <c r="D162" s="171" t="s">
        <v>163</v>
      </c>
      <c r="E162" s="172">
        <v>48.543300000000002</v>
      </c>
      <c r="F162" s="173"/>
      <c r="G162" s="174">
        <f>ROUND(E162*F162,2)</f>
        <v>0</v>
      </c>
      <c r="H162" s="173"/>
      <c r="I162" s="174">
        <f>ROUND(E162*H162,2)</f>
        <v>0</v>
      </c>
      <c r="J162" s="173"/>
      <c r="K162" s="174">
        <f>ROUND(E162*J162,2)</f>
        <v>0</v>
      </c>
      <c r="L162" s="174">
        <v>12</v>
      </c>
      <c r="M162" s="174">
        <f>G162*(1+L162/100)</f>
        <v>0</v>
      </c>
      <c r="N162" s="172">
        <v>0</v>
      </c>
      <c r="O162" s="172">
        <f>ROUND(E162*N162,2)</f>
        <v>0</v>
      </c>
      <c r="P162" s="172">
        <v>2.2000000000000002</v>
      </c>
      <c r="Q162" s="172">
        <f>ROUND(E162*P162,2)</f>
        <v>106.8</v>
      </c>
      <c r="R162" s="174" t="s">
        <v>356</v>
      </c>
      <c r="S162" s="174" t="s">
        <v>152</v>
      </c>
      <c r="T162" s="175" t="s">
        <v>153</v>
      </c>
      <c r="U162" s="158">
        <v>12.05</v>
      </c>
      <c r="V162" s="158">
        <f>ROUND(E162*U162,2)</f>
        <v>584.95000000000005</v>
      </c>
      <c r="W162" s="158"/>
      <c r="X162" s="158" t="s">
        <v>154</v>
      </c>
      <c r="Y162" s="158" t="s">
        <v>155</v>
      </c>
      <c r="Z162" s="148"/>
      <c r="AA162" s="148"/>
      <c r="AB162" s="148"/>
      <c r="AC162" s="148"/>
      <c r="AD162" s="148"/>
      <c r="AE162" s="148"/>
      <c r="AF162" s="148"/>
      <c r="AG162" s="148" t="s">
        <v>156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">
      <c r="A163" s="155"/>
      <c r="B163" s="156"/>
      <c r="C163" s="186" t="s">
        <v>308</v>
      </c>
      <c r="D163" s="159"/>
      <c r="E163" s="160">
        <v>33.135300000000001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160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3" x14ac:dyDescent="0.2">
      <c r="A164" s="155"/>
      <c r="B164" s="156"/>
      <c r="C164" s="186" t="s">
        <v>309</v>
      </c>
      <c r="D164" s="159"/>
      <c r="E164" s="160">
        <v>13.247999999999999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160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">
      <c r="A165" s="155"/>
      <c r="B165" s="156"/>
      <c r="C165" s="186" t="s">
        <v>310</v>
      </c>
      <c r="D165" s="159"/>
      <c r="E165" s="160">
        <v>2.16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160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1" x14ac:dyDescent="0.2">
      <c r="A166" s="169">
        <v>45</v>
      </c>
      <c r="B166" s="170" t="s">
        <v>357</v>
      </c>
      <c r="C166" s="185" t="s">
        <v>358</v>
      </c>
      <c r="D166" s="171" t="s">
        <v>150</v>
      </c>
      <c r="E166" s="172">
        <v>220.90199999999999</v>
      </c>
      <c r="F166" s="173"/>
      <c r="G166" s="174">
        <f>ROUND(E166*F166,2)</f>
        <v>0</v>
      </c>
      <c r="H166" s="173"/>
      <c r="I166" s="174">
        <f>ROUND(E166*H166,2)</f>
        <v>0</v>
      </c>
      <c r="J166" s="173"/>
      <c r="K166" s="174">
        <f>ROUND(E166*J166,2)</f>
        <v>0</v>
      </c>
      <c r="L166" s="174">
        <v>12</v>
      </c>
      <c r="M166" s="174">
        <f>G166*(1+L166/100)</f>
        <v>0</v>
      </c>
      <c r="N166" s="172">
        <v>0</v>
      </c>
      <c r="O166" s="172">
        <f>ROUND(E166*N166,2)</f>
        <v>0</v>
      </c>
      <c r="P166" s="172">
        <v>7.0000000000000007E-2</v>
      </c>
      <c r="Q166" s="172">
        <f>ROUND(E166*P166,2)</f>
        <v>15.46</v>
      </c>
      <c r="R166" s="174" t="s">
        <v>356</v>
      </c>
      <c r="S166" s="174" t="s">
        <v>152</v>
      </c>
      <c r="T166" s="175" t="s">
        <v>153</v>
      </c>
      <c r="U166" s="158">
        <v>0.42</v>
      </c>
      <c r="V166" s="158">
        <f>ROUND(E166*U166,2)</f>
        <v>92.78</v>
      </c>
      <c r="W166" s="158"/>
      <c r="X166" s="158" t="s">
        <v>154</v>
      </c>
      <c r="Y166" s="158" t="s">
        <v>155</v>
      </c>
      <c r="Z166" s="148"/>
      <c r="AA166" s="148"/>
      <c r="AB166" s="148"/>
      <c r="AC166" s="148"/>
      <c r="AD166" s="148"/>
      <c r="AE166" s="148"/>
      <c r="AF166" s="148"/>
      <c r="AG166" s="148" t="s">
        <v>156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2">
      <c r="A167" s="155"/>
      <c r="B167" s="156"/>
      <c r="C167" s="252" t="s">
        <v>359</v>
      </c>
      <c r="D167" s="253"/>
      <c r="E167" s="253"/>
      <c r="F167" s="253"/>
      <c r="G167" s="253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158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">
      <c r="A168" s="155"/>
      <c r="B168" s="156"/>
      <c r="C168" s="186" t="s">
        <v>360</v>
      </c>
      <c r="D168" s="159"/>
      <c r="E168" s="160">
        <v>41.411999999999999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160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3" x14ac:dyDescent="0.2">
      <c r="A169" s="155"/>
      <c r="B169" s="156"/>
      <c r="C169" s="186" t="s">
        <v>361</v>
      </c>
      <c r="D169" s="159"/>
      <c r="E169" s="160">
        <v>41.411999999999999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160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3" x14ac:dyDescent="0.2">
      <c r="A170" s="155"/>
      <c r="B170" s="156"/>
      <c r="C170" s="186" t="s">
        <v>362</v>
      </c>
      <c r="D170" s="159"/>
      <c r="E170" s="160">
        <v>41.411999999999999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8"/>
      <c r="AA170" s="148"/>
      <c r="AB170" s="148"/>
      <c r="AC170" s="148"/>
      <c r="AD170" s="148"/>
      <c r="AE170" s="148"/>
      <c r="AF170" s="148"/>
      <c r="AG170" s="148" t="s">
        <v>160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3" x14ac:dyDescent="0.2">
      <c r="A171" s="155"/>
      <c r="B171" s="156"/>
      <c r="C171" s="186" t="s">
        <v>363</v>
      </c>
      <c r="D171" s="159"/>
      <c r="E171" s="160">
        <v>41.411999999999999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160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3" x14ac:dyDescent="0.2">
      <c r="A172" s="155"/>
      <c r="B172" s="156"/>
      <c r="C172" s="186" t="s">
        <v>362</v>
      </c>
      <c r="D172" s="159"/>
      <c r="E172" s="160">
        <v>41.411999999999999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160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">
      <c r="A173" s="155"/>
      <c r="B173" s="156"/>
      <c r="C173" s="186" t="s">
        <v>364</v>
      </c>
      <c r="D173" s="159"/>
      <c r="E173" s="160">
        <v>13.842000000000001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160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ht="22.5" outlineLevel="1" x14ac:dyDescent="0.2">
      <c r="A174" s="177">
        <v>46</v>
      </c>
      <c r="B174" s="178" t="s">
        <v>365</v>
      </c>
      <c r="C174" s="187" t="s">
        <v>366</v>
      </c>
      <c r="D174" s="179" t="s">
        <v>150</v>
      </c>
      <c r="E174" s="180">
        <v>3467.0025000000001</v>
      </c>
      <c r="F174" s="181"/>
      <c r="G174" s="182">
        <f>ROUND(E174*F174,2)</f>
        <v>0</v>
      </c>
      <c r="H174" s="181"/>
      <c r="I174" s="182">
        <f>ROUND(E174*H174,2)</f>
        <v>0</v>
      </c>
      <c r="J174" s="181"/>
      <c r="K174" s="182">
        <f>ROUND(E174*J174,2)</f>
        <v>0</v>
      </c>
      <c r="L174" s="182">
        <v>12</v>
      </c>
      <c r="M174" s="182">
        <f>G174*(1+L174/100)</f>
        <v>0</v>
      </c>
      <c r="N174" s="180">
        <v>0</v>
      </c>
      <c r="O174" s="180">
        <f>ROUND(E174*N174,2)</f>
        <v>0</v>
      </c>
      <c r="P174" s="180">
        <v>1.6E-2</v>
      </c>
      <c r="Q174" s="180">
        <f>ROUND(E174*P174,2)</f>
        <v>55.47</v>
      </c>
      <c r="R174" s="182" t="s">
        <v>356</v>
      </c>
      <c r="S174" s="182" t="s">
        <v>152</v>
      </c>
      <c r="T174" s="183" t="s">
        <v>153</v>
      </c>
      <c r="U174" s="158">
        <v>0.05</v>
      </c>
      <c r="V174" s="158">
        <f>ROUND(E174*U174,2)</f>
        <v>173.35</v>
      </c>
      <c r="W174" s="158"/>
      <c r="X174" s="158" t="s">
        <v>154</v>
      </c>
      <c r="Y174" s="158" t="s">
        <v>155</v>
      </c>
      <c r="Z174" s="148"/>
      <c r="AA174" s="148"/>
      <c r="AB174" s="148"/>
      <c r="AC174" s="148"/>
      <c r="AD174" s="148"/>
      <c r="AE174" s="148"/>
      <c r="AF174" s="148"/>
      <c r="AG174" s="148" t="s">
        <v>156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ht="22.5" outlineLevel="1" x14ac:dyDescent="0.2">
      <c r="A175" s="169">
        <v>47</v>
      </c>
      <c r="B175" s="170" t="s">
        <v>367</v>
      </c>
      <c r="C175" s="185" t="s">
        <v>368</v>
      </c>
      <c r="D175" s="171" t="s">
        <v>150</v>
      </c>
      <c r="E175" s="172">
        <v>130.10550000000001</v>
      </c>
      <c r="F175" s="173"/>
      <c r="G175" s="174">
        <f>ROUND(E175*F175,2)</f>
        <v>0</v>
      </c>
      <c r="H175" s="173"/>
      <c r="I175" s="174">
        <f>ROUND(E175*H175,2)</f>
        <v>0</v>
      </c>
      <c r="J175" s="173"/>
      <c r="K175" s="174">
        <f>ROUND(E175*J175,2)</f>
        <v>0</v>
      </c>
      <c r="L175" s="174">
        <v>12</v>
      </c>
      <c r="M175" s="174">
        <f>G175*(1+L175/100)</f>
        <v>0</v>
      </c>
      <c r="N175" s="172">
        <v>0</v>
      </c>
      <c r="O175" s="172">
        <f>ROUND(E175*N175,2)</f>
        <v>0</v>
      </c>
      <c r="P175" s="172">
        <v>9.1999999999999998E-2</v>
      </c>
      <c r="Q175" s="172">
        <f>ROUND(E175*P175,2)</f>
        <v>11.97</v>
      </c>
      <c r="R175" s="174" t="s">
        <v>356</v>
      </c>
      <c r="S175" s="174" t="s">
        <v>152</v>
      </c>
      <c r="T175" s="175" t="s">
        <v>153</v>
      </c>
      <c r="U175" s="158">
        <v>0.26</v>
      </c>
      <c r="V175" s="158">
        <f>ROUND(E175*U175,2)</f>
        <v>33.83</v>
      </c>
      <c r="W175" s="158"/>
      <c r="X175" s="158" t="s">
        <v>154</v>
      </c>
      <c r="Y175" s="158" t="s">
        <v>155</v>
      </c>
      <c r="Z175" s="148"/>
      <c r="AA175" s="148"/>
      <c r="AB175" s="148"/>
      <c r="AC175" s="148"/>
      <c r="AD175" s="148"/>
      <c r="AE175" s="148"/>
      <c r="AF175" s="148"/>
      <c r="AG175" s="148" t="s">
        <v>156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2" x14ac:dyDescent="0.2">
      <c r="A176" s="155"/>
      <c r="B176" s="156"/>
      <c r="C176" s="186" t="s">
        <v>259</v>
      </c>
      <c r="D176" s="159"/>
      <c r="E176" s="160">
        <v>55.225499999999997</v>
      </c>
      <c r="F176" s="158"/>
      <c r="G176" s="158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8"/>
      <c r="AA176" s="148"/>
      <c r="AB176" s="148"/>
      <c r="AC176" s="148"/>
      <c r="AD176" s="148"/>
      <c r="AE176" s="148"/>
      <c r="AF176" s="148"/>
      <c r="AG176" s="148" t="s">
        <v>160</v>
      </c>
      <c r="AH176" s="148">
        <v>0</v>
      </c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3" x14ac:dyDescent="0.2">
      <c r="A177" s="155"/>
      <c r="B177" s="156"/>
      <c r="C177" s="186" t="s">
        <v>260</v>
      </c>
      <c r="D177" s="159"/>
      <c r="E177" s="160">
        <v>74.88</v>
      </c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160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x14ac:dyDescent="0.2">
      <c r="A178" s="162" t="s">
        <v>146</v>
      </c>
      <c r="B178" s="163" t="s">
        <v>96</v>
      </c>
      <c r="C178" s="184" t="s">
        <v>97</v>
      </c>
      <c r="D178" s="164"/>
      <c r="E178" s="165"/>
      <c r="F178" s="166"/>
      <c r="G178" s="166">
        <f>SUMIF(AG179:AG180,"&lt;&gt;NOR",G179:G180)</f>
        <v>0</v>
      </c>
      <c r="H178" s="166"/>
      <c r="I178" s="166">
        <f>SUM(I179:I180)</f>
        <v>0</v>
      </c>
      <c r="J178" s="166"/>
      <c r="K178" s="166">
        <f>SUM(K179:K180)</f>
        <v>0</v>
      </c>
      <c r="L178" s="166"/>
      <c r="M178" s="166">
        <f>SUM(M179:M180)</f>
        <v>0</v>
      </c>
      <c r="N178" s="165"/>
      <c r="O178" s="165">
        <f>SUM(O179:O180)</f>
        <v>0</v>
      </c>
      <c r="P178" s="165"/>
      <c r="Q178" s="165">
        <f>SUM(Q179:Q180)</f>
        <v>0</v>
      </c>
      <c r="R178" s="166"/>
      <c r="S178" s="166"/>
      <c r="T178" s="167"/>
      <c r="U178" s="161"/>
      <c r="V178" s="161">
        <f>SUM(V179:V180)</f>
        <v>1348.56</v>
      </c>
      <c r="W178" s="161"/>
      <c r="X178" s="161"/>
      <c r="Y178" s="161"/>
      <c r="AG178" t="s">
        <v>147</v>
      </c>
    </row>
    <row r="179" spans="1:60" ht="22.5" outlineLevel="1" x14ac:dyDescent="0.2">
      <c r="A179" s="169">
        <v>48</v>
      </c>
      <c r="B179" s="170" t="s">
        <v>369</v>
      </c>
      <c r="C179" s="185" t="s">
        <v>370</v>
      </c>
      <c r="D179" s="171" t="s">
        <v>371</v>
      </c>
      <c r="E179" s="172">
        <v>523.30610999999999</v>
      </c>
      <c r="F179" s="173"/>
      <c r="G179" s="174">
        <f>ROUND(E179*F179,2)</f>
        <v>0</v>
      </c>
      <c r="H179" s="173"/>
      <c r="I179" s="174">
        <f>ROUND(E179*H179,2)</f>
        <v>0</v>
      </c>
      <c r="J179" s="173"/>
      <c r="K179" s="174">
        <f>ROUND(E179*J179,2)</f>
        <v>0</v>
      </c>
      <c r="L179" s="174">
        <v>12</v>
      </c>
      <c r="M179" s="174">
        <f>G179*(1+L179/100)</f>
        <v>0</v>
      </c>
      <c r="N179" s="172">
        <v>0</v>
      </c>
      <c r="O179" s="172">
        <f>ROUND(E179*N179,2)</f>
        <v>0</v>
      </c>
      <c r="P179" s="172">
        <v>0</v>
      </c>
      <c r="Q179" s="172">
        <f>ROUND(E179*P179,2)</f>
        <v>0</v>
      </c>
      <c r="R179" s="174" t="s">
        <v>183</v>
      </c>
      <c r="S179" s="174" t="s">
        <v>152</v>
      </c>
      <c r="T179" s="175" t="s">
        <v>153</v>
      </c>
      <c r="U179" s="158">
        <v>2.577</v>
      </c>
      <c r="V179" s="158">
        <f>ROUND(E179*U179,2)</f>
        <v>1348.56</v>
      </c>
      <c r="W179" s="158"/>
      <c r="X179" s="158" t="s">
        <v>372</v>
      </c>
      <c r="Y179" s="158" t="s">
        <v>155</v>
      </c>
      <c r="Z179" s="148"/>
      <c r="AA179" s="148"/>
      <c r="AB179" s="148"/>
      <c r="AC179" s="148"/>
      <c r="AD179" s="148"/>
      <c r="AE179" s="148"/>
      <c r="AF179" s="148"/>
      <c r="AG179" s="148" t="s">
        <v>373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">
      <c r="A180" s="155"/>
      <c r="B180" s="156"/>
      <c r="C180" s="252" t="s">
        <v>374</v>
      </c>
      <c r="D180" s="253"/>
      <c r="E180" s="253"/>
      <c r="F180" s="253"/>
      <c r="G180" s="253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158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x14ac:dyDescent="0.2">
      <c r="A181" s="162" t="s">
        <v>146</v>
      </c>
      <c r="B181" s="163" t="s">
        <v>98</v>
      </c>
      <c r="C181" s="184" t="s">
        <v>99</v>
      </c>
      <c r="D181" s="164"/>
      <c r="E181" s="165"/>
      <c r="F181" s="166"/>
      <c r="G181" s="166">
        <f>SUMIF(AG182:AG192,"&lt;&gt;NOR",G182:G192)</f>
        <v>0</v>
      </c>
      <c r="H181" s="166"/>
      <c r="I181" s="166">
        <f>SUM(I182:I192)</f>
        <v>0</v>
      </c>
      <c r="J181" s="166"/>
      <c r="K181" s="166">
        <f>SUM(K182:K192)</f>
        <v>0</v>
      </c>
      <c r="L181" s="166"/>
      <c r="M181" s="166">
        <f>SUM(M182:M192)</f>
        <v>0</v>
      </c>
      <c r="N181" s="165"/>
      <c r="O181" s="165">
        <f>SUM(O182:O192)</f>
        <v>3.04</v>
      </c>
      <c r="P181" s="165"/>
      <c r="Q181" s="165">
        <f>SUM(Q182:Q192)</f>
        <v>0</v>
      </c>
      <c r="R181" s="166"/>
      <c r="S181" s="166"/>
      <c r="T181" s="167"/>
      <c r="U181" s="161"/>
      <c r="V181" s="161">
        <f>SUM(V182:V192)</f>
        <v>317.84000000000003</v>
      </c>
      <c r="W181" s="161"/>
      <c r="X181" s="161"/>
      <c r="Y181" s="161"/>
      <c r="AG181" t="s">
        <v>147</v>
      </c>
    </row>
    <row r="182" spans="1:60" ht="22.5" outlineLevel="1" x14ac:dyDescent="0.2">
      <c r="A182" s="177">
        <v>49</v>
      </c>
      <c r="B182" s="178" t="s">
        <v>375</v>
      </c>
      <c r="C182" s="187" t="s">
        <v>376</v>
      </c>
      <c r="D182" s="179" t="s">
        <v>150</v>
      </c>
      <c r="E182" s="180">
        <v>552.05999999999995</v>
      </c>
      <c r="F182" s="181"/>
      <c r="G182" s="182">
        <f>ROUND(E182*F182,2)</f>
        <v>0</v>
      </c>
      <c r="H182" s="181"/>
      <c r="I182" s="182">
        <f>ROUND(E182*H182,2)</f>
        <v>0</v>
      </c>
      <c r="J182" s="181"/>
      <c r="K182" s="182">
        <f>ROUND(E182*J182,2)</f>
        <v>0</v>
      </c>
      <c r="L182" s="182">
        <v>12</v>
      </c>
      <c r="M182" s="182">
        <f>G182*(1+L182/100)</f>
        <v>0</v>
      </c>
      <c r="N182" s="180">
        <v>2.1000000000000001E-4</v>
      </c>
      <c r="O182" s="180">
        <f>ROUND(E182*N182,2)</f>
        <v>0.12</v>
      </c>
      <c r="P182" s="180">
        <v>0</v>
      </c>
      <c r="Q182" s="180">
        <f>ROUND(E182*P182,2)</f>
        <v>0</v>
      </c>
      <c r="R182" s="182" t="s">
        <v>270</v>
      </c>
      <c r="S182" s="182" t="s">
        <v>377</v>
      </c>
      <c r="T182" s="183" t="s">
        <v>378</v>
      </c>
      <c r="U182" s="158">
        <v>9.5000000000000001E-2</v>
      </c>
      <c r="V182" s="158">
        <f>ROUND(E182*U182,2)</f>
        <v>52.45</v>
      </c>
      <c r="W182" s="158"/>
      <c r="X182" s="158" t="s">
        <v>154</v>
      </c>
      <c r="Y182" s="158" t="s">
        <v>155</v>
      </c>
      <c r="Z182" s="148"/>
      <c r="AA182" s="148"/>
      <c r="AB182" s="148"/>
      <c r="AC182" s="148"/>
      <c r="AD182" s="148"/>
      <c r="AE182" s="148"/>
      <c r="AF182" s="148"/>
      <c r="AG182" s="148" t="s">
        <v>156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1" x14ac:dyDescent="0.2">
      <c r="A183" s="169">
        <v>50</v>
      </c>
      <c r="B183" s="170" t="s">
        <v>379</v>
      </c>
      <c r="C183" s="185" t="s">
        <v>380</v>
      </c>
      <c r="D183" s="171" t="s">
        <v>150</v>
      </c>
      <c r="E183" s="172">
        <v>552.05999999999995</v>
      </c>
      <c r="F183" s="173"/>
      <c r="G183" s="174">
        <f>ROUND(E183*F183,2)</f>
        <v>0</v>
      </c>
      <c r="H183" s="173"/>
      <c r="I183" s="174">
        <f>ROUND(E183*H183,2)</f>
        <v>0</v>
      </c>
      <c r="J183" s="173"/>
      <c r="K183" s="174">
        <f>ROUND(E183*J183,2)</f>
        <v>0</v>
      </c>
      <c r="L183" s="174">
        <v>12</v>
      </c>
      <c r="M183" s="174">
        <f>G183*(1+L183/100)</f>
        <v>0</v>
      </c>
      <c r="N183" s="172">
        <v>4.7299999999999998E-3</v>
      </c>
      <c r="O183" s="172">
        <f>ROUND(E183*N183,2)</f>
        <v>2.61</v>
      </c>
      <c r="P183" s="172">
        <v>0</v>
      </c>
      <c r="Q183" s="172">
        <f>ROUND(E183*P183,2)</f>
        <v>0</v>
      </c>
      <c r="R183" s="174" t="s">
        <v>270</v>
      </c>
      <c r="S183" s="174" t="s">
        <v>152</v>
      </c>
      <c r="T183" s="175" t="s">
        <v>153</v>
      </c>
      <c r="U183" s="158">
        <v>0.38500000000000001</v>
      </c>
      <c r="V183" s="158">
        <f>ROUND(E183*U183,2)</f>
        <v>212.54</v>
      </c>
      <c r="W183" s="158"/>
      <c r="X183" s="158" t="s">
        <v>154</v>
      </c>
      <c r="Y183" s="158" t="s">
        <v>155</v>
      </c>
      <c r="Z183" s="148"/>
      <c r="AA183" s="148"/>
      <c r="AB183" s="148"/>
      <c r="AC183" s="148"/>
      <c r="AD183" s="148"/>
      <c r="AE183" s="148"/>
      <c r="AF183" s="148"/>
      <c r="AG183" s="148" t="s">
        <v>156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2" x14ac:dyDescent="0.2">
      <c r="A184" s="155"/>
      <c r="B184" s="156"/>
      <c r="C184" s="248" t="s">
        <v>381</v>
      </c>
      <c r="D184" s="249"/>
      <c r="E184" s="249"/>
      <c r="F184" s="249"/>
      <c r="G184" s="249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8"/>
      <c r="AA184" s="148"/>
      <c r="AB184" s="148"/>
      <c r="AC184" s="148"/>
      <c r="AD184" s="148"/>
      <c r="AE184" s="148"/>
      <c r="AF184" s="148"/>
      <c r="AG184" s="148" t="s">
        <v>191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">
      <c r="A185" s="155"/>
      <c r="B185" s="156"/>
      <c r="C185" s="186" t="s">
        <v>382</v>
      </c>
      <c r="D185" s="159"/>
      <c r="E185" s="160">
        <v>374.4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160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3" x14ac:dyDescent="0.2">
      <c r="A186" s="155"/>
      <c r="B186" s="156"/>
      <c r="C186" s="186" t="s">
        <v>383</v>
      </c>
      <c r="D186" s="159"/>
      <c r="E186" s="160">
        <v>177.66</v>
      </c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8"/>
      <c r="AA186" s="148"/>
      <c r="AB186" s="148"/>
      <c r="AC186" s="148"/>
      <c r="AD186" s="148"/>
      <c r="AE186" s="148"/>
      <c r="AF186" s="148"/>
      <c r="AG186" s="148" t="s">
        <v>160</v>
      </c>
      <c r="AH186" s="148">
        <v>0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1" x14ac:dyDescent="0.2">
      <c r="A187" s="169">
        <v>51</v>
      </c>
      <c r="B187" s="170" t="s">
        <v>384</v>
      </c>
      <c r="C187" s="185" t="s">
        <v>385</v>
      </c>
      <c r="D187" s="171" t="s">
        <v>150</v>
      </c>
      <c r="E187" s="172">
        <v>253.92</v>
      </c>
      <c r="F187" s="173"/>
      <c r="G187" s="174">
        <f>ROUND(E187*F187,2)</f>
        <v>0</v>
      </c>
      <c r="H187" s="173"/>
      <c r="I187" s="174">
        <f>ROUND(E187*H187,2)</f>
        <v>0</v>
      </c>
      <c r="J187" s="173"/>
      <c r="K187" s="174">
        <f>ROUND(E187*J187,2)</f>
        <v>0</v>
      </c>
      <c r="L187" s="174">
        <v>12</v>
      </c>
      <c r="M187" s="174">
        <f>G187*(1+L187/100)</f>
        <v>0</v>
      </c>
      <c r="N187" s="172">
        <v>1.15E-3</v>
      </c>
      <c r="O187" s="172">
        <f>ROUND(E187*N187,2)</f>
        <v>0.28999999999999998</v>
      </c>
      <c r="P187" s="172">
        <v>0</v>
      </c>
      <c r="Q187" s="172">
        <f>ROUND(E187*P187,2)</f>
        <v>0</v>
      </c>
      <c r="R187" s="174" t="s">
        <v>270</v>
      </c>
      <c r="S187" s="174" t="s">
        <v>152</v>
      </c>
      <c r="T187" s="175" t="s">
        <v>153</v>
      </c>
      <c r="U187" s="158">
        <v>0.16</v>
      </c>
      <c r="V187" s="158">
        <f>ROUND(E187*U187,2)</f>
        <v>40.630000000000003</v>
      </c>
      <c r="W187" s="158"/>
      <c r="X187" s="158" t="s">
        <v>154</v>
      </c>
      <c r="Y187" s="158" t="s">
        <v>155</v>
      </c>
      <c r="Z187" s="148"/>
      <c r="AA187" s="148"/>
      <c r="AB187" s="148"/>
      <c r="AC187" s="148"/>
      <c r="AD187" s="148"/>
      <c r="AE187" s="148"/>
      <c r="AF187" s="148"/>
      <c r="AG187" s="148" t="s">
        <v>156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2" x14ac:dyDescent="0.2">
      <c r="A188" s="155"/>
      <c r="B188" s="156"/>
      <c r="C188" s="186" t="s">
        <v>386</v>
      </c>
      <c r="D188" s="159"/>
      <c r="E188" s="160">
        <v>253.92</v>
      </c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8"/>
      <c r="AA188" s="148"/>
      <c r="AB188" s="148"/>
      <c r="AC188" s="148"/>
      <c r="AD188" s="148"/>
      <c r="AE188" s="148"/>
      <c r="AF188" s="148"/>
      <c r="AG188" s="148" t="s">
        <v>160</v>
      </c>
      <c r="AH188" s="148">
        <v>0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1" x14ac:dyDescent="0.2">
      <c r="A189" s="169">
        <v>52</v>
      </c>
      <c r="B189" s="170" t="s">
        <v>387</v>
      </c>
      <c r="C189" s="185" t="s">
        <v>388</v>
      </c>
      <c r="D189" s="171" t="s">
        <v>215</v>
      </c>
      <c r="E189" s="172">
        <v>73.599999999999994</v>
      </c>
      <c r="F189" s="173"/>
      <c r="G189" s="174">
        <f>ROUND(E189*F189,2)</f>
        <v>0</v>
      </c>
      <c r="H189" s="173"/>
      <c r="I189" s="174">
        <f>ROUND(E189*H189,2)</f>
        <v>0</v>
      </c>
      <c r="J189" s="173"/>
      <c r="K189" s="174">
        <f>ROUND(E189*J189,2)</f>
        <v>0</v>
      </c>
      <c r="L189" s="174">
        <v>12</v>
      </c>
      <c r="M189" s="174">
        <f>G189*(1+L189/100)</f>
        <v>0</v>
      </c>
      <c r="N189" s="172">
        <v>3.3E-4</v>
      </c>
      <c r="O189" s="172">
        <f>ROUND(E189*N189,2)</f>
        <v>0.02</v>
      </c>
      <c r="P189" s="172">
        <v>0</v>
      </c>
      <c r="Q189" s="172">
        <f>ROUND(E189*P189,2)</f>
        <v>0</v>
      </c>
      <c r="R189" s="174" t="s">
        <v>270</v>
      </c>
      <c r="S189" s="174" t="s">
        <v>152</v>
      </c>
      <c r="T189" s="175" t="s">
        <v>153</v>
      </c>
      <c r="U189" s="158">
        <v>0.1</v>
      </c>
      <c r="V189" s="158">
        <f>ROUND(E189*U189,2)</f>
        <v>7.36</v>
      </c>
      <c r="W189" s="158"/>
      <c r="X189" s="158" t="s">
        <v>154</v>
      </c>
      <c r="Y189" s="158" t="s">
        <v>155</v>
      </c>
      <c r="Z189" s="148"/>
      <c r="AA189" s="148"/>
      <c r="AB189" s="148"/>
      <c r="AC189" s="148"/>
      <c r="AD189" s="148"/>
      <c r="AE189" s="148"/>
      <c r="AF189" s="148"/>
      <c r="AG189" s="148" t="s">
        <v>156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2">
      <c r="A190" s="155"/>
      <c r="B190" s="156"/>
      <c r="C190" s="186" t="s">
        <v>389</v>
      </c>
      <c r="D190" s="159"/>
      <c r="E190" s="160">
        <v>73.599999999999994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160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">
      <c r="A191" s="169">
        <v>53</v>
      </c>
      <c r="B191" s="170" t="s">
        <v>390</v>
      </c>
      <c r="C191" s="185" t="s">
        <v>391</v>
      </c>
      <c r="D191" s="171" t="s">
        <v>371</v>
      </c>
      <c r="E191" s="172">
        <v>3.0434700000000001</v>
      </c>
      <c r="F191" s="173"/>
      <c r="G191" s="174">
        <f>ROUND(E191*F191,2)</f>
        <v>0</v>
      </c>
      <c r="H191" s="173"/>
      <c r="I191" s="174">
        <f>ROUND(E191*H191,2)</f>
        <v>0</v>
      </c>
      <c r="J191" s="173"/>
      <c r="K191" s="174">
        <f>ROUND(E191*J191,2)</f>
        <v>0</v>
      </c>
      <c r="L191" s="174">
        <v>12</v>
      </c>
      <c r="M191" s="174">
        <f>G191*(1+L191/100)</f>
        <v>0</v>
      </c>
      <c r="N191" s="172">
        <v>0</v>
      </c>
      <c r="O191" s="172">
        <f>ROUND(E191*N191,2)</f>
        <v>0</v>
      </c>
      <c r="P191" s="172">
        <v>0</v>
      </c>
      <c r="Q191" s="172">
        <f>ROUND(E191*P191,2)</f>
        <v>0</v>
      </c>
      <c r="R191" s="174" t="s">
        <v>270</v>
      </c>
      <c r="S191" s="174" t="s">
        <v>152</v>
      </c>
      <c r="T191" s="175" t="s">
        <v>153</v>
      </c>
      <c r="U191" s="158">
        <v>1.5980000000000001</v>
      </c>
      <c r="V191" s="158">
        <f>ROUND(E191*U191,2)</f>
        <v>4.8600000000000003</v>
      </c>
      <c r="W191" s="158"/>
      <c r="X191" s="158" t="s">
        <v>372</v>
      </c>
      <c r="Y191" s="158" t="s">
        <v>155</v>
      </c>
      <c r="Z191" s="148"/>
      <c r="AA191" s="148"/>
      <c r="AB191" s="148"/>
      <c r="AC191" s="148"/>
      <c r="AD191" s="148"/>
      <c r="AE191" s="148"/>
      <c r="AF191" s="148"/>
      <c r="AG191" s="148" t="s">
        <v>373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">
      <c r="A192" s="155"/>
      <c r="B192" s="156"/>
      <c r="C192" s="252" t="s">
        <v>392</v>
      </c>
      <c r="D192" s="253"/>
      <c r="E192" s="253"/>
      <c r="F192" s="253"/>
      <c r="G192" s="253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158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x14ac:dyDescent="0.2">
      <c r="A193" s="162" t="s">
        <v>146</v>
      </c>
      <c r="B193" s="163" t="s">
        <v>100</v>
      </c>
      <c r="C193" s="184" t="s">
        <v>101</v>
      </c>
      <c r="D193" s="164"/>
      <c r="E193" s="165"/>
      <c r="F193" s="166"/>
      <c r="G193" s="166">
        <f>SUMIF(AG194:AG228,"&lt;&gt;NOR",G194:G228)</f>
        <v>0</v>
      </c>
      <c r="H193" s="166"/>
      <c r="I193" s="166">
        <f>SUM(I194:I228)</f>
        <v>0</v>
      </c>
      <c r="J193" s="166"/>
      <c r="K193" s="166">
        <f>SUM(K194:K228)</f>
        <v>0</v>
      </c>
      <c r="L193" s="166"/>
      <c r="M193" s="166">
        <f>SUM(M194:M228)</f>
        <v>0</v>
      </c>
      <c r="N193" s="165"/>
      <c r="O193" s="165">
        <f>SUM(O194:O228)</f>
        <v>3.21</v>
      </c>
      <c r="P193" s="165"/>
      <c r="Q193" s="165">
        <f>SUM(Q194:Q228)</f>
        <v>0</v>
      </c>
      <c r="R193" s="166"/>
      <c r="S193" s="166"/>
      <c r="T193" s="167"/>
      <c r="U193" s="161"/>
      <c r="V193" s="161">
        <f>SUM(V194:V228)</f>
        <v>777.62</v>
      </c>
      <c r="W193" s="161"/>
      <c r="X193" s="161"/>
      <c r="Y193" s="161"/>
      <c r="AG193" t="s">
        <v>147</v>
      </c>
    </row>
    <row r="194" spans="1:60" ht="22.5" outlineLevel="1" x14ac:dyDescent="0.2">
      <c r="A194" s="169">
        <v>54</v>
      </c>
      <c r="B194" s="170" t="s">
        <v>393</v>
      </c>
      <c r="C194" s="185" t="s">
        <v>394</v>
      </c>
      <c r="D194" s="171" t="s">
        <v>150</v>
      </c>
      <c r="E194" s="172">
        <v>552.05999999999995</v>
      </c>
      <c r="F194" s="173"/>
      <c r="G194" s="174">
        <f>ROUND(E194*F194,2)</f>
        <v>0</v>
      </c>
      <c r="H194" s="173"/>
      <c r="I194" s="174">
        <f>ROUND(E194*H194,2)</f>
        <v>0</v>
      </c>
      <c r="J194" s="173"/>
      <c r="K194" s="174">
        <f>ROUND(E194*J194,2)</f>
        <v>0</v>
      </c>
      <c r="L194" s="174">
        <v>12</v>
      </c>
      <c r="M194" s="174">
        <f>G194*(1+L194/100)</f>
        <v>0</v>
      </c>
      <c r="N194" s="172">
        <v>0</v>
      </c>
      <c r="O194" s="172">
        <f>ROUND(E194*N194,2)</f>
        <v>0</v>
      </c>
      <c r="P194" s="172">
        <v>0</v>
      </c>
      <c r="Q194" s="172">
        <f>ROUND(E194*P194,2)</f>
        <v>0</v>
      </c>
      <c r="R194" s="174" t="s">
        <v>270</v>
      </c>
      <c r="S194" s="174" t="s">
        <v>152</v>
      </c>
      <c r="T194" s="175" t="s">
        <v>153</v>
      </c>
      <c r="U194" s="158">
        <v>0.91459999999999997</v>
      </c>
      <c r="V194" s="158">
        <f>ROUND(E194*U194,2)</f>
        <v>504.91</v>
      </c>
      <c r="W194" s="158"/>
      <c r="X194" s="158" t="s">
        <v>154</v>
      </c>
      <c r="Y194" s="158" t="s">
        <v>155</v>
      </c>
      <c r="Z194" s="148"/>
      <c r="AA194" s="148"/>
      <c r="AB194" s="148"/>
      <c r="AC194" s="148"/>
      <c r="AD194" s="148"/>
      <c r="AE194" s="148"/>
      <c r="AF194" s="148"/>
      <c r="AG194" s="148" t="s">
        <v>156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2" x14ac:dyDescent="0.2">
      <c r="A195" s="155"/>
      <c r="B195" s="156"/>
      <c r="C195" s="248" t="s">
        <v>395</v>
      </c>
      <c r="D195" s="249"/>
      <c r="E195" s="249"/>
      <c r="F195" s="249"/>
      <c r="G195" s="249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191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2" x14ac:dyDescent="0.2">
      <c r="A196" s="155"/>
      <c r="B196" s="156"/>
      <c r="C196" s="186" t="s">
        <v>396</v>
      </c>
      <c r="D196" s="159"/>
      <c r="E196" s="160">
        <v>374.4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8"/>
      <c r="AA196" s="148"/>
      <c r="AB196" s="148"/>
      <c r="AC196" s="148"/>
      <c r="AD196" s="148"/>
      <c r="AE196" s="148"/>
      <c r="AF196" s="148"/>
      <c r="AG196" s="148" t="s">
        <v>160</v>
      </c>
      <c r="AH196" s="148">
        <v>0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3" x14ac:dyDescent="0.2">
      <c r="A197" s="155"/>
      <c r="B197" s="156"/>
      <c r="C197" s="186" t="s">
        <v>397</v>
      </c>
      <c r="D197" s="159"/>
      <c r="E197" s="160">
        <v>177.66</v>
      </c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160</v>
      </c>
      <c r="AH197" s="148">
        <v>0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ht="33.75" outlineLevel="1" x14ac:dyDescent="0.2">
      <c r="A198" s="169">
        <v>55</v>
      </c>
      <c r="B198" s="170" t="s">
        <v>398</v>
      </c>
      <c r="C198" s="185" t="s">
        <v>399</v>
      </c>
      <c r="D198" s="171" t="s">
        <v>215</v>
      </c>
      <c r="E198" s="172">
        <v>367.75</v>
      </c>
      <c r="F198" s="173"/>
      <c r="G198" s="174">
        <f>ROUND(E198*F198,2)</f>
        <v>0</v>
      </c>
      <c r="H198" s="173"/>
      <c r="I198" s="174">
        <f>ROUND(E198*H198,2)</f>
        <v>0</v>
      </c>
      <c r="J198" s="173"/>
      <c r="K198" s="174">
        <f>ROUND(E198*J198,2)</f>
        <v>0</v>
      </c>
      <c r="L198" s="174">
        <v>12</v>
      </c>
      <c r="M198" s="174">
        <f>G198*(1+L198/100)</f>
        <v>0</v>
      </c>
      <c r="N198" s="172">
        <v>1.8400000000000001E-3</v>
      </c>
      <c r="O198" s="172">
        <f>ROUND(E198*N198,2)</f>
        <v>0.68</v>
      </c>
      <c r="P198" s="172">
        <v>0</v>
      </c>
      <c r="Q198" s="172">
        <f>ROUND(E198*P198,2)</f>
        <v>0</v>
      </c>
      <c r="R198" s="174" t="s">
        <v>270</v>
      </c>
      <c r="S198" s="174" t="s">
        <v>152</v>
      </c>
      <c r="T198" s="175" t="s">
        <v>153</v>
      </c>
      <c r="U198" s="158">
        <v>0.252</v>
      </c>
      <c r="V198" s="158">
        <f>ROUND(E198*U198,2)</f>
        <v>92.67</v>
      </c>
      <c r="W198" s="158"/>
      <c r="X198" s="158" t="s">
        <v>154</v>
      </c>
      <c r="Y198" s="158" t="s">
        <v>155</v>
      </c>
      <c r="Z198" s="148"/>
      <c r="AA198" s="148"/>
      <c r="AB198" s="148"/>
      <c r="AC198" s="148"/>
      <c r="AD198" s="148"/>
      <c r="AE198" s="148"/>
      <c r="AF198" s="148"/>
      <c r="AG198" s="148" t="s">
        <v>156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">
      <c r="A199" s="155"/>
      <c r="B199" s="156"/>
      <c r="C199" s="252" t="s">
        <v>400</v>
      </c>
      <c r="D199" s="253"/>
      <c r="E199" s="253"/>
      <c r="F199" s="253"/>
      <c r="G199" s="253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158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2" x14ac:dyDescent="0.2">
      <c r="A200" s="155"/>
      <c r="B200" s="156"/>
      <c r="C200" s="250" t="s">
        <v>401</v>
      </c>
      <c r="D200" s="251"/>
      <c r="E200" s="251"/>
      <c r="F200" s="251"/>
      <c r="G200" s="251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191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2" x14ac:dyDescent="0.2">
      <c r="A201" s="155"/>
      <c r="B201" s="156"/>
      <c r="C201" s="186" t="s">
        <v>402</v>
      </c>
      <c r="D201" s="159"/>
      <c r="E201" s="160">
        <v>45</v>
      </c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160</v>
      </c>
      <c r="AH201" s="148">
        <v>0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3" x14ac:dyDescent="0.2">
      <c r="A202" s="155"/>
      <c r="B202" s="156"/>
      <c r="C202" s="186" t="s">
        <v>403</v>
      </c>
      <c r="D202" s="159"/>
      <c r="E202" s="160">
        <v>45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160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3" x14ac:dyDescent="0.2">
      <c r="A203" s="155"/>
      <c r="B203" s="156"/>
      <c r="C203" s="186" t="s">
        <v>403</v>
      </c>
      <c r="D203" s="159"/>
      <c r="E203" s="160">
        <v>45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8"/>
      <c r="AA203" s="148"/>
      <c r="AB203" s="148"/>
      <c r="AC203" s="148"/>
      <c r="AD203" s="148"/>
      <c r="AE203" s="148"/>
      <c r="AF203" s="148"/>
      <c r="AG203" s="148" t="s">
        <v>160</v>
      </c>
      <c r="AH203" s="148">
        <v>0</v>
      </c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3" x14ac:dyDescent="0.2">
      <c r="A204" s="155"/>
      <c r="B204" s="156"/>
      <c r="C204" s="186" t="s">
        <v>403</v>
      </c>
      <c r="D204" s="159"/>
      <c r="E204" s="160">
        <v>45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160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3" x14ac:dyDescent="0.2">
      <c r="A205" s="155"/>
      <c r="B205" s="156"/>
      <c r="C205" s="186" t="s">
        <v>403</v>
      </c>
      <c r="D205" s="159"/>
      <c r="E205" s="160">
        <v>45</v>
      </c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160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3" x14ac:dyDescent="0.2">
      <c r="A206" s="155"/>
      <c r="B206" s="156"/>
      <c r="C206" s="186" t="s">
        <v>404</v>
      </c>
      <c r="D206" s="159"/>
      <c r="E206" s="160">
        <v>15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160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3" x14ac:dyDescent="0.2">
      <c r="A207" s="155"/>
      <c r="B207" s="156"/>
      <c r="C207" s="186" t="s">
        <v>405</v>
      </c>
      <c r="D207" s="159"/>
      <c r="E207" s="160">
        <v>9.125</v>
      </c>
      <c r="F207" s="158"/>
      <c r="G207" s="158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58"/>
      <c r="Z207" s="148"/>
      <c r="AA207" s="148"/>
      <c r="AB207" s="148"/>
      <c r="AC207" s="148"/>
      <c r="AD207" s="148"/>
      <c r="AE207" s="148"/>
      <c r="AF207" s="148"/>
      <c r="AG207" s="148" t="s">
        <v>160</v>
      </c>
      <c r="AH207" s="148">
        <v>0</v>
      </c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3" x14ac:dyDescent="0.2">
      <c r="A208" s="155"/>
      <c r="B208" s="156"/>
      <c r="C208" s="186" t="s">
        <v>406</v>
      </c>
      <c r="D208" s="159"/>
      <c r="E208" s="160">
        <v>27.375</v>
      </c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160</v>
      </c>
      <c r="AH208" s="148">
        <v>0</v>
      </c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3" x14ac:dyDescent="0.2">
      <c r="A209" s="155"/>
      <c r="B209" s="156"/>
      <c r="C209" s="186" t="s">
        <v>406</v>
      </c>
      <c r="D209" s="159"/>
      <c r="E209" s="160">
        <v>27.375</v>
      </c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8"/>
      <c r="AA209" s="148"/>
      <c r="AB209" s="148"/>
      <c r="AC209" s="148"/>
      <c r="AD209" s="148"/>
      <c r="AE209" s="148"/>
      <c r="AF209" s="148"/>
      <c r="AG209" s="148" t="s">
        <v>160</v>
      </c>
      <c r="AH209" s="148">
        <v>0</v>
      </c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3" x14ac:dyDescent="0.2">
      <c r="A210" s="155"/>
      <c r="B210" s="156"/>
      <c r="C210" s="186" t="s">
        <v>406</v>
      </c>
      <c r="D210" s="159"/>
      <c r="E210" s="160">
        <v>27.375</v>
      </c>
      <c r="F210" s="158"/>
      <c r="G210" s="158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160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3" x14ac:dyDescent="0.2">
      <c r="A211" s="155"/>
      <c r="B211" s="156"/>
      <c r="C211" s="186" t="s">
        <v>406</v>
      </c>
      <c r="D211" s="159"/>
      <c r="E211" s="160">
        <v>27.375</v>
      </c>
      <c r="F211" s="158"/>
      <c r="G211" s="158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160</v>
      </c>
      <c r="AH211" s="148">
        <v>0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3" x14ac:dyDescent="0.2">
      <c r="A212" s="155"/>
      <c r="B212" s="156"/>
      <c r="C212" s="186" t="s">
        <v>407</v>
      </c>
      <c r="D212" s="159"/>
      <c r="E212" s="160">
        <v>9.125</v>
      </c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160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ht="33.75" outlineLevel="1" x14ac:dyDescent="0.2">
      <c r="A213" s="169">
        <v>56</v>
      </c>
      <c r="B213" s="170" t="s">
        <v>408</v>
      </c>
      <c r="C213" s="185" t="s">
        <v>409</v>
      </c>
      <c r="D213" s="171" t="s">
        <v>215</v>
      </c>
      <c r="E213" s="172">
        <v>462</v>
      </c>
      <c r="F213" s="173"/>
      <c r="G213" s="174">
        <f>ROUND(E213*F213,2)</f>
        <v>0</v>
      </c>
      <c r="H213" s="173"/>
      <c r="I213" s="174">
        <f>ROUND(E213*H213,2)</f>
        <v>0</v>
      </c>
      <c r="J213" s="173"/>
      <c r="K213" s="174">
        <f>ROUND(E213*J213,2)</f>
        <v>0</v>
      </c>
      <c r="L213" s="174">
        <v>12</v>
      </c>
      <c r="M213" s="174">
        <f>G213*(1+L213/100)</f>
        <v>0</v>
      </c>
      <c r="N213" s="172">
        <v>5.8E-4</v>
      </c>
      <c r="O213" s="172">
        <f>ROUND(E213*N213,2)</f>
        <v>0.27</v>
      </c>
      <c r="P213" s="172">
        <v>0</v>
      </c>
      <c r="Q213" s="172">
        <f>ROUND(E213*P213,2)</f>
        <v>0</v>
      </c>
      <c r="R213" s="174" t="s">
        <v>270</v>
      </c>
      <c r="S213" s="174" t="s">
        <v>152</v>
      </c>
      <c r="T213" s="175" t="s">
        <v>153</v>
      </c>
      <c r="U213" s="158">
        <v>0.189</v>
      </c>
      <c r="V213" s="158">
        <f>ROUND(E213*U213,2)</f>
        <v>87.32</v>
      </c>
      <c r="W213" s="158"/>
      <c r="X213" s="158" t="s">
        <v>154</v>
      </c>
      <c r="Y213" s="158" t="s">
        <v>155</v>
      </c>
      <c r="Z213" s="148"/>
      <c r="AA213" s="148"/>
      <c r="AB213" s="148"/>
      <c r="AC213" s="148"/>
      <c r="AD213" s="148"/>
      <c r="AE213" s="148"/>
      <c r="AF213" s="148"/>
      <c r="AG213" s="148" t="s">
        <v>156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2" x14ac:dyDescent="0.2">
      <c r="A214" s="155"/>
      <c r="B214" s="156"/>
      <c r="C214" s="252" t="s">
        <v>400</v>
      </c>
      <c r="D214" s="253"/>
      <c r="E214" s="253"/>
      <c r="F214" s="253"/>
      <c r="G214" s="253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8"/>
      <c r="AA214" s="148"/>
      <c r="AB214" s="148"/>
      <c r="AC214" s="148"/>
      <c r="AD214" s="148"/>
      <c r="AE214" s="148"/>
      <c r="AF214" s="148"/>
      <c r="AG214" s="148" t="s">
        <v>158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2" x14ac:dyDescent="0.2">
      <c r="A215" s="155"/>
      <c r="B215" s="156"/>
      <c r="C215" s="250" t="s">
        <v>410</v>
      </c>
      <c r="D215" s="251"/>
      <c r="E215" s="251"/>
      <c r="F215" s="251"/>
      <c r="G215" s="251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8"/>
      <c r="AA215" s="148"/>
      <c r="AB215" s="148"/>
      <c r="AC215" s="148"/>
      <c r="AD215" s="148"/>
      <c r="AE215" s="148"/>
      <c r="AF215" s="148"/>
      <c r="AG215" s="148" t="s">
        <v>191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2" x14ac:dyDescent="0.2">
      <c r="A216" s="155"/>
      <c r="B216" s="156"/>
      <c r="C216" s="186" t="s">
        <v>411</v>
      </c>
      <c r="D216" s="159"/>
      <c r="E216" s="160">
        <v>336</v>
      </c>
      <c r="F216" s="158"/>
      <c r="G216" s="158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8"/>
      <c r="AA216" s="148"/>
      <c r="AB216" s="148"/>
      <c r="AC216" s="148"/>
      <c r="AD216" s="148"/>
      <c r="AE216" s="148"/>
      <c r="AF216" s="148"/>
      <c r="AG216" s="148" t="s">
        <v>160</v>
      </c>
      <c r="AH216" s="148">
        <v>0</v>
      </c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3" x14ac:dyDescent="0.2">
      <c r="A217" s="155"/>
      <c r="B217" s="156"/>
      <c r="C217" s="186" t="s">
        <v>412</v>
      </c>
      <c r="D217" s="159"/>
      <c r="E217" s="160">
        <v>126</v>
      </c>
      <c r="F217" s="158"/>
      <c r="G217" s="158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8"/>
      <c r="AA217" s="148"/>
      <c r="AB217" s="148"/>
      <c r="AC217" s="148"/>
      <c r="AD217" s="148"/>
      <c r="AE217" s="148"/>
      <c r="AF217" s="148"/>
      <c r="AG217" s="148" t="s">
        <v>160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ht="33.75" outlineLevel="1" x14ac:dyDescent="0.2">
      <c r="A218" s="169">
        <v>57</v>
      </c>
      <c r="B218" s="170" t="s">
        <v>413</v>
      </c>
      <c r="C218" s="185" t="s">
        <v>414</v>
      </c>
      <c r="D218" s="171" t="s">
        <v>215</v>
      </c>
      <c r="E218" s="172">
        <v>462</v>
      </c>
      <c r="F218" s="173"/>
      <c r="G218" s="174">
        <f>ROUND(E218*F218,2)</f>
        <v>0</v>
      </c>
      <c r="H218" s="173"/>
      <c r="I218" s="174">
        <f>ROUND(E218*H218,2)</f>
        <v>0</v>
      </c>
      <c r="J218" s="173"/>
      <c r="K218" s="174">
        <f>ROUND(E218*J218,2)</f>
        <v>0</v>
      </c>
      <c r="L218" s="174">
        <v>12</v>
      </c>
      <c r="M218" s="174">
        <f>G218*(1+L218/100)</f>
        <v>0</v>
      </c>
      <c r="N218" s="172">
        <v>7.6000000000000004E-4</v>
      </c>
      <c r="O218" s="172">
        <f>ROUND(E218*N218,2)</f>
        <v>0.35</v>
      </c>
      <c r="P218" s="172">
        <v>0</v>
      </c>
      <c r="Q218" s="172">
        <f>ROUND(E218*P218,2)</f>
        <v>0</v>
      </c>
      <c r="R218" s="174" t="s">
        <v>270</v>
      </c>
      <c r="S218" s="174" t="s">
        <v>152</v>
      </c>
      <c r="T218" s="175" t="s">
        <v>153</v>
      </c>
      <c r="U218" s="158">
        <v>0.189</v>
      </c>
      <c r="V218" s="158">
        <f>ROUND(E218*U218,2)</f>
        <v>87.32</v>
      </c>
      <c r="W218" s="158"/>
      <c r="X218" s="158" t="s">
        <v>154</v>
      </c>
      <c r="Y218" s="158" t="s">
        <v>155</v>
      </c>
      <c r="Z218" s="148"/>
      <c r="AA218" s="148"/>
      <c r="AB218" s="148"/>
      <c r="AC218" s="148"/>
      <c r="AD218" s="148"/>
      <c r="AE218" s="148"/>
      <c r="AF218" s="148"/>
      <c r="AG218" s="148" t="s">
        <v>156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2" x14ac:dyDescent="0.2">
      <c r="A219" s="155"/>
      <c r="B219" s="156"/>
      <c r="C219" s="252" t="s">
        <v>400</v>
      </c>
      <c r="D219" s="253"/>
      <c r="E219" s="253"/>
      <c r="F219" s="253"/>
      <c r="G219" s="253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158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2" x14ac:dyDescent="0.2">
      <c r="A220" s="155"/>
      <c r="B220" s="156"/>
      <c r="C220" s="250" t="s">
        <v>415</v>
      </c>
      <c r="D220" s="251"/>
      <c r="E220" s="251"/>
      <c r="F220" s="251"/>
      <c r="G220" s="251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8"/>
      <c r="AA220" s="148"/>
      <c r="AB220" s="148"/>
      <c r="AC220" s="148"/>
      <c r="AD220" s="148"/>
      <c r="AE220" s="148"/>
      <c r="AF220" s="148"/>
      <c r="AG220" s="148" t="s">
        <v>191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2" x14ac:dyDescent="0.2">
      <c r="A221" s="155"/>
      <c r="B221" s="156"/>
      <c r="C221" s="186" t="s">
        <v>411</v>
      </c>
      <c r="D221" s="159"/>
      <c r="E221" s="160">
        <v>336</v>
      </c>
      <c r="F221" s="158"/>
      <c r="G221" s="158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8"/>
      <c r="AA221" s="148"/>
      <c r="AB221" s="148"/>
      <c r="AC221" s="148"/>
      <c r="AD221" s="148"/>
      <c r="AE221" s="148"/>
      <c r="AF221" s="148"/>
      <c r="AG221" s="148" t="s">
        <v>160</v>
      </c>
      <c r="AH221" s="148">
        <v>0</v>
      </c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3" x14ac:dyDescent="0.2">
      <c r="A222" s="155"/>
      <c r="B222" s="156"/>
      <c r="C222" s="186" t="s">
        <v>412</v>
      </c>
      <c r="D222" s="159"/>
      <c r="E222" s="160">
        <v>126</v>
      </c>
      <c r="F222" s="158"/>
      <c r="G222" s="158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8"/>
      <c r="AA222" s="148"/>
      <c r="AB222" s="148"/>
      <c r="AC222" s="148"/>
      <c r="AD222" s="148"/>
      <c r="AE222" s="148"/>
      <c r="AF222" s="148"/>
      <c r="AG222" s="148" t="s">
        <v>160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1" x14ac:dyDescent="0.2">
      <c r="A223" s="169">
        <v>58</v>
      </c>
      <c r="B223" s="170" t="s">
        <v>416</v>
      </c>
      <c r="C223" s="185" t="s">
        <v>417</v>
      </c>
      <c r="D223" s="171" t="s">
        <v>150</v>
      </c>
      <c r="E223" s="172">
        <v>222.07499999999999</v>
      </c>
      <c r="F223" s="173"/>
      <c r="G223" s="174">
        <f>ROUND(E223*F223,2)</f>
        <v>0</v>
      </c>
      <c r="H223" s="173"/>
      <c r="I223" s="174">
        <f>ROUND(E223*H223,2)</f>
        <v>0</v>
      </c>
      <c r="J223" s="173"/>
      <c r="K223" s="174">
        <f>ROUND(E223*J223,2)</f>
        <v>0</v>
      </c>
      <c r="L223" s="174">
        <v>12</v>
      </c>
      <c r="M223" s="174">
        <f>G223*(1+L223/100)</f>
        <v>0</v>
      </c>
      <c r="N223" s="172">
        <v>1.8500000000000001E-3</v>
      </c>
      <c r="O223" s="172">
        <f>ROUND(E223*N223,2)</f>
        <v>0.41</v>
      </c>
      <c r="P223" s="172">
        <v>0</v>
      </c>
      <c r="Q223" s="172">
        <f>ROUND(E223*P223,2)</f>
        <v>0</v>
      </c>
      <c r="R223" s="174" t="s">
        <v>196</v>
      </c>
      <c r="S223" s="174" t="s">
        <v>152</v>
      </c>
      <c r="T223" s="175" t="s">
        <v>197</v>
      </c>
      <c r="U223" s="158">
        <v>0</v>
      </c>
      <c r="V223" s="158">
        <f>ROUND(E223*U223,2)</f>
        <v>0</v>
      </c>
      <c r="W223" s="158"/>
      <c r="X223" s="158" t="s">
        <v>198</v>
      </c>
      <c r="Y223" s="158" t="s">
        <v>155</v>
      </c>
      <c r="Z223" s="148"/>
      <c r="AA223" s="148"/>
      <c r="AB223" s="148"/>
      <c r="AC223" s="148"/>
      <c r="AD223" s="148"/>
      <c r="AE223" s="148"/>
      <c r="AF223" s="148"/>
      <c r="AG223" s="148" t="s">
        <v>199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2" x14ac:dyDescent="0.2">
      <c r="A224" s="155"/>
      <c r="B224" s="156"/>
      <c r="C224" s="186" t="s">
        <v>418</v>
      </c>
      <c r="D224" s="159"/>
      <c r="E224" s="160">
        <v>222.07499999999999</v>
      </c>
      <c r="F224" s="158"/>
      <c r="G224" s="158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8"/>
      <c r="AA224" s="148"/>
      <c r="AB224" s="148"/>
      <c r="AC224" s="148"/>
      <c r="AD224" s="148"/>
      <c r="AE224" s="148"/>
      <c r="AF224" s="148"/>
      <c r="AG224" s="148" t="s">
        <v>160</v>
      </c>
      <c r="AH224" s="148">
        <v>0</v>
      </c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ht="22.5" outlineLevel="1" x14ac:dyDescent="0.2">
      <c r="A225" s="169">
        <v>59</v>
      </c>
      <c r="B225" s="170" t="s">
        <v>419</v>
      </c>
      <c r="C225" s="185" t="s">
        <v>420</v>
      </c>
      <c r="D225" s="171" t="s">
        <v>150</v>
      </c>
      <c r="E225" s="172">
        <v>468</v>
      </c>
      <c r="F225" s="173"/>
      <c r="G225" s="174">
        <f>ROUND(E225*F225,2)</f>
        <v>0</v>
      </c>
      <c r="H225" s="173"/>
      <c r="I225" s="174">
        <f>ROUND(E225*H225,2)</f>
        <v>0</v>
      </c>
      <c r="J225" s="173"/>
      <c r="K225" s="174">
        <f>ROUND(E225*J225,2)</f>
        <v>0</v>
      </c>
      <c r="L225" s="174">
        <v>12</v>
      </c>
      <c r="M225" s="174">
        <f>G225*(1+L225/100)</f>
        <v>0</v>
      </c>
      <c r="N225" s="172">
        <v>3.2000000000000002E-3</v>
      </c>
      <c r="O225" s="172">
        <f>ROUND(E225*N225,2)</f>
        <v>1.5</v>
      </c>
      <c r="P225" s="172">
        <v>0</v>
      </c>
      <c r="Q225" s="172">
        <f>ROUND(E225*P225,2)</f>
        <v>0</v>
      </c>
      <c r="R225" s="174" t="s">
        <v>196</v>
      </c>
      <c r="S225" s="174" t="s">
        <v>152</v>
      </c>
      <c r="T225" s="175" t="s">
        <v>197</v>
      </c>
      <c r="U225" s="158">
        <v>0</v>
      </c>
      <c r="V225" s="158">
        <f>ROUND(E225*U225,2)</f>
        <v>0</v>
      </c>
      <c r="W225" s="158"/>
      <c r="X225" s="158" t="s">
        <v>198</v>
      </c>
      <c r="Y225" s="158" t="s">
        <v>155</v>
      </c>
      <c r="Z225" s="148"/>
      <c r="AA225" s="148"/>
      <c r="AB225" s="148"/>
      <c r="AC225" s="148"/>
      <c r="AD225" s="148"/>
      <c r="AE225" s="148"/>
      <c r="AF225" s="148"/>
      <c r="AG225" s="148" t="s">
        <v>199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2" x14ac:dyDescent="0.2">
      <c r="A226" s="155"/>
      <c r="B226" s="156"/>
      <c r="C226" s="186" t="s">
        <v>421</v>
      </c>
      <c r="D226" s="159"/>
      <c r="E226" s="160">
        <v>468</v>
      </c>
      <c r="F226" s="158"/>
      <c r="G226" s="158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58"/>
      <c r="Z226" s="148"/>
      <c r="AA226" s="148"/>
      <c r="AB226" s="148"/>
      <c r="AC226" s="148"/>
      <c r="AD226" s="148"/>
      <c r="AE226" s="148"/>
      <c r="AF226" s="148"/>
      <c r="AG226" s="148" t="s">
        <v>160</v>
      </c>
      <c r="AH226" s="148">
        <v>0</v>
      </c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1" x14ac:dyDescent="0.2">
      <c r="A227" s="169">
        <v>60</v>
      </c>
      <c r="B227" s="170" t="s">
        <v>422</v>
      </c>
      <c r="C227" s="185" t="s">
        <v>423</v>
      </c>
      <c r="D227" s="171" t="s">
        <v>371</v>
      </c>
      <c r="E227" s="172">
        <v>3.20418</v>
      </c>
      <c r="F227" s="173"/>
      <c r="G227" s="174">
        <f>ROUND(E227*F227,2)</f>
        <v>0</v>
      </c>
      <c r="H227" s="173"/>
      <c r="I227" s="174">
        <f>ROUND(E227*H227,2)</f>
        <v>0</v>
      </c>
      <c r="J227" s="173"/>
      <c r="K227" s="174">
        <f>ROUND(E227*J227,2)</f>
        <v>0</v>
      </c>
      <c r="L227" s="174">
        <v>12</v>
      </c>
      <c r="M227" s="174">
        <f>G227*(1+L227/100)</f>
        <v>0</v>
      </c>
      <c r="N227" s="172">
        <v>0</v>
      </c>
      <c r="O227" s="172">
        <f>ROUND(E227*N227,2)</f>
        <v>0</v>
      </c>
      <c r="P227" s="172">
        <v>0</v>
      </c>
      <c r="Q227" s="172">
        <f>ROUND(E227*P227,2)</f>
        <v>0</v>
      </c>
      <c r="R227" s="174" t="s">
        <v>270</v>
      </c>
      <c r="S227" s="174" t="s">
        <v>152</v>
      </c>
      <c r="T227" s="175" t="s">
        <v>153</v>
      </c>
      <c r="U227" s="158">
        <v>1.6850000000000001</v>
      </c>
      <c r="V227" s="158">
        <f>ROUND(E227*U227,2)</f>
        <v>5.4</v>
      </c>
      <c r="W227" s="158"/>
      <c r="X227" s="158" t="s">
        <v>372</v>
      </c>
      <c r="Y227" s="158" t="s">
        <v>155</v>
      </c>
      <c r="Z227" s="148"/>
      <c r="AA227" s="148"/>
      <c r="AB227" s="148"/>
      <c r="AC227" s="148"/>
      <c r="AD227" s="148"/>
      <c r="AE227" s="148"/>
      <c r="AF227" s="148"/>
      <c r="AG227" s="148" t="s">
        <v>373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2" x14ac:dyDescent="0.2">
      <c r="A228" s="155"/>
      <c r="B228" s="156"/>
      <c r="C228" s="252" t="s">
        <v>424</v>
      </c>
      <c r="D228" s="253"/>
      <c r="E228" s="253"/>
      <c r="F228" s="253"/>
      <c r="G228" s="253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58"/>
      <c r="Z228" s="148"/>
      <c r="AA228" s="148"/>
      <c r="AB228" s="148"/>
      <c r="AC228" s="148"/>
      <c r="AD228" s="148"/>
      <c r="AE228" s="148"/>
      <c r="AF228" s="148"/>
      <c r="AG228" s="148" t="s">
        <v>158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x14ac:dyDescent="0.2">
      <c r="A229" s="162" t="s">
        <v>146</v>
      </c>
      <c r="B229" s="163" t="s">
        <v>102</v>
      </c>
      <c r="C229" s="184" t="s">
        <v>103</v>
      </c>
      <c r="D229" s="164"/>
      <c r="E229" s="165"/>
      <c r="F229" s="166"/>
      <c r="G229" s="166">
        <f>SUMIF(AG230:AG238,"&lt;&gt;NOR",G230:G238)</f>
        <v>0</v>
      </c>
      <c r="H229" s="166"/>
      <c r="I229" s="166">
        <f>SUM(I230:I238)</f>
        <v>0</v>
      </c>
      <c r="J229" s="166"/>
      <c r="K229" s="166">
        <f>SUM(K230:K238)</f>
        <v>0</v>
      </c>
      <c r="L229" s="166"/>
      <c r="M229" s="166">
        <f>SUM(M230:M238)</f>
        <v>0</v>
      </c>
      <c r="N229" s="165"/>
      <c r="O229" s="165">
        <f>SUM(O230:O238)</f>
        <v>0.08</v>
      </c>
      <c r="P229" s="165"/>
      <c r="Q229" s="165">
        <f>SUM(Q230:Q238)</f>
        <v>0</v>
      </c>
      <c r="R229" s="166"/>
      <c r="S229" s="166"/>
      <c r="T229" s="167"/>
      <c r="U229" s="161"/>
      <c r="V229" s="161">
        <f>SUM(V230:V238)</f>
        <v>25.28</v>
      </c>
      <c r="W229" s="161"/>
      <c r="X229" s="161"/>
      <c r="Y229" s="161"/>
      <c r="AG229" t="s">
        <v>147</v>
      </c>
    </row>
    <row r="230" spans="1:60" ht="22.5" outlineLevel="1" x14ac:dyDescent="0.2">
      <c r="A230" s="169">
        <v>61</v>
      </c>
      <c r="B230" s="170" t="s">
        <v>425</v>
      </c>
      <c r="C230" s="185" t="s">
        <v>426</v>
      </c>
      <c r="D230" s="171" t="s">
        <v>215</v>
      </c>
      <c r="E230" s="172">
        <v>115.2</v>
      </c>
      <c r="F230" s="173"/>
      <c r="G230" s="174">
        <f>ROUND(E230*F230,2)</f>
        <v>0</v>
      </c>
      <c r="H230" s="173"/>
      <c r="I230" s="174">
        <f>ROUND(E230*H230,2)</f>
        <v>0</v>
      </c>
      <c r="J230" s="173"/>
      <c r="K230" s="174">
        <f>ROUND(E230*J230,2)</f>
        <v>0</v>
      </c>
      <c r="L230" s="174">
        <v>12</v>
      </c>
      <c r="M230" s="174">
        <f>G230*(1+L230/100)</f>
        <v>0</v>
      </c>
      <c r="N230" s="172">
        <v>3.0000000000000001E-5</v>
      </c>
      <c r="O230" s="172">
        <f>ROUND(E230*N230,2)</f>
        <v>0</v>
      </c>
      <c r="P230" s="172">
        <v>0</v>
      </c>
      <c r="Q230" s="172">
        <f>ROUND(E230*P230,2)</f>
        <v>0</v>
      </c>
      <c r="R230" s="174" t="s">
        <v>427</v>
      </c>
      <c r="S230" s="174" t="s">
        <v>152</v>
      </c>
      <c r="T230" s="175" t="s">
        <v>153</v>
      </c>
      <c r="U230" s="158">
        <v>0.218</v>
      </c>
      <c r="V230" s="158">
        <f>ROUND(E230*U230,2)</f>
        <v>25.11</v>
      </c>
      <c r="W230" s="158"/>
      <c r="X230" s="158" t="s">
        <v>154</v>
      </c>
      <c r="Y230" s="158" t="s">
        <v>155</v>
      </c>
      <c r="Z230" s="148"/>
      <c r="AA230" s="148"/>
      <c r="AB230" s="148"/>
      <c r="AC230" s="148"/>
      <c r="AD230" s="148"/>
      <c r="AE230" s="148"/>
      <c r="AF230" s="148"/>
      <c r="AG230" s="148" t="s">
        <v>156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2" x14ac:dyDescent="0.2">
      <c r="A231" s="155"/>
      <c r="B231" s="156"/>
      <c r="C231" s="248" t="s">
        <v>428</v>
      </c>
      <c r="D231" s="249"/>
      <c r="E231" s="249"/>
      <c r="F231" s="249"/>
      <c r="G231" s="249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8"/>
      <c r="AA231" s="148"/>
      <c r="AB231" s="148"/>
      <c r="AC231" s="148"/>
      <c r="AD231" s="148"/>
      <c r="AE231" s="148"/>
      <c r="AF231" s="148"/>
      <c r="AG231" s="148" t="s">
        <v>191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2" x14ac:dyDescent="0.2">
      <c r="A232" s="155"/>
      <c r="B232" s="156"/>
      <c r="C232" s="186" t="s">
        <v>429</v>
      </c>
      <c r="D232" s="159"/>
      <c r="E232" s="160">
        <v>115.2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8"/>
      <c r="AA232" s="148"/>
      <c r="AB232" s="148"/>
      <c r="AC232" s="148"/>
      <c r="AD232" s="148"/>
      <c r="AE232" s="148"/>
      <c r="AF232" s="148"/>
      <c r="AG232" s="148" t="s">
        <v>160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1" x14ac:dyDescent="0.2">
      <c r="A233" s="177">
        <v>62</v>
      </c>
      <c r="B233" s="178" t="s">
        <v>430</v>
      </c>
      <c r="C233" s="187" t="s">
        <v>431</v>
      </c>
      <c r="D233" s="179" t="s">
        <v>302</v>
      </c>
      <c r="E233" s="180">
        <v>21000</v>
      </c>
      <c r="F233" s="181"/>
      <c r="G233" s="182">
        <f>ROUND(E233*F233,2)</f>
        <v>0</v>
      </c>
      <c r="H233" s="181"/>
      <c r="I233" s="182">
        <f>ROUND(E233*H233,2)</f>
        <v>0</v>
      </c>
      <c r="J233" s="181"/>
      <c r="K233" s="182">
        <f>ROUND(E233*J233,2)</f>
        <v>0</v>
      </c>
      <c r="L233" s="182">
        <v>12</v>
      </c>
      <c r="M233" s="182">
        <f>G233*(1+L233/100)</f>
        <v>0</v>
      </c>
      <c r="N233" s="180">
        <v>0</v>
      </c>
      <c r="O233" s="180">
        <f>ROUND(E233*N233,2)</f>
        <v>0</v>
      </c>
      <c r="P233" s="180">
        <v>0</v>
      </c>
      <c r="Q233" s="180">
        <f>ROUND(E233*P233,2)</f>
        <v>0</v>
      </c>
      <c r="R233" s="182" t="s">
        <v>196</v>
      </c>
      <c r="S233" s="182" t="s">
        <v>152</v>
      </c>
      <c r="T233" s="183" t="s">
        <v>197</v>
      </c>
      <c r="U233" s="158">
        <v>0</v>
      </c>
      <c r="V233" s="158">
        <f>ROUND(E233*U233,2)</f>
        <v>0</v>
      </c>
      <c r="W233" s="158"/>
      <c r="X233" s="158" t="s">
        <v>198</v>
      </c>
      <c r="Y233" s="158" t="s">
        <v>155</v>
      </c>
      <c r="Z233" s="148"/>
      <c r="AA233" s="148"/>
      <c r="AB233" s="148"/>
      <c r="AC233" s="148"/>
      <c r="AD233" s="148"/>
      <c r="AE233" s="148"/>
      <c r="AF233" s="148"/>
      <c r="AG233" s="148" t="s">
        <v>199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ht="22.5" outlineLevel="1" x14ac:dyDescent="0.2">
      <c r="A234" s="177">
        <v>63</v>
      </c>
      <c r="B234" s="178" t="s">
        <v>432</v>
      </c>
      <c r="C234" s="187" t="s">
        <v>433</v>
      </c>
      <c r="D234" s="179" t="s">
        <v>302</v>
      </c>
      <c r="E234" s="180">
        <v>2400</v>
      </c>
      <c r="F234" s="181"/>
      <c r="G234" s="182">
        <f>ROUND(E234*F234,2)</f>
        <v>0</v>
      </c>
      <c r="H234" s="181"/>
      <c r="I234" s="182">
        <f>ROUND(E234*H234,2)</f>
        <v>0</v>
      </c>
      <c r="J234" s="181"/>
      <c r="K234" s="182">
        <f>ROUND(E234*J234,2)</f>
        <v>0</v>
      </c>
      <c r="L234" s="182">
        <v>12</v>
      </c>
      <c r="M234" s="182">
        <f>G234*(1+L234/100)</f>
        <v>0</v>
      </c>
      <c r="N234" s="180">
        <v>0</v>
      </c>
      <c r="O234" s="180">
        <f>ROUND(E234*N234,2)</f>
        <v>0</v>
      </c>
      <c r="P234" s="180">
        <v>0</v>
      </c>
      <c r="Q234" s="180">
        <f>ROUND(E234*P234,2)</f>
        <v>0</v>
      </c>
      <c r="R234" s="182" t="s">
        <v>196</v>
      </c>
      <c r="S234" s="182" t="s">
        <v>153</v>
      </c>
      <c r="T234" s="183" t="s">
        <v>197</v>
      </c>
      <c r="U234" s="158">
        <v>0</v>
      </c>
      <c r="V234" s="158">
        <f>ROUND(E234*U234,2)</f>
        <v>0</v>
      </c>
      <c r="W234" s="158"/>
      <c r="X234" s="158" t="s">
        <v>198</v>
      </c>
      <c r="Y234" s="158" t="s">
        <v>155</v>
      </c>
      <c r="Z234" s="148"/>
      <c r="AA234" s="148"/>
      <c r="AB234" s="148"/>
      <c r="AC234" s="148"/>
      <c r="AD234" s="148"/>
      <c r="AE234" s="148"/>
      <c r="AF234" s="148"/>
      <c r="AG234" s="148" t="s">
        <v>199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1" x14ac:dyDescent="0.2">
      <c r="A235" s="169">
        <v>64</v>
      </c>
      <c r="B235" s="170" t="s">
        <v>434</v>
      </c>
      <c r="C235" s="185" t="s">
        <v>435</v>
      </c>
      <c r="D235" s="171" t="s">
        <v>215</v>
      </c>
      <c r="E235" s="172">
        <v>138.24</v>
      </c>
      <c r="F235" s="173"/>
      <c r="G235" s="174">
        <f>ROUND(E235*F235,2)</f>
        <v>0</v>
      </c>
      <c r="H235" s="173"/>
      <c r="I235" s="174">
        <f>ROUND(E235*H235,2)</f>
        <v>0</v>
      </c>
      <c r="J235" s="173"/>
      <c r="K235" s="174">
        <f>ROUND(E235*J235,2)</f>
        <v>0</v>
      </c>
      <c r="L235" s="174">
        <v>12</v>
      </c>
      <c r="M235" s="174">
        <f>G235*(1+L235/100)</f>
        <v>0</v>
      </c>
      <c r="N235" s="172">
        <v>5.9000000000000003E-4</v>
      </c>
      <c r="O235" s="172">
        <f>ROUND(E235*N235,2)</f>
        <v>0.08</v>
      </c>
      <c r="P235" s="172">
        <v>0</v>
      </c>
      <c r="Q235" s="172">
        <f>ROUND(E235*P235,2)</f>
        <v>0</v>
      </c>
      <c r="R235" s="174"/>
      <c r="S235" s="174" t="s">
        <v>292</v>
      </c>
      <c r="T235" s="175" t="s">
        <v>197</v>
      </c>
      <c r="U235" s="158">
        <v>0</v>
      </c>
      <c r="V235" s="158">
        <f>ROUND(E235*U235,2)</f>
        <v>0</v>
      </c>
      <c r="W235" s="158"/>
      <c r="X235" s="158" t="s">
        <v>198</v>
      </c>
      <c r="Y235" s="158" t="s">
        <v>155</v>
      </c>
      <c r="Z235" s="148"/>
      <c r="AA235" s="148"/>
      <c r="AB235" s="148"/>
      <c r="AC235" s="148"/>
      <c r="AD235" s="148"/>
      <c r="AE235" s="148"/>
      <c r="AF235" s="148"/>
      <c r="AG235" s="148" t="s">
        <v>199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2" x14ac:dyDescent="0.2">
      <c r="A236" s="155"/>
      <c r="B236" s="156"/>
      <c r="C236" s="186" t="s">
        <v>436</v>
      </c>
      <c r="D236" s="159"/>
      <c r="E236" s="160">
        <v>138.24</v>
      </c>
      <c r="F236" s="158"/>
      <c r="G236" s="158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8"/>
      <c r="AA236" s="148"/>
      <c r="AB236" s="148"/>
      <c r="AC236" s="148"/>
      <c r="AD236" s="148"/>
      <c r="AE236" s="148"/>
      <c r="AF236" s="148"/>
      <c r="AG236" s="148" t="s">
        <v>160</v>
      </c>
      <c r="AH236" s="148">
        <v>0</v>
      </c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1" x14ac:dyDescent="0.2">
      <c r="A237" s="169">
        <v>65</v>
      </c>
      <c r="B237" s="170" t="s">
        <v>437</v>
      </c>
      <c r="C237" s="185" t="s">
        <v>438</v>
      </c>
      <c r="D237" s="171" t="s">
        <v>371</v>
      </c>
      <c r="E237" s="172">
        <v>8.5019999999999998E-2</v>
      </c>
      <c r="F237" s="173"/>
      <c r="G237" s="174">
        <f>ROUND(E237*F237,2)</f>
        <v>0</v>
      </c>
      <c r="H237" s="173"/>
      <c r="I237" s="174">
        <f>ROUND(E237*H237,2)</f>
        <v>0</v>
      </c>
      <c r="J237" s="173"/>
      <c r="K237" s="174">
        <f>ROUND(E237*J237,2)</f>
        <v>0</v>
      </c>
      <c r="L237" s="174">
        <v>12</v>
      </c>
      <c r="M237" s="174">
        <f>G237*(1+L237/100)</f>
        <v>0</v>
      </c>
      <c r="N237" s="172">
        <v>0</v>
      </c>
      <c r="O237" s="172">
        <f>ROUND(E237*N237,2)</f>
        <v>0</v>
      </c>
      <c r="P237" s="172">
        <v>0</v>
      </c>
      <c r="Q237" s="172">
        <f>ROUND(E237*P237,2)</f>
        <v>0</v>
      </c>
      <c r="R237" s="174" t="s">
        <v>427</v>
      </c>
      <c r="S237" s="174" t="s">
        <v>152</v>
      </c>
      <c r="T237" s="175" t="s">
        <v>153</v>
      </c>
      <c r="U237" s="158">
        <v>1.966</v>
      </c>
      <c r="V237" s="158">
        <f>ROUND(E237*U237,2)</f>
        <v>0.17</v>
      </c>
      <c r="W237" s="158"/>
      <c r="X237" s="158" t="s">
        <v>372</v>
      </c>
      <c r="Y237" s="158" t="s">
        <v>155</v>
      </c>
      <c r="Z237" s="148"/>
      <c r="AA237" s="148"/>
      <c r="AB237" s="148"/>
      <c r="AC237" s="148"/>
      <c r="AD237" s="148"/>
      <c r="AE237" s="148"/>
      <c r="AF237" s="148"/>
      <c r="AG237" s="148" t="s">
        <v>373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2" x14ac:dyDescent="0.2">
      <c r="A238" s="155"/>
      <c r="B238" s="156"/>
      <c r="C238" s="252" t="s">
        <v>424</v>
      </c>
      <c r="D238" s="253"/>
      <c r="E238" s="253"/>
      <c r="F238" s="253"/>
      <c r="G238" s="253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8"/>
      <c r="AA238" s="148"/>
      <c r="AB238" s="148"/>
      <c r="AC238" s="148"/>
      <c r="AD238" s="148"/>
      <c r="AE238" s="148"/>
      <c r="AF238" s="148"/>
      <c r="AG238" s="148" t="s">
        <v>158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x14ac:dyDescent="0.2">
      <c r="A239" s="162" t="s">
        <v>146</v>
      </c>
      <c r="B239" s="163" t="s">
        <v>104</v>
      </c>
      <c r="C239" s="184" t="s">
        <v>105</v>
      </c>
      <c r="D239" s="164"/>
      <c r="E239" s="165"/>
      <c r="F239" s="166"/>
      <c r="G239" s="166">
        <f>SUMIF(AG240:AG261,"&lt;&gt;NOR",G240:G261)</f>
        <v>0</v>
      </c>
      <c r="H239" s="166"/>
      <c r="I239" s="166">
        <f>SUM(I240:I261)</f>
        <v>0</v>
      </c>
      <c r="J239" s="166"/>
      <c r="K239" s="166">
        <f>SUM(K240:K261)</f>
        <v>0</v>
      </c>
      <c r="L239" s="166"/>
      <c r="M239" s="166">
        <f>SUM(M240:M261)</f>
        <v>0</v>
      </c>
      <c r="N239" s="165"/>
      <c r="O239" s="165">
        <f>SUM(O240:O261)</f>
        <v>0.84000000000000008</v>
      </c>
      <c r="P239" s="165"/>
      <c r="Q239" s="165">
        <f>SUM(Q240:Q261)</f>
        <v>1.0900000000000001</v>
      </c>
      <c r="R239" s="166"/>
      <c r="S239" s="166"/>
      <c r="T239" s="167"/>
      <c r="U239" s="161"/>
      <c r="V239" s="161">
        <f>SUM(V240:V261)</f>
        <v>165.38</v>
      </c>
      <c r="W239" s="161"/>
      <c r="X239" s="161"/>
      <c r="Y239" s="161"/>
      <c r="AG239" t="s">
        <v>147</v>
      </c>
    </row>
    <row r="240" spans="1:60" ht="22.5" outlineLevel="1" x14ac:dyDescent="0.2">
      <c r="A240" s="169">
        <v>66</v>
      </c>
      <c r="B240" s="170" t="s">
        <v>439</v>
      </c>
      <c r="C240" s="185" t="s">
        <v>440</v>
      </c>
      <c r="D240" s="171" t="s">
        <v>215</v>
      </c>
      <c r="E240" s="172">
        <v>132.47999999999999</v>
      </c>
      <c r="F240" s="173"/>
      <c r="G240" s="174">
        <f>ROUND(E240*F240,2)</f>
        <v>0</v>
      </c>
      <c r="H240" s="173"/>
      <c r="I240" s="174">
        <f>ROUND(E240*H240,2)</f>
        <v>0</v>
      </c>
      <c r="J240" s="173"/>
      <c r="K240" s="174">
        <f>ROUND(E240*J240,2)</f>
        <v>0</v>
      </c>
      <c r="L240" s="174">
        <v>12</v>
      </c>
      <c r="M240" s="174">
        <f>G240*(1+L240/100)</f>
        <v>0</v>
      </c>
      <c r="N240" s="172">
        <v>2.8700000000000002E-3</v>
      </c>
      <c r="O240" s="172">
        <f>ROUND(E240*N240,2)</f>
        <v>0.38</v>
      </c>
      <c r="P240" s="172">
        <v>0</v>
      </c>
      <c r="Q240" s="172">
        <f>ROUND(E240*P240,2)</f>
        <v>0</v>
      </c>
      <c r="R240" s="174" t="s">
        <v>441</v>
      </c>
      <c r="S240" s="174" t="s">
        <v>152</v>
      </c>
      <c r="T240" s="175" t="s">
        <v>153</v>
      </c>
      <c r="U240" s="158">
        <v>0.32485000000000003</v>
      </c>
      <c r="V240" s="158">
        <f>ROUND(E240*U240,2)</f>
        <v>43.04</v>
      </c>
      <c r="W240" s="158"/>
      <c r="X240" s="158" t="s">
        <v>154</v>
      </c>
      <c r="Y240" s="158" t="s">
        <v>155</v>
      </c>
      <c r="Z240" s="148"/>
      <c r="AA240" s="148"/>
      <c r="AB240" s="148"/>
      <c r="AC240" s="148"/>
      <c r="AD240" s="148"/>
      <c r="AE240" s="148"/>
      <c r="AF240" s="148"/>
      <c r="AG240" s="148" t="s">
        <v>156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2" x14ac:dyDescent="0.2">
      <c r="A241" s="155"/>
      <c r="B241" s="156"/>
      <c r="C241" s="252" t="s">
        <v>442</v>
      </c>
      <c r="D241" s="253"/>
      <c r="E241" s="253"/>
      <c r="F241" s="253"/>
      <c r="G241" s="253"/>
      <c r="H241" s="158"/>
      <c r="I241" s="158"/>
      <c r="J241" s="158"/>
      <c r="K241" s="158"/>
      <c r="L241" s="158"/>
      <c r="M241" s="158"/>
      <c r="N241" s="157"/>
      <c r="O241" s="157"/>
      <c r="P241" s="157"/>
      <c r="Q241" s="157"/>
      <c r="R241" s="158"/>
      <c r="S241" s="158"/>
      <c r="T241" s="158"/>
      <c r="U241" s="158"/>
      <c r="V241" s="158"/>
      <c r="W241" s="158"/>
      <c r="X241" s="158"/>
      <c r="Y241" s="158"/>
      <c r="Z241" s="148"/>
      <c r="AA241" s="148"/>
      <c r="AB241" s="148"/>
      <c r="AC241" s="148"/>
      <c r="AD241" s="148"/>
      <c r="AE241" s="148"/>
      <c r="AF241" s="148"/>
      <c r="AG241" s="148" t="s">
        <v>158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2" x14ac:dyDescent="0.2">
      <c r="A242" s="155"/>
      <c r="B242" s="156"/>
      <c r="C242" s="186" t="s">
        <v>443</v>
      </c>
      <c r="D242" s="159"/>
      <c r="E242" s="160">
        <v>132.47999999999999</v>
      </c>
      <c r="F242" s="158"/>
      <c r="G242" s="158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8"/>
      <c r="AA242" s="148"/>
      <c r="AB242" s="148"/>
      <c r="AC242" s="148"/>
      <c r="AD242" s="148"/>
      <c r="AE242" s="148"/>
      <c r="AF242" s="148"/>
      <c r="AG242" s="148" t="s">
        <v>160</v>
      </c>
      <c r="AH242" s="148">
        <v>0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ht="22.5" outlineLevel="1" x14ac:dyDescent="0.2">
      <c r="A243" s="169">
        <v>67</v>
      </c>
      <c r="B243" s="170" t="s">
        <v>444</v>
      </c>
      <c r="C243" s="185" t="s">
        <v>445</v>
      </c>
      <c r="D243" s="171" t="s">
        <v>215</v>
      </c>
      <c r="E243" s="172">
        <v>218.27500000000001</v>
      </c>
      <c r="F243" s="173"/>
      <c r="G243" s="174">
        <f>ROUND(E243*F243,2)</f>
        <v>0</v>
      </c>
      <c r="H243" s="173"/>
      <c r="I243" s="174">
        <f>ROUND(E243*H243,2)</f>
        <v>0</v>
      </c>
      <c r="J243" s="173"/>
      <c r="K243" s="174">
        <f>ROUND(E243*J243,2)</f>
        <v>0</v>
      </c>
      <c r="L243" s="174">
        <v>12</v>
      </c>
      <c r="M243" s="174">
        <f>G243*(1+L243/100)</f>
        <v>0</v>
      </c>
      <c r="N243" s="172">
        <v>2.0899999999999998E-3</v>
      </c>
      <c r="O243" s="172">
        <f>ROUND(E243*N243,2)</f>
        <v>0.46</v>
      </c>
      <c r="P243" s="172">
        <v>0</v>
      </c>
      <c r="Q243" s="172">
        <f>ROUND(E243*P243,2)</f>
        <v>0</v>
      </c>
      <c r="R243" s="174" t="s">
        <v>441</v>
      </c>
      <c r="S243" s="174" t="s">
        <v>152</v>
      </c>
      <c r="T243" s="175" t="s">
        <v>153</v>
      </c>
      <c r="U243" s="158">
        <v>0.38524999999999998</v>
      </c>
      <c r="V243" s="158">
        <f>ROUND(E243*U243,2)</f>
        <v>84.09</v>
      </c>
      <c r="W243" s="158"/>
      <c r="X243" s="158" t="s">
        <v>154</v>
      </c>
      <c r="Y243" s="158" t="s">
        <v>155</v>
      </c>
      <c r="Z243" s="148"/>
      <c r="AA243" s="148"/>
      <c r="AB243" s="148"/>
      <c r="AC243" s="148"/>
      <c r="AD243" s="148"/>
      <c r="AE243" s="148"/>
      <c r="AF243" s="148"/>
      <c r="AG243" s="148" t="s">
        <v>156</v>
      </c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2" x14ac:dyDescent="0.2">
      <c r="A244" s="155"/>
      <c r="B244" s="156"/>
      <c r="C244" s="252" t="s">
        <v>446</v>
      </c>
      <c r="D244" s="253"/>
      <c r="E244" s="253"/>
      <c r="F244" s="253"/>
      <c r="G244" s="253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58"/>
      <c r="Z244" s="148"/>
      <c r="AA244" s="148"/>
      <c r="AB244" s="148"/>
      <c r="AC244" s="148"/>
      <c r="AD244" s="148"/>
      <c r="AE244" s="148"/>
      <c r="AF244" s="148"/>
      <c r="AG244" s="148" t="s">
        <v>158</v>
      </c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1" x14ac:dyDescent="0.2">
      <c r="A245" s="169">
        <v>68</v>
      </c>
      <c r="B245" s="170" t="s">
        <v>447</v>
      </c>
      <c r="C245" s="185" t="s">
        <v>448</v>
      </c>
      <c r="D245" s="171" t="s">
        <v>215</v>
      </c>
      <c r="E245" s="172">
        <v>244.08500000000001</v>
      </c>
      <c r="F245" s="173"/>
      <c r="G245" s="174">
        <f>ROUND(E245*F245,2)</f>
        <v>0</v>
      </c>
      <c r="H245" s="173"/>
      <c r="I245" s="174">
        <f>ROUND(E245*H245,2)</f>
        <v>0</v>
      </c>
      <c r="J245" s="173"/>
      <c r="K245" s="174">
        <f>ROUND(E245*J245,2)</f>
        <v>0</v>
      </c>
      <c r="L245" s="174">
        <v>12</v>
      </c>
      <c r="M245" s="174">
        <f>G245*(1+L245/100)</f>
        <v>0</v>
      </c>
      <c r="N245" s="172">
        <v>0</v>
      </c>
      <c r="O245" s="172">
        <f>ROUND(E245*N245,2)</f>
        <v>0</v>
      </c>
      <c r="P245" s="172">
        <v>3.2599999999999999E-3</v>
      </c>
      <c r="Q245" s="172">
        <f>ROUND(E245*P245,2)</f>
        <v>0.8</v>
      </c>
      <c r="R245" s="174" t="s">
        <v>441</v>
      </c>
      <c r="S245" s="174" t="s">
        <v>152</v>
      </c>
      <c r="T245" s="175" t="s">
        <v>153</v>
      </c>
      <c r="U245" s="158">
        <v>5.7500000000000002E-2</v>
      </c>
      <c r="V245" s="158">
        <f>ROUND(E245*U245,2)</f>
        <v>14.03</v>
      </c>
      <c r="W245" s="158"/>
      <c r="X245" s="158" t="s">
        <v>154</v>
      </c>
      <c r="Y245" s="158" t="s">
        <v>155</v>
      </c>
      <c r="Z245" s="148"/>
      <c r="AA245" s="148"/>
      <c r="AB245" s="148"/>
      <c r="AC245" s="148"/>
      <c r="AD245" s="148"/>
      <c r="AE245" s="148"/>
      <c r="AF245" s="148"/>
      <c r="AG245" s="148" t="s">
        <v>156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2" x14ac:dyDescent="0.2">
      <c r="A246" s="155"/>
      <c r="B246" s="156"/>
      <c r="C246" s="186" t="s">
        <v>449</v>
      </c>
      <c r="D246" s="159"/>
      <c r="E246" s="160">
        <v>34.51</v>
      </c>
      <c r="F246" s="158"/>
      <c r="G246" s="158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8"/>
      <c r="AA246" s="148"/>
      <c r="AB246" s="148"/>
      <c r="AC246" s="148"/>
      <c r="AD246" s="148"/>
      <c r="AE246" s="148"/>
      <c r="AF246" s="148"/>
      <c r="AG246" s="148" t="s">
        <v>160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3" x14ac:dyDescent="0.2">
      <c r="A247" s="155"/>
      <c r="B247" s="156"/>
      <c r="C247" s="186" t="s">
        <v>450</v>
      </c>
      <c r="D247" s="159"/>
      <c r="E247" s="160">
        <v>34.51</v>
      </c>
      <c r="F247" s="158"/>
      <c r="G247" s="158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8"/>
      <c r="AA247" s="148"/>
      <c r="AB247" s="148"/>
      <c r="AC247" s="148"/>
      <c r="AD247" s="148"/>
      <c r="AE247" s="148"/>
      <c r="AF247" s="148"/>
      <c r="AG247" s="148" t="s">
        <v>160</v>
      </c>
      <c r="AH247" s="148">
        <v>0</v>
      </c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3" x14ac:dyDescent="0.2">
      <c r="A248" s="155"/>
      <c r="B248" s="156"/>
      <c r="C248" s="186" t="s">
        <v>450</v>
      </c>
      <c r="D248" s="159"/>
      <c r="E248" s="160">
        <v>34.51</v>
      </c>
      <c r="F248" s="158"/>
      <c r="G248" s="158"/>
      <c r="H248" s="158"/>
      <c r="I248" s="158"/>
      <c r="J248" s="158"/>
      <c r="K248" s="158"/>
      <c r="L248" s="158"/>
      <c r="M248" s="158"/>
      <c r="N248" s="157"/>
      <c r="O248" s="157"/>
      <c r="P248" s="157"/>
      <c r="Q248" s="157"/>
      <c r="R248" s="158"/>
      <c r="S248" s="158"/>
      <c r="T248" s="158"/>
      <c r="U248" s="158"/>
      <c r="V248" s="158"/>
      <c r="W248" s="158"/>
      <c r="X248" s="158"/>
      <c r="Y248" s="158"/>
      <c r="Z248" s="148"/>
      <c r="AA248" s="148"/>
      <c r="AB248" s="148"/>
      <c r="AC248" s="148"/>
      <c r="AD248" s="148"/>
      <c r="AE248" s="148"/>
      <c r="AF248" s="148"/>
      <c r="AG248" s="148" t="s">
        <v>160</v>
      </c>
      <c r="AH248" s="148">
        <v>0</v>
      </c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3" x14ac:dyDescent="0.2">
      <c r="A249" s="155"/>
      <c r="B249" s="156"/>
      <c r="C249" s="186" t="s">
        <v>450</v>
      </c>
      <c r="D249" s="159"/>
      <c r="E249" s="160">
        <v>34.51</v>
      </c>
      <c r="F249" s="158"/>
      <c r="G249" s="158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58"/>
      <c r="Z249" s="148"/>
      <c r="AA249" s="148"/>
      <c r="AB249" s="148"/>
      <c r="AC249" s="148"/>
      <c r="AD249" s="148"/>
      <c r="AE249" s="148"/>
      <c r="AF249" s="148"/>
      <c r="AG249" s="148" t="s">
        <v>160</v>
      </c>
      <c r="AH249" s="148">
        <v>0</v>
      </c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3" x14ac:dyDescent="0.2">
      <c r="A250" s="155"/>
      <c r="B250" s="156"/>
      <c r="C250" s="186" t="s">
        <v>450</v>
      </c>
      <c r="D250" s="159"/>
      <c r="E250" s="160">
        <v>34.51</v>
      </c>
      <c r="F250" s="158"/>
      <c r="G250" s="158"/>
      <c r="H250" s="158"/>
      <c r="I250" s="158"/>
      <c r="J250" s="158"/>
      <c r="K250" s="158"/>
      <c r="L250" s="158"/>
      <c r="M250" s="158"/>
      <c r="N250" s="157"/>
      <c r="O250" s="157"/>
      <c r="P250" s="157"/>
      <c r="Q250" s="157"/>
      <c r="R250" s="158"/>
      <c r="S250" s="158"/>
      <c r="T250" s="158"/>
      <c r="U250" s="158"/>
      <c r="V250" s="158"/>
      <c r="W250" s="158"/>
      <c r="X250" s="158"/>
      <c r="Y250" s="158"/>
      <c r="Z250" s="148"/>
      <c r="AA250" s="148"/>
      <c r="AB250" s="148"/>
      <c r="AC250" s="148"/>
      <c r="AD250" s="148"/>
      <c r="AE250" s="148"/>
      <c r="AF250" s="148"/>
      <c r="AG250" s="148" t="s">
        <v>160</v>
      </c>
      <c r="AH250" s="148">
        <v>0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3" x14ac:dyDescent="0.2">
      <c r="A251" s="155"/>
      <c r="B251" s="156"/>
      <c r="C251" s="186" t="s">
        <v>451</v>
      </c>
      <c r="D251" s="159"/>
      <c r="E251" s="160">
        <v>11.535</v>
      </c>
      <c r="F251" s="158"/>
      <c r="G251" s="158"/>
      <c r="H251" s="158"/>
      <c r="I251" s="158"/>
      <c r="J251" s="158"/>
      <c r="K251" s="158"/>
      <c r="L251" s="158"/>
      <c r="M251" s="158"/>
      <c r="N251" s="157"/>
      <c r="O251" s="157"/>
      <c r="P251" s="157"/>
      <c r="Q251" s="157"/>
      <c r="R251" s="158"/>
      <c r="S251" s="158"/>
      <c r="T251" s="158"/>
      <c r="U251" s="158"/>
      <c r="V251" s="158"/>
      <c r="W251" s="158"/>
      <c r="X251" s="158"/>
      <c r="Y251" s="158"/>
      <c r="Z251" s="148"/>
      <c r="AA251" s="148"/>
      <c r="AB251" s="148"/>
      <c r="AC251" s="148"/>
      <c r="AD251" s="148"/>
      <c r="AE251" s="148"/>
      <c r="AF251" s="148"/>
      <c r="AG251" s="148" t="s">
        <v>160</v>
      </c>
      <c r="AH251" s="148">
        <v>0</v>
      </c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3" x14ac:dyDescent="0.2">
      <c r="A252" s="155"/>
      <c r="B252" s="156"/>
      <c r="C252" s="186" t="s">
        <v>452</v>
      </c>
      <c r="D252" s="159"/>
      <c r="E252" s="160">
        <v>60</v>
      </c>
      <c r="F252" s="158"/>
      <c r="G252" s="158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8"/>
      <c r="AA252" s="148"/>
      <c r="AB252" s="148"/>
      <c r="AC252" s="148"/>
      <c r="AD252" s="148"/>
      <c r="AE252" s="148"/>
      <c r="AF252" s="148"/>
      <c r="AG252" s="148" t="s">
        <v>160</v>
      </c>
      <c r="AH252" s="148">
        <v>0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1" x14ac:dyDescent="0.2">
      <c r="A253" s="169">
        <v>69</v>
      </c>
      <c r="B253" s="170" t="s">
        <v>453</v>
      </c>
      <c r="C253" s="185" t="s">
        <v>454</v>
      </c>
      <c r="D253" s="171" t="s">
        <v>215</v>
      </c>
      <c r="E253" s="172">
        <v>218.27500000000001</v>
      </c>
      <c r="F253" s="173"/>
      <c r="G253" s="174">
        <f>ROUND(E253*F253,2)</f>
        <v>0</v>
      </c>
      <c r="H253" s="173"/>
      <c r="I253" s="174">
        <f>ROUND(E253*H253,2)</f>
        <v>0</v>
      </c>
      <c r="J253" s="173"/>
      <c r="K253" s="174">
        <f>ROUND(E253*J253,2)</f>
        <v>0</v>
      </c>
      <c r="L253" s="174">
        <v>12</v>
      </c>
      <c r="M253" s="174">
        <f>G253*(1+L253/100)</f>
        <v>0</v>
      </c>
      <c r="N253" s="172">
        <v>0</v>
      </c>
      <c r="O253" s="172">
        <f>ROUND(E253*N253,2)</f>
        <v>0</v>
      </c>
      <c r="P253" s="172">
        <v>1.3500000000000001E-3</v>
      </c>
      <c r="Q253" s="172">
        <f>ROUND(E253*P253,2)</f>
        <v>0.28999999999999998</v>
      </c>
      <c r="R253" s="174" t="s">
        <v>441</v>
      </c>
      <c r="S253" s="174" t="s">
        <v>152</v>
      </c>
      <c r="T253" s="175" t="s">
        <v>153</v>
      </c>
      <c r="U253" s="158">
        <v>9.1999999999999998E-2</v>
      </c>
      <c r="V253" s="158">
        <f>ROUND(E253*U253,2)</f>
        <v>20.079999999999998</v>
      </c>
      <c r="W253" s="158"/>
      <c r="X253" s="158" t="s">
        <v>154</v>
      </c>
      <c r="Y253" s="158" t="s">
        <v>155</v>
      </c>
      <c r="Z253" s="148"/>
      <c r="AA253" s="148"/>
      <c r="AB253" s="148"/>
      <c r="AC253" s="148"/>
      <c r="AD253" s="148"/>
      <c r="AE253" s="148"/>
      <c r="AF253" s="148"/>
      <c r="AG253" s="148" t="s">
        <v>156</v>
      </c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ht="33.75" outlineLevel="2" x14ac:dyDescent="0.2">
      <c r="A254" s="155"/>
      <c r="B254" s="156"/>
      <c r="C254" s="186" t="s">
        <v>455</v>
      </c>
      <c r="D254" s="159"/>
      <c r="E254" s="160">
        <v>39.5</v>
      </c>
      <c r="F254" s="158"/>
      <c r="G254" s="158"/>
      <c r="H254" s="158"/>
      <c r="I254" s="158"/>
      <c r="J254" s="158"/>
      <c r="K254" s="158"/>
      <c r="L254" s="158"/>
      <c r="M254" s="158"/>
      <c r="N254" s="157"/>
      <c r="O254" s="157"/>
      <c r="P254" s="157"/>
      <c r="Q254" s="157"/>
      <c r="R254" s="158"/>
      <c r="S254" s="158"/>
      <c r="T254" s="158"/>
      <c r="U254" s="158"/>
      <c r="V254" s="158"/>
      <c r="W254" s="158"/>
      <c r="X254" s="158"/>
      <c r="Y254" s="158"/>
      <c r="Z254" s="148"/>
      <c r="AA254" s="148"/>
      <c r="AB254" s="148"/>
      <c r="AC254" s="148"/>
      <c r="AD254" s="148"/>
      <c r="AE254" s="148"/>
      <c r="AF254" s="148"/>
      <c r="AG254" s="148" t="s">
        <v>160</v>
      </c>
      <c r="AH254" s="148">
        <v>0</v>
      </c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ht="22.5" outlineLevel="3" x14ac:dyDescent="0.2">
      <c r="A255" s="155"/>
      <c r="B255" s="156"/>
      <c r="C255" s="186" t="s">
        <v>456</v>
      </c>
      <c r="D255" s="159"/>
      <c r="E255" s="160">
        <v>39.5</v>
      </c>
      <c r="F255" s="158"/>
      <c r="G255" s="158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8"/>
      <c r="AA255" s="148"/>
      <c r="AB255" s="148"/>
      <c r="AC255" s="148"/>
      <c r="AD255" s="148"/>
      <c r="AE255" s="148"/>
      <c r="AF255" s="148"/>
      <c r="AG255" s="148" t="s">
        <v>160</v>
      </c>
      <c r="AH255" s="148">
        <v>0</v>
      </c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ht="22.5" outlineLevel="3" x14ac:dyDescent="0.2">
      <c r="A256" s="155"/>
      <c r="B256" s="156"/>
      <c r="C256" s="186" t="s">
        <v>457</v>
      </c>
      <c r="D256" s="159"/>
      <c r="E256" s="160">
        <v>39.5</v>
      </c>
      <c r="F256" s="158"/>
      <c r="G256" s="158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8"/>
      <c r="AA256" s="148"/>
      <c r="AB256" s="148"/>
      <c r="AC256" s="148"/>
      <c r="AD256" s="148"/>
      <c r="AE256" s="148"/>
      <c r="AF256" s="148"/>
      <c r="AG256" s="148" t="s">
        <v>160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ht="22.5" outlineLevel="3" x14ac:dyDescent="0.2">
      <c r="A257" s="155"/>
      <c r="B257" s="156"/>
      <c r="C257" s="186" t="s">
        <v>458</v>
      </c>
      <c r="D257" s="159"/>
      <c r="E257" s="160">
        <v>42.024999999999999</v>
      </c>
      <c r="F257" s="158"/>
      <c r="G257" s="158"/>
      <c r="H257" s="158"/>
      <c r="I257" s="158"/>
      <c r="J257" s="158"/>
      <c r="K257" s="158"/>
      <c r="L257" s="158"/>
      <c r="M257" s="158"/>
      <c r="N257" s="157"/>
      <c r="O257" s="157"/>
      <c r="P257" s="157"/>
      <c r="Q257" s="157"/>
      <c r="R257" s="158"/>
      <c r="S257" s="158"/>
      <c r="T257" s="158"/>
      <c r="U257" s="158"/>
      <c r="V257" s="158"/>
      <c r="W257" s="158"/>
      <c r="X257" s="158"/>
      <c r="Y257" s="158"/>
      <c r="Z257" s="148"/>
      <c r="AA257" s="148"/>
      <c r="AB257" s="148"/>
      <c r="AC257" s="148"/>
      <c r="AD257" s="148"/>
      <c r="AE257" s="148"/>
      <c r="AF257" s="148"/>
      <c r="AG257" s="148" t="s">
        <v>160</v>
      </c>
      <c r="AH257" s="148">
        <v>0</v>
      </c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ht="22.5" outlineLevel="3" x14ac:dyDescent="0.2">
      <c r="A258" s="155"/>
      <c r="B258" s="156"/>
      <c r="C258" s="186" t="s">
        <v>459</v>
      </c>
      <c r="D258" s="159"/>
      <c r="E258" s="160">
        <v>42.024999999999999</v>
      </c>
      <c r="F258" s="158"/>
      <c r="G258" s="158"/>
      <c r="H258" s="158"/>
      <c r="I258" s="158"/>
      <c r="J258" s="158"/>
      <c r="K258" s="158"/>
      <c r="L258" s="158"/>
      <c r="M258" s="158"/>
      <c r="N258" s="157"/>
      <c r="O258" s="157"/>
      <c r="P258" s="157"/>
      <c r="Q258" s="157"/>
      <c r="R258" s="158"/>
      <c r="S258" s="158"/>
      <c r="T258" s="158"/>
      <c r="U258" s="158"/>
      <c r="V258" s="158"/>
      <c r="W258" s="158"/>
      <c r="X258" s="158"/>
      <c r="Y258" s="158"/>
      <c r="Z258" s="148"/>
      <c r="AA258" s="148"/>
      <c r="AB258" s="148"/>
      <c r="AC258" s="148"/>
      <c r="AD258" s="148"/>
      <c r="AE258" s="148"/>
      <c r="AF258" s="148"/>
      <c r="AG258" s="148" t="s">
        <v>160</v>
      </c>
      <c r="AH258" s="148">
        <v>0</v>
      </c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outlineLevel="3" x14ac:dyDescent="0.2">
      <c r="A259" s="155"/>
      <c r="B259" s="156"/>
      <c r="C259" s="186" t="s">
        <v>460</v>
      </c>
      <c r="D259" s="159"/>
      <c r="E259" s="160">
        <v>15.725</v>
      </c>
      <c r="F259" s="158"/>
      <c r="G259" s="158"/>
      <c r="H259" s="158"/>
      <c r="I259" s="158"/>
      <c r="J259" s="158"/>
      <c r="K259" s="158"/>
      <c r="L259" s="158"/>
      <c r="M259" s="158"/>
      <c r="N259" s="157"/>
      <c r="O259" s="157"/>
      <c r="P259" s="157"/>
      <c r="Q259" s="157"/>
      <c r="R259" s="158"/>
      <c r="S259" s="158"/>
      <c r="T259" s="158"/>
      <c r="U259" s="158"/>
      <c r="V259" s="158"/>
      <c r="W259" s="158"/>
      <c r="X259" s="158"/>
      <c r="Y259" s="158"/>
      <c r="Z259" s="148"/>
      <c r="AA259" s="148"/>
      <c r="AB259" s="148"/>
      <c r="AC259" s="148"/>
      <c r="AD259" s="148"/>
      <c r="AE259" s="148"/>
      <c r="AF259" s="148"/>
      <c r="AG259" s="148" t="s">
        <v>160</v>
      </c>
      <c r="AH259" s="148">
        <v>0</v>
      </c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1" x14ac:dyDescent="0.2">
      <c r="A260" s="169">
        <v>70</v>
      </c>
      <c r="B260" s="170" t="s">
        <v>461</v>
      </c>
      <c r="C260" s="185" t="s">
        <v>462</v>
      </c>
      <c r="D260" s="171" t="s">
        <v>371</v>
      </c>
      <c r="E260" s="172">
        <v>0.83640999999999999</v>
      </c>
      <c r="F260" s="173"/>
      <c r="G260" s="174">
        <f>ROUND(E260*F260,2)</f>
        <v>0</v>
      </c>
      <c r="H260" s="173"/>
      <c r="I260" s="174">
        <f>ROUND(E260*H260,2)</f>
        <v>0</v>
      </c>
      <c r="J260" s="173"/>
      <c r="K260" s="174">
        <f>ROUND(E260*J260,2)</f>
        <v>0</v>
      </c>
      <c r="L260" s="174">
        <v>12</v>
      </c>
      <c r="M260" s="174">
        <f>G260*(1+L260/100)</f>
        <v>0</v>
      </c>
      <c r="N260" s="172">
        <v>0</v>
      </c>
      <c r="O260" s="172">
        <f>ROUND(E260*N260,2)</f>
        <v>0</v>
      </c>
      <c r="P260" s="172">
        <v>0</v>
      </c>
      <c r="Q260" s="172">
        <f>ROUND(E260*P260,2)</f>
        <v>0</v>
      </c>
      <c r="R260" s="174" t="s">
        <v>441</v>
      </c>
      <c r="S260" s="174" t="s">
        <v>152</v>
      </c>
      <c r="T260" s="175" t="s">
        <v>153</v>
      </c>
      <c r="U260" s="158">
        <v>4.9470000000000001</v>
      </c>
      <c r="V260" s="158">
        <f>ROUND(E260*U260,2)</f>
        <v>4.1399999999999997</v>
      </c>
      <c r="W260" s="158"/>
      <c r="X260" s="158" t="s">
        <v>372</v>
      </c>
      <c r="Y260" s="158" t="s">
        <v>155</v>
      </c>
      <c r="Z260" s="148"/>
      <c r="AA260" s="148"/>
      <c r="AB260" s="148"/>
      <c r="AC260" s="148"/>
      <c r="AD260" s="148"/>
      <c r="AE260" s="148"/>
      <c r="AF260" s="148"/>
      <c r="AG260" s="148" t="s">
        <v>373</v>
      </c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2" x14ac:dyDescent="0.2">
      <c r="A261" s="155"/>
      <c r="B261" s="156"/>
      <c r="C261" s="252" t="s">
        <v>424</v>
      </c>
      <c r="D261" s="253"/>
      <c r="E261" s="253"/>
      <c r="F261" s="253"/>
      <c r="G261" s="253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8"/>
      <c r="AA261" s="148"/>
      <c r="AB261" s="148"/>
      <c r="AC261" s="148"/>
      <c r="AD261" s="148"/>
      <c r="AE261" s="148"/>
      <c r="AF261" s="148"/>
      <c r="AG261" s="148" t="s">
        <v>158</v>
      </c>
      <c r="AH261" s="148"/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x14ac:dyDescent="0.2">
      <c r="A262" s="162" t="s">
        <v>146</v>
      </c>
      <c r="B262" s="163" t="s">
        <v>106</v>
      </c>
      <c r="C262" s="184" t="s">
        <v>107</v>
      </c>
      <c r="D262" s="164"/>
      <c r="E262" s="165"/>
      <c r="F262" s="166"/>
      <c r="G262" s="166">
        <f>SUMIF(AG263:AG282,"&lt;&gt;NOR",G263:G282)</f>
        <v>0</v>
      </c>
      <c r="H262" s="166"/>
      <c r="I262" s="166">
        <f>SUM(I263:I282)</f>
        <v>0</v>
      </c>
      <c r="J262" s="166"/>
      <c r="K262" s="166">
        <f>SUM(K263:K282)</f>
        <v>0</v>
      </c>
      <c r="L262" s="166"/>
      <c r="M262" s="166">
        <f>SUM(M263:M282)</f>
        <v>0</v>
      </c>
      <c r="N262" s="165"/>
      <c r="O262" s="165">
        <f>SUM(O263:O282)</f>
        <v>5.5600000000000005</v>
      </c>
      <c r="P262" s="165"/>
      <c r="Q262" s="165">
        <f>SUM(Q263:Q282)</f>
        <v>3.95</v>
      </c>
      <c r="R262" s="166"/>
      <c r="S262" s="166"/>
      <c r="T262" s="167"/>
      <c r="U262" s="161"/>
      <c r="V262" s="161">
        <f>SUM(V263:V282)</f>
        <v>390.57999999999993</v>
      </c>
      <c r="W262" s="161"/>
      <c r="X262" s="161"/>
      <c r="Y262" s="161"/>
      <c r="AG262" t="s">
        <v>147</v>
      </c>
    </row>
    <row r="263" spans="1:60" outlineLevel="1" x14ac:dyDescent="0.2">
      <c r="A263" s="169">
        <v>71</v>
      </c>
      <c r="B263" s="170" t="s">
        <v>463</v>
      </c>
      <c r="C263" s="185" t="s">
        <v>464</v>
      </c>
      <c r="D263" s="171" t="s">
        <v>150</v>
      </c>
      <c r="E263" s="172">
        <v>124.53</v>
      </c>
      <c r="F263" s="173"/>
      <c r="G263" s="174">
        <f>ROUND(E263*F263,2)</f>
        <v>0</v>
      </c>
      <c r="H263" s="173"/>
      <c r="I263" s="174">
        <f>ROUND(E263*H263,2)</f>
        <v>0</v>
      </c>
      <c r="J263" s="173"/>
      <c r="K263" s="174">
        <f>ROUND(E263*J263,2)</f>
        <v>0</v>
      </c>
      <c r="L263" s="174">
        <v>12</v>
      </c>
      <c r="M263" s="174">
        <f>G263*(1+L263/100)</f>
        <v>0</v>
      </c>
      <c r="N263" s="172">
        <v>0</v>
      </c>
      <c r="O263" s="172">
        <f>ROUND(E263*N263,2)</f>
        <v>0</v>
      </c>
      <c r="P263" s="172">
        <v>7.0000000000000001E-3</v>
      </c>
      <c r="Q263" s="172">
        <f>ROUND(E263*P263,2)</f>
        <v>0.87</v>
      </c>
      <c r="R263" s="174" t="s">
        <v>465</v>
      </c>
      <c r="S263" s="174" t="s">
        <v>152</v>
      </c>
      <c r="T263" s="175" t="s">
        <v>153</v>
      </c>
      <c r="U263" s="158">
        <v>0.23799999999999999</v>
      </c>
      <c r="V263" s="158">
        <f>ROUND(E263*U263,2)</f>
        <v>29.64</v>
      </c>
      <c r="W263" s="158"/>
      <c r="X263" s="158" t="s">
        <v>154</v>
      </c>
      <c r="Y263" s="158" t="s">
        <v>155</v>
      </c>
      <c r="Z263" s="148"/>
      <c r="AA263" s="148"/>
      <c r="AB263" s="148"/>
      <c r="AC263" s="148"/>
      <c r="AD263" s="148"/>
      <c r="AE263" s="148"/>
      <c r="AF263" s="148"/>
      <c r="AG263" s="148" t="s">
        <v>156</v>
      </c>
      <c r="AH263" s="148"/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2" x14ac:dyDescent="0.2">
      <c r="A264" s="155"/>
      <c r="B264" s="156"/>
      <c r="C264" s="186" t="s">
        <v>466</v>
      </c>
      <c r="D264" s="159"/>
      <c r="E264" s="160">
        <v>8.8949999999999996</v>
      </c>
      <c r="F264" s="158"/>
      <c r="G264" s="158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8"/>
      <c r="AA264" s="148"/>
      <c r="AB264" s="148"/>
      <c r="AC264" s="148"/>
      <c r="AD264" s="148"/>
      <c r="AE264" s="148"/>
      <c r="AF264" s="148"/>
      <c r="AG264" s="148" t="s">
        <v>160</v>
      </c>
      <c r="AH264" s="148">
        <v>0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3" x14ac:dyDescent="0.2">
      <c r="A265" s="155"/>
      <c r="B265" s="156"/>
      <c r="C265" s="186" t="s">
        <v>467</v>
      </c>
      <c r="D265" s="159"/>
      <c r="E265" s="160">
        <v>26.684999999999999</v>
      </c>
      <c r="F265" s="158"/>
      <c r="G265" s="158"/>
      <c r="H265" s="158"/>
      <c r="I265" s="158"/>
      <c r="J265" s="158"/>
      <c r="K265" s="158"/>
      <c r="L265" s="158"/>
      <c r="M265" s="158"/>
      <c r="N265" s="157"/>
      <c r="O265" s="157"/>
      <c r="P265" s="157"/>
      <c r="Q265" s="157"/>
      <c r="R265" s="158"/>
      <c r="S265" s="158"/>
      <c r="T265" s="158"/>
      <c r="U265" s="158"/>
      <c r="V265" s="158"/>
      <c r="W265" s="158"/>
      <c r="X265" s="158"/>
      <c r="Y265" s="158"/>
      <c r="Z265" s="148"/>
      <c r="AA265" s="148"/>
      <c r="AB265" s="148"/>
      <c r="AC265" s="148"/>
      <c r="AD265" s="148"/>
      <c r="AE265" s="148"/>
      <c r="AF265" s="148"/>
      <c r="AG265" s="148" t="s">
        <v>160</v>
      </c>
      <c r="AH265" s="148">
        <v>0</v>
      </c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3" x14ac:dyDescent="0.2">
      <c r="A266" s="155"/>
      <c r="B266" s="156"/>
      <c r="C266" s="186" t="s">
        <v>467</v>
      </c>
      <c r="D266" s="159"/>
      <c r="E266" s="160">
        <v>26.684999999999999</v>
      </c>
      <c r="F266" s="158"/>
      <c r="G266" s="158"/>
      <c r="H266" s="158"/>
      <c r="I266" s="158"/>
      <c r="J266" s="158"/>
      <c r="K266" s="158"/>
      <c r="L266" s="158"/>
      <c r="M266" s="158"/>
      <c r="N266" s="157"/>
      <c r="O266" s="157"/>
      <c r="P266" s="157"/>
      <c r="Q266" s="157"/>
      <c r="R266" s="158"/>
      <c r="S266" s="158"/>
      <c r="T266" s="158"/>
      <c r="U266" s="158"/>
      <c r="V266" s="158"/>
      <c r="W266" s="158"/>
      <c r="X266" s="158"/>
      <c r="Y266" s="158"/>
      <c r="Z266" s="148"/>
      <c r="AA266" s="148"/>
      <c r="AB266" s="148"/>
      <c r="AC266" s="148"/>
      <c r="AD266" s="148"/>
      <c r="AE266" s="148"/>
      <c r="AF266" s="148"/>
      <c r="AG266" s="148" t="s">
        <v>160</v>
      </c>
      <c r="AH266" s="148">
        <v>0</v>
      </c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3" x14ac:dyDescent="0.2">
      <c r="A267" s="155"/>
      <c r="B267" s="156"/>
      <c r="C267" s="186" t="s">
        <v>467</v>
      </c>
      <c r="D267" s="159"/>
      <c r="E267" s="160">
        <v>26.684999999999999</v>
      </c>
      <c r="F267" s="158"/>
      <c r="G267" s="158"/>
      <c r="H267" s="158"/>
      <c r="I267" s="158"/>
      <c r="J267" s="158"/>
      <c r="K267" s="158"/>
      <c r="L267" s="158"/>
      <c r="M267" s="158"/>
      <c r="N267" s="157"/>
      <c r="O267" s="157"/>
      <c r="P267" s="157"/>
      <c r="Q267" s="157"/>
      <c r="R267" s="158"/>
      <c r="S267" s="158"/>
      <c r="T267" s="158"/>
      <c r="U267" s="158"/>
      <c r="V267" s="158"/>
      <c r="W267" s="158"/>
      <c r="X267" s="158"/>
      <c r="Y267" s="158"/>
      <c r="Z267" s="148"/>
      <c r="AA267" s="148"/>
      <c r="AB267" s="148"/>
      <c r="AC267" s="148"/>
      <c r="AD267" s="148"/>
      <c r="AE267" s="148"/>
      <c r="AF267" s="148"/>
      <c r="AG267" s="148" t="s">
        <v>160</v>
      </c>
      <c r="AH267" s="148">
        <v>0</v>
      </c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outlineLevel="3" x14ac:dyDescent="0.2">
      <c r="A268" s="155"/>
      <c r="B268" s="156"/>
      <c r="C268" s="186" t="s">
        <v>467</v>
      </c>
      <c r="D268" s="159"/>
      <c r="E268" s="160">
        <v>26.684999999999999</v>
      </c>
      <c r="F268" s="158"/>
      <c r="G268" s="158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8"/>
      <c r="AA268" s="148"/>
      <c r="AB268" s="148"/>
      <c r="AC268" s="148"/>
      <c r="AD268" s="148"/>
      <c r="AE268" s="148"/>
      <c r="AF268" s="148"/>
      <c r="AG268" s="148" t="s">
        <v>160</v>
      </c>
      <c r="AH268" s="148">
        <v>0</v>
      </c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3" x14ac:dyDescent="0.2">
      <c r="A269" s="155"/>
      <c r="B269" s="156"/>
      <c r="C269" s="186" t="s">
        <v>468</v>
      </c>
      <c r="D269" s="159"/>
      <c r="E269" s="160">
        <v>8.8949999999999996</v>
      </c>
      <c r="F269" s="158"/>
      <c r="G269" s="158"/>
      <c r="H269" s="158"/>
      <c r="I269" s="158"/>
      <c r="J269" s="158"/>
      <c r="K269" s="158"/>
      <c r="L269" s="158"/>
      <c r="M269" s="158"/>
      <c r="N269" s="157"/>
      <c r="O269" s="157"/>
      <c r="P269" s="157"/>
      <c r="Q269" s="157"/>
      <c r="R269" s="158"/>
      <c r="S269" s="158"/>
      <c r="T269" s="158"/>
      <c r="U269" s="158"/>
      <c r="V269" s="158"/>
      <c r="W269" s="158"/>
      <c r="X269" s="158"/>
      <c r="Y269" s="158"/>
      <c r="Z269" s="148"/>
      <c r="AA269" s="148"/>
      <c r="AB269" s="148"/>
      <c r="AC269" s="148"/>
      <c r="AD269" s="148"/>
      <c r="AE269" s="148"/>
      <c r="AF269" s="148"/>
      <c r="AG269" s="148" t="s">
        <v>160</v>
      </c>
      <c r="AH269" s="148">
        <v>0</v>
      </c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1" x14ac:dyDescent="0.2">
      <c r="A270" s="169">
        <v>72</v>
      </c>
      <c r="B270" s="170" t="s">
        <v>469</v>
      </c>
      <c r="C270" s="185" t="s">
        <v>470</v>
      </c>
      <c r="D270" s="171" t="s">
        <v>471</v>
      </c>
      <c r="E270" s="172">
        <v>4190</v>
      </c>
      <c r="F270" s="173"/>
      <c r="G270" s="174">
        <f>ROUND(E270*F270,2)</f>
        <v>0</v>
      </c>
      <c r="H270" s="173"/>
      <c r="I270" s="174">
        <f>ROUND(E270*H270,2)</f>
        <v>0</v>
      </c>
      <c r="J270" s="173"/>
      <c r="K270" s="174">
        <f>ROUND(E270*J270,2)</f>
        <v>0</v>
      </c>
      <c r="L270" s="174">
        <v>12</v>
      </c>
      <c r="M270" s="174">
        <f>G270*(1+L270/100)</f>
        <v>0</v>
      </c>
      <c r="N270" s="172">
        <v>1E-3</v>
      </c>
      <c r="O270" s="172">
        <f>ROUND(E270*N270,2)</f>
        <v>4.1900000000000004</v>
      </c>
      <c r="P270" s="172">
        <v>0</v>
      </c>
      <c r="Q270" s="172">
        <f>ROUND(E270*P270,2)</f>
        <v>0</v>
      </c>
      <c r="R270" s="174" t="s">
        <v>465</v>
      </c>
      <c r="S270" s="174" t="s">
        <v>152</v>
      </c>
      <c r="T270" s="175" t="s">
        <v>153</v>
      </c>
      <c r="U270" s="158">
        <v>5.1999999999999998E-2</v>
      </c>
      <c r="V270" s="158">
        <f>ROUND(E270*U270,2)</f>
        <v>217.88</v>
      </c>
      <c r="W270" s="158"/>
      <c r="X270" s="158" t="s">
        <v>154</v>
      </c>
      <c r="Y270" s="158" t="s">
        <v>155</v>
      </c>
      <c r="Z270" s="148"/>
      <c r="AA270" s="148"/>
      <c r="AB270" s="148"/>
      <c r="AC270" s="148"/>
      <c r="AD270" s="148"/>
      <c r="AE270" s="148"/>
      <c r="AF270" s="148"/>
      <c r="AG270" s="148" t="s">
        <v>156</v>
      </c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2" x14ac:dyDescent="0.2">
      <c r="A271" s="155"/>
      <c r="B271" s="156"/>
      <c r="C271" s="186" t="s">
        <v>472</v>
      </c>
      <c r="D271" s="159"/>
      <c r="E271" s="160">
        <v>2880</v>
      </c>
      <c r="F271" s="158"/>
      <c r="G271" s="158"/>
      <c r="H271" s="158"/>
      <c r="I271" s="158"/>
      <c r="J271" s="158"/>
      <c r="K271" s="158"/>
      <c r="L271" s="158"/>
      <c r="M271" s="158"/>
      <c r="N271" s="157"/>
      <c r="O271" s="157"/>
      <c r="P271" s="157"/>
      <c r="Q271" s="157"/>
      <c r="R271" s="158"/>
      <c r="S271" s="158"/>
      <c r="T271" s="158"/>
      <c r="U271" s="158"/>
      <c r="V271" s="158"/>
      <c r="W271" s="158"/>
      <c r="X271" s="158"/>
      <c r="Y271" s="158"/>
      <c r="Z271" s="148"/>
      <c r="AA271" s="148"/>
      <c r="AB271" s="148"/>
      <c r="AC271" s="148"/>
      <c r="AD271" s="148"/>
      <c r="AE271" s="148"/>
      <c r="AF271" s="148"/>
      <c r="AG271" s="148" t="s">
        <v>160</v>
      </c>
      <c r="AH271" s="148">
        <v>0</v>
      </c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outlineLevel="3" x14ac:dyDescent="0.2">
      <c r="A272" s="155"/>
      <c r="B272" s="156"/>
      <c r="C272" s="186" t="s">
        <v>473</v>
      </c>
      <c r="D272" s="159"/>
      <c r="E272" s="160">
        <v>960</v>
      </c>
      <c r="F272" s="158"/>
      <c r="G272" s="158"/>
      <c r="H272" s="158"/>
      <c r="I272" s="158"/>
      <c r="J272" s="158"/>
      <c r="K272" s="158"/>
      <c r="L272" s="158"/>
      <c r="M272" s="158"/>
      <c r="N272" s="157"/>
      <c r="O272" s="157"/>
      <c r="P272" s="157"/>
      <c r="Q272" s="157"/>
      <c r="R272" s="158"/>
      <c r="S272" s="158"/>
      <c r="T272" s="158"/>
      <c r="U272" s="158"/>
      <c r="V272" s="158"/>
      <c r="W272" s="158"/>
      <c r="X272" s="158"/>
      <c r="Y272" s="158"/>
      <c r="Z272" s="148"/>
      <c r="AA272" s="148"/>
      <c r="AB272" s="148"/>
      <c r="AC272" s="148"/>
      <c r="AD272" s="148"/>
      <c r="AE272" s="148"/>
      <c r="AF272" s="148"/>
      <c r="AG272" s="148" t="s">
        <v>160</v>
      </c>
      <c r="AH272" s="148">
        <v>0</v>
      </c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outlineLevel="3" x14ac:dyDescent="0.2">
      <c r="A273" s="155"/>
      <c r="B273" s="156"/>
      <c r="C273" s="186" t="s">
        <v>474</v>
      </c>
      <c r="D273" s="159"/>
      <c r="E273" s="160">
        <v>200</v>
      </c>
      <c r="F273" s="158"/>
      <c r="G273" s="158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8"/>
      <c r="AA273" s="148"/>
      <c r="AB273" s="148"/>
      <c r="AC273" s="148"/>
      <c r="AD273" s="148"/>
      <c r="AE273" s="148"/>
      <c r="AF273" s="148"/>
      <c r="AG273" s="148" t="s">
        <v>160</v>
      </c>
      <c r="AH273" s="148">
        <v>0</v>
      </c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outlineLevel="3" x14ac:dyDescent="0.2">
      <c r="A274" s="155"/>
      <c r="B274" s="156"/>
      <c r="C274" s="186" t="s">
        <v>475</v>
      </c>
      <c r="D274" s="159"/>
      <c r="E274" s="160">
        <v>150</v>
      </c>
      <c r="F274" s="158"/>
      <c r="G274" s="158"/>
      <c r="H274" s="158"/>
      <c r="I274" s="158"/>
      <c r="J274" s="158"/>
      <c r="K274" s="158"/>
      <c r="L274" s="158"/>
      <c r="M274" s="158"/>
      <c r="N274" s="157"/>
      <c r="O274" s="157"/>
      <c r="P274" s="157"/>
      <c r="Q274" s="157"/>
      <c r="R274" s="158"/>
      <c r="S274" s="158"/>
      <c r="T274" s="158"/>
      <c r="U274" s="158"/>
      <c r="V274" s="158"/>
      <c r="W274" s="158"/>
      <c r="X274" s="158"/>
      <c r="Y274" s="158"/>
      <c r="Z274" s="148"/>
      <c r="AA274" s="148"/>
      <c r="AB274" s="148"/>
      <c r="AC274" s="148"/>
      <c r="AD274" s="148"/>
      <c r="AE274" s="148"/>
      <c r="AF274" s="148"/>
      <c r="AG274" s="148" t="s">
        <v>160</v>
      </c>
      <c r="AH274" s="148">
        <v>0</v>
      </c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ht="22.5" outlineLevel="1" x14ac:dyDescent="0.2">
      <c r="A275" s="169">
        <v>73</v>
      </c>
      <c r="B275" s="170" t="s">
        <v>476</v>
      </c>
      <c r="C275" s="185" t="s">
        <v>477</v>
      </c>
      <c r="D275" s="171" t="s">
        <v>471</v>
      </c>
      <c r="E275" s="172">
        <v>3080</v>
      </c>
      <c r="F275" s="173"/>
      <c r="G275" s="174">
        <f>ROUND(E275*F275,2)</f>
        <v>0</v>
      </c>
      <c r="H275" s="173"/>
      <c r="I275" s="174">
        <f>ROUND(E275*H275,2)</f>
        <v>0</v>
      </c>
      <c r="J275" s="173"/>
      <c r="K275" s="174">
        <f>ROUND(E275*J275,2)</f>
        <v>0</v>
      </c>
      <c r="L275" s="174">
        <v>12</v>
      </c>
      <c r="M275" s="174">
        <f>G275*(1+L275/100)</f>
        <v>0</v>
      </c>
      <c r="N275" s="172">
        <v>5.0000000000000002E-5</v>
      </c>
      <c r="O275" s="172">
        <f>ROUND(E275*N275,2)</f>
        <v>0.15</v>
      </c>
      <c r="P275" s="172">
        <v>1E-3</v>
      </c>
      <c r="Q275" s="172">
        <f>ROUND(E275*P275,2)</f>
        <v>3.08</v>
      </c>
      <c r="R275" s="174" t="s">
        <v>465</v>
      </c>
      <c r="S275" s="174" t="s">
        <v>152</v>
      </c>
      <c r="T275" s="175" t="s">
        <v>153</v>
      </c>
      <c r="U275" s="158">
        <v>4.1000000000000002E-2</v>
      </c>
      <c r="V275" s="158">
        <f>ROUND(E275*U275,2)</f>
        <v>126.28</v>
      </c>
      <c r="W275" s="158"/>
      <c r="X275" s="158" t="s">
        <v>154</v>
      </c>
      <c r="Y275" s="158" t="s">
        <v>155</v>
      </c>
      <c r="Z275" s="148"/>
      <c r="AA275" s="148"/>
      <c r="AB275" s="148"/>
      <c r="AC275" s="148"/>
      <c r="AD275" s="148"/>
      <c r="AE275" s="148"/>
      <c r="AF275" s="148"/>
      <c r="AG275" s="148" t="s">
        <v>156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2" x14ac:dyDescent="0.2">
      <c r="A276" s="155"/>
      <c r="B276" s="156"/>
      <c r="C276" s="186" t="s">
        <v>478</v>
      </c>
      <c r="D276" s="159"/>
      <c r="E276" s="160">
        <v>2880</v>
      </c>
      <c r="F276" s="158"/>
      <c r="G276" s="158"/>
      <c r="H276" s="158"/>
      <c r="I276" s="158"/>
      <c r="J276" s="158"/>
      <c r="K276" s="158"/>
      <c r="L276" s="158"/>
      <c r="M276" s="158"/>
      <c r="N276" s="157"/>
      <c r="O276" s="157"/>
      <c r="P276" s="157"/>
      <c r="Q276" s="157"/>
      <c r="R276" s="158"/>
      <c r="S276" s="158"/>
      <c r="T276" s="158"/>
      <c r="U276" s="158"/>
      <c r="V276" s="158"/>
      <c r="W276" s="158"/>
      <c r="X276" s="158"/>
      <c r="Y276" s="158"/>
      <c r="Z276" s="148"/>
      <c r="AA276" s="148"/>
      <c r="AB276" s="148"/>
      <c r="AC276" s="148"/>
      <c r="AD276" s="148"/>
      <c r="AE276" s="148"/>
      <c r="AF276" s="148"/>
      <c r="AG276" s="148" t="s">
        <v>160</v>
      </c>
      <c r="AH276" s="148">
        <v>0</v>
      </c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3" x14ac:dyDescent="0.2">
      <c r="A277" s="155"/>
      <c r="B277" s="156"/>
      <c r="C277" s="186" t="s">
        <v>474</v>
      </c>
      <c r="D277" s="159"/>
      <c r="E277" s="160">
        <v>200</v>
      </c>
      <c r="F277" s="158"/>
      <c r="G277" s="158"/>
      <c r="H277" s="158"/>
      <c r="I277" s="158"/>
      <c r="J277" s="158"/>
      <c r="K277" s="158"/>
      <c r="L277" s="158"/>
      <c r="M277" s="158"/>
      <c r="N277" s="157"/>
      <c r="O277" s="157"/>
      <c r="P277" s="157"/>
      <c r="Q277" s="157"/>
      <c r="R277" s="158"/>
      <c r="S277" s="158"/>
      <c r="T277" s="158"/>
      <c r="U277" s="158"/>
      <c r="V277" s="158"/>
      <c r="W277" s="158"/>
      <c r="X277" s="158"/>
      <c r="Y277" s="158"/>
      <c r="Z277" s="148"/>
      <c r="AA277" s="148"/>
      <c r="AB277" s="148"/>
      <c r="AC277" s="148"/>
      <c r="AD277" s="148"/>
      <c r="AE277" s="148"/>
      <c r="AF277" s="148"/>
      <c r="AG277" s="148" t="s">
        <v>160</v>
      </c>
      <c r="AH277" s="148">
        <v>0</v>
      </c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1" x14ac:dyDescent="0.2">
      <c r="A278" s="169">
        <v>74</v>
      </c>
      <c r="B278" s="170" t="s">
        <v>479</v>
      </c>
      <c r="C278" s="185" t="s">
        <v>480</v>
      </c>
      <c r="D278" s="171" t="s">
        <v>471</v>
      </c>
      <c r="E278" s="172">
        <v>1221</v>
      </c>
      <c r="F278" s="173"/>
      <c r="G278" s="174">
        <f>ROUND(E278*F278,2)</f>
        <v>0</v>
      </c>
      <c r="H278" s="173"/>
      <c r="I278" s="174">
        <f>ROUND(E278*H278,2)</f>
        <v>0</v>
      </c>
      <c r="J278" s="173"/>
      <c r="K278" s="174">
        <f>ROUND(E278*J278,2)</f>
        <v>0</v>
      </c>
      <c r="L278" s="174">
        <v>12</v>
      </c>
      <c r="M278" s="174">
        <f>G278*(1+L278/100)</f>
        <v>0</v>
      </c>
      <c r="N278" s="172">
        <v>1E-3</v>
      </c>
      <c r="O278" s="172">
        <f>ROUND(E278*N278,2)</f>
        <v>1.22</v>
      </c>
      <c r="P278" s="172">
        <v>0</v>
      </c>
      <c r="Q278" s="172">
        <f>ROUND(E278*P278,2)</f>
        <v>0</v>
      </c>
      <c r="R278" s="174"/>
      <c r="S278" s="174" t="s">
        <v>292</v>
      </c>
      <c r="T278" s="175" t="s">
        <v>297</v>
      </c>
      <c r="U278" s="158">
        <v>0</v>
      </c>
      <c r="V278" s="158">
        <f>ROUND(E278*U278,2)</f>
        <v>0</v>
      </c>
      <c r="W278" s="158"/>
      <c r="X278" s="158" t="s">
        <v>198</v>
      </c>
      <c r="Y278" s="158" t="s">
        <v>155</v>
      </c>
      <c r="Z278" s="148"/>
      <c r="AA278" s="148"/>
      <c r="AB278" s="148"/>
      <c r="AC278" s="148"/>
      <c r="AD278" s="148"/>
      <c r="AE278" s="148"/>
      <c r="AF278" s="148"/>
      <c r="AG278" s="148" t="s">
        <v>199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outlineLevel="2" x14ac:dyDescent="0.2">
      <c r="A279" s="155"/>
      <c r="B279" s="156"/>
      <c r="C279" s="186" t="s">
        <v>481</v>
      </c>
      <c r="D279" s="159"/>
      <c r="E279" s="160">
        <v>1056</v>
      </c>
      <c r="F279" s="158"/>
      <c r="G279" s="158"/>
      <c r="H279" s="158"/>
      <c r="I279" s="158"/>
      <c r="J279" s="158"/>
      <c r="K279" s="158"/>
      <c r="L279" s="158"/>
      <c r="M279" s="158"/>
      <c r="N279" s="157"/>
      <c r="O279" s="157"/>
      <c r="P279" s="157"/>
      <c r="Q279" s="157"/>
      <c r="R279" s="158"/>
      <c r="S279" s="158"/>
      <c r="T279" s="158"/>
      <c r="U279" s="158"/>
      <c r="V279" s="158"/>
      <c r="W279" s="158"/>
      <c r="X279" s="158"/>
      <c r="Y279" s="158"/>
      <c r="Z279" s="148"/>
      <c r="AA279" s="148"/>
      <c r="AB279" s="148"/>
      <c r="AC279" s="148"/>
      <c r="AD279" s="148"/>
      <c r="AE279" s="148"/>
      <c r="AF279" s="148"/>
      <c r="AG279" s="148" t="s">
        <v>160</v>
      </c>
      <c r="AH279" s="148">
        <v>0</v>
      </c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ht="22.5" outlineLevel="3" x14ac:dyDescent="0.2">
      <c r="A280" s="155"/>
      <c r="B280" s="156"/>
      <c r="C280" s="186" t="s">
        <v>482</v>
      </c>
      <c r="D280" s="159"/>
      <c r="E280" s="160">
        <v>165</v>
      </c>
      <c r="F280" s="158"/>
      <c r="G280" s="158"/>
      <c r="H280" s="158"/>
      <c r="I280" s="158"/>
      <c r="J280" s="158"/>
      <c r="K280" s="158"/>
      <c r="L280" s="158"/>
      <c r="M280" s="158"/>
      <c r="N280" s="157"/>
      <c r="O280" s="157"/>
      <c r="P280" s="157"/>
      <c r="Q280" s="157"/>
      <c r="R280" s="158"/>
      <c r="S280" s="158"/>
      <c r="T280" s="158"/>
      <c r="U280" s="158"/>
      <c r="V280" s="158"/>
      <c r="W280" s="158"/>
      <c r="X280" s="158"/>
      <c r="Y280" s="158"/>
      <c r="Z280" s="148"/>
      <c r="AA280" s="148"/>
      <c r="AB280" s="148"/>
      <c r="AC280" s="148"/>
      <c r="AD280" s="148"/>
      <c r="AE280" s="148"/>
      <c r="AF280" s="148"/>
      <c r="AG280" s="148" t="s">
        <v>160</v>
      </c>
      <c r="AH280" s="148">
        <v>0</v>
      </c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1" x14ac:dyDescent="0.2">
      <c r="A281" s="169">
        <v>75</v>
      </c>
      <c r="B281" s="170" t="s">
        <v>483</v>
      </c>
      <c r="C281" s="185" t="s">
        <v>484</v>
      </c>
      <c r="D281" s="171" t="s">
        <v>371</v>
      </c>
      <c r="E281" s="172">
        <v>5.5650000000000004</v>
      </c>
      <c r="F281" s="173"/>
      <c r="G281" s="174">
        <f>ROUND(E281*F281,2)</f>
        <v>0</v>
      </c>
      <c r="H281" s="173"/>
      <c r="I281" s="174">
        <f>ROUND(E281*H281,2)</f>
        <v>0</v>
      </c>
      <c r="J281" s="173"/>
      <c r="K281" s="174">
        <f>ROUND(E281*J281,2)</f>
        <v>0</v>
      </c>
      <c r="L281" s="174">
        <v>12</v>
      </c>
      <c r="M281" s="174">
        <f>G281*(1+L281/100)</f>
        <v>0</v>
      </c>
      <c r="N281" s="172">
        <v>0</v>
      </c>
      <c r="O281" s="172">
        <f>ROUND(E281*N281,2)</f>
        <v>0</v>
      </c>
      <c r="P281" s="172">
        <v>0</v>
      </c>
      <c r="Q281" s="172">
        <f>ROUND(E281*P281,2)</f>
        <v>0</v>
      </c>
      <c r="R281" s="174" t="s">
        <v>465</v>
      </c>
      <c r="S281" s="174" t="s">
        <v>152</v>
      </c>
      <c r="T281" s="175" t="s">
        <v>153</v>
      </c>
      <c r="U281" s="158">
        <v>3.016</v>
      </c>
      <c r="V281" s="158">
        <f>ROUND(E281*U281,2)</f>
        <v>16.78</v>
      </c>
      <c r="W281" s="158"/>
      <c r="X281" s="158" t="s">
        <v>372</v>
      </c>
      <c r="Y281" s="158" t="s">
        <v>155</v>
      </c>
      <c r="Z281" s="148"/>
      <c r="AA281" s="148"/>
      <c r="AB281" s="148"/>
      <c r="AC281" s="148"/>
      <c r="AD281" s="148"/>
      <c r="AE281" s="148"/>
      <c r="AF281" s="148"/>
      <c r="AG281" s="148" t="s">
        <v>373</v>
      </c>
      <c r="AH281" s="148"/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2" x14ac:dyDescent="0.2">
      <c r="A282" s="155"/>
      <c r="B282" s="156"/>
      <c r="C282" s="252" t="s">
        <v>424</v>
      </c>
      <c r="D282" s="253"/>
      <c r="E282" s="253"/>
      <c r="F282" s="253"/>
      <c r="G282" s="253"/>
      <c r="H282" s="158"/>
      <c r="I282" s="158"/>
      <c r="J282" s="158"/>
      <c r="K282" s="158"/>
      <c r="L282" s="158"/>
      <c r="M282" s="158"/>
      <c r="N282" s="157"/>
      <c r="O282" s="157"/>
      <c r="P282" s="157"/>
      <c r="Q282" s="157"/>
      <c r="R282" s="158"/>
      <c r="S282" s="158"/>
      <c r="T282" s="158"/>
      <c r="U282" s="158"/>
      <c r="V282" s="158"/>
      <c r="W282" s="158"/>
      <c r="X282" s="158"/>
      <c r="Y282" s="158"/>
      <c r="Z282" s="148"/>
      <c r="AA282" s="148"/>
      <c r="AB282" s="148"/>
      <c r="AC282" s="148"/>
      <c r="AD282" s="148"/>
      <c r="AE282" s="148"/>
      <c r="AF282" s="148"/>
      <c r="AG282" s="148" t="s">
        <v>158</v>
      </c>
      <c r="AH282" s="148"/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x14ac:dyDescent="0.2">
      <c r="A283" s="162" t="s">
        <v>146</v>
      </c>
      <c r="B283" s="163" t="s">
        <v>108</v>
      </c>
      <c r="C283" s="184" t="s">
        <v>109</v>
      </c>
      <c r="D283" s="164"/>
      <c r="E283" s="165"/>
      <c r="F283" s="166"/>
      <c r="G283" s="166">
        <f>SUMIF(AG284:AG296,"&lt;&gt;NOR",G284:G296)</f>
        <v>0</v>
      </c>
      <c r="H283" s="166"/>
      <c r="I283" s="166">
        <f>SUM(I284:I296)</f>
        <v>0</v>
      </c>
      <c r="J283" s="166"/>
      <c r="K283" s="166">
        <f>SUM(K284:K296)</f>
        <v>0</v>
      </c>
      <c r="L283" s="166"/>
      <c r="M283" s="166">
        <f>SUM(M284:M296)</f>
        <v>0</v>
      </c>
      <c r="N283" s="165"/>
      <c r="O283" s="165">
        <f>SUM(O284:O296)</f>
        <v>1.7700000000000002</v>
      </c>
      <c r="P283" s="165"/>
      <c r="Q283" s="165">
        <f>SUM(Q284:Q296)</f>
        <v>0</v>
      </c>
      <c r="R283" s="166"/>
      <c r="S283" s="166"/>
      <c r="T283" s="167"/>
      <c r="U283" s="161"/>
      <c r="V283" s="161">
        <f>SUM(V284:V296)</f>
        <v>385.09999999999997</v>
      </c>
      <c r="W283" s="161"/>
      <c r="X283" s="161"/>
      <c r="Y283" s="161"/>
      <c r="AG283" t="s">
        <v>147</v>
      </c>
    </row>
    <row r="284" spans="1:60" ht="22.5" outlineLevel="1" x14ac:dyDescent="0.2">
      <c r="A284" s="169">
        <v>76</v>
      </c>
      <c r="B284" s="170" t="s">
        <v>485</v>
      </c>
      <c r="C284" s="185" t="s">
        <v>486</v>
      </c>
      <c r="D284" s="171" t="s">
        <v>150</v>
      </c>
      <c r="E284" s="172">
        <v>426.36</v>
      </c>
      <c r="F284" s="173"/>
      <c r="G284" s="174">
        <f>ROUND(E284*F284,2)</f>
        <v>0</v>
      </c>
      <c r="H284" s="173"/>
      <c r="I284" s="174">
        <f>ROUND(E284*H284,2)</f>
        <v>0</v>
      </c>
      <c r="J284" s="173"/>
      <c r="K284" s="174">
        <f>ROUND(E284*J284,2)</f>
        <v>0</v>
      </c>
      <c r="L284" s="174">
        <v>12</v>
      </c>
      <c r="M284" s="174">
        <f>G284*(1+L284/100)</f>
        <v>0</v>
      </c>
      <c r="N284" s="172">
        <v>3.7699999999999999E-3</v>
      </c>
      <c r="O284" s="172">
        <f>ROUND(E284*N284,2)</f>
        <v>1.61</v>
      </c>
      <c r="P284" s="172">
        <v>0</v>
      </c>
      <c r="Q284" s="172">
        <f>ROUND(E284*P284,2)</f>
        <v>0</v>
      </c>
      <c r="R284" s="174" t="s">
        <v>487</v>
      </c>
      <c r="S284" s="174" t="s">
        <v>152</v>
      </c>
      <c r="T284" s="175" t="s">
        <v>153</v>
      </c>
      <c r="U284" s="158">
        <v>0.31619999999999998</v>
      </c>
      <c r="V284" s="158">
        <f>ROUND(E284*U284,2)</f>
        <v>134.82</v>
      </c>
      <c r="W284" s="158"/>
      <c r="X284" s="158" t="s">
        <v>154</v>
      </c>
      <c r="Y284" s="158" t="s">
        <v>155</v>
      </c>
      <c r="Z284" s="148"/>
      <c r="AA284" s="148"/>
      <c r="AB284" s="148"/>
      <c r="AC284" s="148"/>
      <c r="AD284" s="148"/>
      <c r="AE284" s="148"/>
      <c r="AF284" s="148"/>
      <c r="AG284" s="148" t="s">
        <v>156</v>
      </c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2" x14ac:dyDescent="0.2">
      <c r="A285" s="155"/>
      <c r="B285" s="156"/>
      <c r="C285" s="186" t="s">
        <v>488</v>
      </c>
      <c r="D285" s="159"/>
      <c r="E285" s="160">
        <v>415.36</v>
      </c>
      <c r="F285" s="158"/>
      <c r="G285" s="158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8"/>
      <c r="AA285" s="148"/>
      <c r="AB285" s="148"/>
      <c r="AC285" s="148"/>
      <c r="AD285" s="148"/>
      <c r="AE285" s="148"/>
      <c r="AF285" s="148"/>
      <c r="AG285" s="148" t="s">
        <v>160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3" x14ac:dyDescent="0.2">
      <c r="A286" s="155"/>
      <c r="B286" s="156"/>
      <c r="C286" s="186" t="s">
        <v>489</v>
      </c>
      <c r="D286" s="159"/>
      <c r="E286" s="160">
        <v>11</v>
      </c>
      <c r="F286" s="158"/>
      <c r="G286" s="158"/>
      <c r="H286" s="158"/>
      <c r="I286" s="158"/>
      <c r="J286" s="158"/>
      <c r="K286" s="158"/>
      <c r="L286" s="158"/>
      <c r="M286" s="158"/>
      <c r="N286" s="157"/>
      <c r="O286" s="157"/>
      <c r="P286" s="157"/>
      <c r="Q286" s="157"/>
      <c r="R286" s="158"/>
      <c r="S286" s="158"/>
      <c r="T286" s="158"/>
      <c r="U286" s="158"/>
      <c r="V286" s="158"/>
      <c r="W286" s="158"/>
      <c r="X286" s="158"/>
      <c r="Y286" s="158"/>
      <c r="Z286" s="148"/>
      <c r="AA286" s="148"/>
      <c r="AB286" s="148"/>
      <c r="AC286" s="148"/>
      <c r="AD286" s="148"/>
      <c r="AE286" s="148"/>
      <c r="AF286" s="148"/>
      <c r="AG286" s="148" t="s">
        <v>160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1" x14ac:dyDescent="0.2">
      <c r="A287" s="169">
        <v>77</v>
      </c>
      <c r="B287" s="170" t="s">
        <v>490</v>
      </c>
      <c r="C287" s="185" t="s">
        <v>491</v>
      </c>
      <c r="D287" s="171" t="s">
        <v>150</v>
      </c>
      <c r="E287" s="172">
        <v>426.36</v>
      </c>
      <c r="F287" s="173"/>
      <c r="G287" s="174">
        <f>ROUND(E287*F287,2)</f>
        <v>0</v>
      </c>
      <c r="H287" s="173"/>
      <c r="I287" s="174">
        <f>ROUND(E287*H287,2)</f>
        <v>0</v>
      </c>
      <c r="J287" s="173"/>
      <c r="K287" s="174">
        <f>ROUND(E287*J287,2)</f>
        <v>0</v>
      </c>
      <c r="L287" s="174">
        <v>12</v>
      </c>
      <c r="M287" s="174">
        <f>G287*(1+L287/100)</f>
        <v>0</v>
      </c>
      <c r="N287" s="172">
        <v>2.4000000000000001E-4</v>
      </c>
      <c r="O287" s="172">
        <f>ROUND(E287*N287,2)</f>
        <v>0.1</v>
      </c>
      <c r="P287" s="172">
        <v>0</v>
      </c>
      <c r="Q287" s="172">
        <f>ROUND(E287*P287,2)</f>
        <v>0</v>
      </c>
      <c r="R287" s="174" t="s">
        <v>487</v>
      </c>
      <c r="S287" s="174" t="s">
        <v>152</v>
      </c>
      <c r="T287" s="175" t="s">
        <v>153</v>
      </c>
      <c r="U287" s="158">
        <v>0.28699999999999998</v>
      </c>
      <c r="V287" s="158">
        <f>ROUND(E287*U287,2)</f>
        <v>122.37</v>
      </c>
      <c r="W287" s="158"/>
      <c r="X287" s="158" t="s">
        <v>154</v>
      </c>
      <c r="Y287" s="158" t="s">
        <v>155</v>
      </c>
      <c r="Z287" s="148"/>
      <c r="AA287" s="148"/>
      <c r="AB287" s="148"/>
      <c r="AC287" s="148"/>
      <c r="AD287" s="148"/>
      <c r="AE287" s="148"/>
      <c r="AF287" s="148"/>
      <c r="AG287" s="148" t="s">
        <v>156</v>
      </c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outlineLevel="2" x14ac:dyDescent="0.2">
      <c r="A288" s="155"/>
      <c r="B288" s="156"/>
      <c r="C288" s="248" t="s">
        <v>492</v>
      </c>
      <c r="D288" s="249"/>
      <c r="E288" s="249"/>
      <c r="F288" s="249"/>
      <c r="G288" s="249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8"/>
      <c r="AA288" s="148"/>
      <c r="AB288" s="148"/>
      <c r="AC288" s="148"/>
      <c r="AD288" s="148"/>
      <c r="AE288" s="148"/>
      <c r="AF288" s="148"/>
      <c r="AG288" s="148" t="s">
        <v>191</v>
      </c>
      <c r="AH288" s="148"/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outlineLevel="2" x14ac:dyDescent="0.2">
      <c r="A289" s="155"/>
      <c r="B289" s="156"/>
      <c r="C289" s="186" t="s">
        <v>493</v>
      </c>
      <c r="D289" s="159"/>
      <c r="E289" s="160">
        <v>415.36</v>
      </c>
      <c r="F289" s="158"/>
      <c r="G289" s="158"/>
      <c r="H289" s="158"/>
      <c r="I289" s="158"/>
      <c r="J289" s="158"/>
      <c r="K289" s="158"/>
      <c r="L289" s="158"/>
      <c r="M289" s="158"/>
      <c r="N289" s="157"/>
      <c r="O289" s="157"/>
      <c r="P289" s="157"/>
      <c r="Q289" s="157"/>
      <c r="R289" s="158"/>
      <c r="S289" s="158"/>
      <c r="T289" s="158"/>
      <c r="U289" s="158"/>
      <c r="V289" s="158"/>
      <c r="W289" s="158"/>
      <c r="X289" s="158"/>
      <c r="Y289" s="158"/>
      <c r="Z289" s="148"/>
      <c r="AA289" s="148"/>
      <c r="AB289" s="148"/>
      <c r="AC289" s="148"/>
      <c r="AD289" s="148"/>
      <c r="AE289" s="148"/>
      <c r="AF289" s="148"/>
      <c r="AG289" s="148" t="s">
        <v>160</v>
      </c>
      <c r="AH289" s="148">
        <v>0</v>
      </c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3" x14ac:dyDescent="0.2">
      <c r="A290" s="155"/>
      <c r="B290" s="156"/>
      <c r="C290" s="186" t="s">
        <v>494</v>
      </c>
      <c r="D290" s="159"/>
      <c r="E290" s="160">
        <v>11</v>
      </c>
      <c r="F290" s="158"/>
      <c r="G290" s="158"/>
      <c r="H290" s="158"/>
      <c r="I290" s="158"/>
      <c r="J290" s="158"/>
      <c r="K290" s="158"/>
      <c r="L290" s="158"/>
      <c r="M290" s="158"/>
      <c r="N290" s="157"/>
      <c r="O290" s="157"/>
      <c r="P290" s="157"/>
      <c r="Q290" s="157"/>
      <c r="R290" s="158"/>
      <c r="S290" s="158"/>
      <c r="T290" s="158"/>
      <c r="U290" s="158"/>
      <c r="V290" s="158"/>
      <c r="W290" s="158"/>
      <c r="X290" s="158"/>
      <c r="Y290" s="158"/>
      <c r="Z290" s="148"/>
      <c r="AA290" s="148"/>
      <c r="AB290" s="148"/>
      <c r="AC290" s="148"/>
      <c r="AD290" s="148"/>
      <c r="AE290" s="148"/>
      <c r="AF290" s="148"/>
      <c r="AG290" s="148" t="s">
        <v>160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outlineLevel="1" x14ac:dyDescent="0.2">
      <c r="A291" s="169">
        <v>78</v>
      </c>
      <c r="B291" s="170" t="s">
        <v>495</v>
      </c>
      <c r="C291" s="185" t="s">
        <v>496</v>
      </c>
      <c r="D291" s="171" t="s">
        <v>150</v>
      </c>
      <c r="E291" s="172">
        <v>426.36</v>
      </c>
      <c r="F291" s="173"/>
      <c r="G291" s="174">
        <f>ROUND(E291*F291,2)</f>
        <v>0</v>
      </c>
      <c r="H291" s="173"/>
      <c r="I291" s="174">
        <f>ROUND(E291*H291,2)</f>
        <v>0</v>
      </c>
      <c r="J291" s="173"/>
      <c r="K291" s="174">
        <f>ROUND(E291*J291,2)</f>
        <v>0</v>
      </c>
      <c r="L291" s="174">
        <v>12</v>
      </c>
      <c r="M291" s="174">
        <f>G291*(1+L291/100)</f>
        <v>0</v>
      </c>
      <c r="N291" s="172">
        <v>8.0000000000000007E-5</v>
      </c>
      <c r="O291" s="172">
        <f>ROUND(E291*N291,2)</f>
        <v>0.03</v>
      </c>
      <c r="P291" s="172">
        <v>0</v>
      </c>
      <c r="Q291" s="172">
        <f>ROUND(E291*P291,2)</f>
        <v>0</v>
      </c>
      <c r="R291" s="174" t="s">
        <v>487</v>
      </c>
      <c r="S291" s="174" t="s">
        <v>152</v>
      </c>
      <c r="T291" s="175" t="s">
        <v>153</v>
      </c>
      <c r="U291" s="158">
        <v>0.156</v>
      </c>
      <c r="V291" s="158">
        <f>ROUND(E291*U291,2)</f>
        <v>66.510000000000005</v>
      </c>
      <c r="W291" s="158"/>
      <c r="X291" s="158" t="s">
        <v>154</v>
      </c>
      <c r="Y291" s="158" t="s">
        <v>155</v>
      </c>
      <c r="Z291" s="148"/>
      <c r="AA291" s="148"/>
      <c r="AB291" s="148"/>
      <c r="AC291" s="148"/>
      <c r="AD291" s="148"/>
      <c r="AE291" s="148"/>
      <c r="AF291" s="148"/>
      <c r="AG291" s="148" t="s">
        <v>156</v>
      </c>
      <c r="AH291" s="148"/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2" x14ac:dyDescent="0.2">
      <c r="A292" s="155"/>
      <c r="B292" s="156"/>
      <c r="C292" s="186" t="s">
        <v>493</v>
      </c>
      <c r="D292" s="159"/>
      <c r="E292" s="160">
        <v>415.36</v>
      </c>
      <c r="F292" s="158"/>
      <c r="G292" s="158"/>
      <c r="H292" s="158"/>
      <c r="I292" s="158"/>
      <c r="J292" s="158"/>
      <c r="K292" s="158"/>
      <c r="L292" s="158"/>
      <c r="M292" s="158"/>
      <c r="N292" s="157"/>
      <c r="O292" s="157"/>
      <c r="P292" s="157"/>
      <c r="Q292" s="157"/>
      <c r="R292" s="158"/>
      <c r="S292" s="158"/>
      <c r="T292" s="158"/>
      <c r="U292" s="158"/>
      <c r="V292" s="158"/>
      <c r="W292" s="158"/>
      <c r="X292" s="158"/>
      <c r="Y292" s="158"/>
      <c r="Z292" s="148"/>
      <c r="AA292" s="148"/>
      <c r="AB292" s="148"/>
      <c r="AC292" s="148"/>
      <c r="AD292" s="148"/>
      <c r="AE292" s="148"/>
      <c r="AF292" s="148"/>
      <c r="AG292" s="148" t="s">
        <v>160</v>
      </c>
      <c r="AH292" s="148">
        <v>0</v>
      </c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outlineLevel="3" x14ac:dyDescent="0.2">
      <c r="A293" s="155"/>
      <c r="B293" s="156"/>
      <c r="C293" s="186" t="s">
        <v>494</v>
      </c>
      <c r="D293" s="159"/>
      <c r="E293" s="160">
        <v>11</v>
      </c>
      <c r="F293" s="158"/>
      <c r="G293" s="158"/>
      <c r="H293" s="158"/>
      <c r="I293" s="158"/>
      <c r="J293" s="158"/>
      <c r="K293" s="158"/>
      <c r="L293" s="158"/>
      <c r="M293" s="158"/>
      <c r="N293" s="157"/>
      <c r="O293" s="157"/>
      <c r="P293" s="157"/>
      <c r="Q293" s="157"/>
      <c r="R293" s="158"/>
      <c r="S293" s="158"/>
      <c r="T293" s="158"/>
      <c r="U293" s="158"/>
      <c r="V293" s="158"/>
      <c r="W293" s="158"/>
      <c r="X293" s="158"/>
      <c r="Y293" s="158"/>
      <c r="Z293" s="148"/>
      <c r="AA293" s="148"/>
      <c r="AB293" s="148"/>
      <c r="AC293" s="148"/>
      <c r="AD293" s="148"/>
      <c r="AE293" s="148"/>
      <c r="AF293" s="148"/>
      <c r="AG293" s="148" t="s">
        <v>160</v>
      </c>
      <c r="AH293" s="148">
        <v>0</v>
      </c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</row>
    <row r="294" spans="1:60" outlineLevel="1" x14ac:dyDescent="0.2">
      <c r="A294" s="169">
        <v>79</v>
      </c>
      <c r="B294" s="170" t="s">
        <v>497</v>
      </c>
      <c r="C294" s="185" t="s">
        <v>498</v>
      </c>
      <c r="D294" s="171" t="s">
        <v>150</v>
      </c>
      <c r="E294" s="172">
        <v>426.36</v>
      </c>
      <c r="F294" s="173"/>
      <c r="G294" s="174">
        <f>ROUND(E294*F294,2)</f>
        <v>0</v>
      </c>
      <c r="H294" s="173"/>
      <c r="I294" s="174">
        <f>ROUND(E294*H294,2)</f>
        <v>0</v>
      </c>
      <c r="J294" s="173"/>
      <c r="K294" s="174">
        <f>ROUND(E294*J294,2)</f>
        <v>0</v>
      </c>
      <c r="L294" s="174">
        <v>12</v>
      </c>
      <c r="M294" s="174">
        <f>G294*(1+L294/100)</f>
        <v>0</v>
      </c>
      <c r="N294" s="172">
        <v>6.9999999999999994E-5</v>
      </c>
      <c r="O294" s="172">
        <f>ROUND(E294*N294,2)</f>
        <v>0.03</v>
      </c>
      <c r="P294" s="172">
        <v>0</v>
      </c>
      <c r="Q294" s="172">
        <f>ROUND(E294*P294,2)</f>
        <v>0</v>
      </c>
      <c r="R294" s="174" t="s">
        <v>487</v>
      </c>
      <c r="S294" s="174" t="s">
        <v>152</v>
      </c>
      <c r="T294" s="175" t="s">
        <v>153</v>
      </c>
      <c r="U294" s="158">
        <v>0.14399999999999999</v>
      </c>
      <c r="V294" s="158">
        <f>ROUND(E294*U294,2)</f>
        <v>61.4</v>
      </c>
      <c r="W294" s="158"/>
      <c r="X294" s="158" t="s">
        <v>154</v>
      </c>
      <c r="Y294" s="158" t="s">
        <v>155</v>
      </c>
      <c r="Z294" s="148"/>
      <c r="AA294" s="148"/>
      <c r="AB294" s="148"/>
      <c r="AC294" s="148"/>
      <c r="AD294" s="148"/>
      <c r="AE294" s="148"/>
      <c r="AF294" s="148"/>
      <c r="AG294" s="148" t="s">
        <v>156</v>
      </c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outlineLevel="2" x14ac:dyDescent="0.2">
      <c r="A295" s="155"/>
      <c r="B295" s="156"/>
      <c r="C295" s="186" t="s">
        <v>499</v>
      </c>
      <c r="D295" s="159"/>
      <c r="E295" s="160">
        <v>415.36</v>
      </c>
      <c r="F295" s="158"/>
      <c r="G295" s="158"/>
      <c r="H295" s="158"/>
      <c r="I295" s="158"/>
      <c r="J295" s="158"/>
      <c r="K295" s="158"/>
      <c r="L295" s="158"/>
      <c r="M295" s="158"/>
      <c r="N295" s="157"/>
      <c r="O295" s="157"/>
      <c r="P295" s="157"/>
      <c r="Q295" s="157"/>
      <c r="R295" s="158"/>
      <c r="S295" s="158"/>
      <c r="T295" s="158"/>
      <c r="U295" s="158"/>
      <c r="V295" s="158"/>
      <c r="W295" s="158"/>
      <c r="X295" s="158"/>
      <c r="Y295" s="158"/>
      <c r="Z295" s="148"/>
      <c r="AA295" s="148"/>
      <c r="AB295" s="148"/>
      <c r="AC295" s="148"/>
      <c r="AD295" s="148"/>
      <c r="AE295" s="148"/>
      <c r="AF295" s="148"/>
      <c r="AG295" s="148" t="s">
        <v>160</v>
      </c>
      <c r="AH295" s="148">
        <v>0</v>
      </c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outlineLevel="3" x14ac:dyDescent="0.2">
      <c r="A296" s="155"/>
      <c r="B296" s="156"/>
      <c r="C296" s="186" t="s">
        <v>494</v>
      </c>
      <c r="D296" s="159"/>
      <c r="E296" s="160">
        <v>11</v>
      </c>
      <c r="F296" s="158"/>
      <c r="G296" s="158"/>
      <c r="H296" s="158"/>
      <c r="I296" s="158"/>
      <c r="J296" s="158"/>
      <c r="K296" s="158"/>
      <c r="L296" s="158"/>
      <c r="M296" s="158"/>
      <c r="N296" s="157"/>
      <c r="O296" s="157"/>
      <c r="P296" s="157"/>
      <c r="Q296" s="157"/>
      <c r="R296" s="158"/>
      <c r="S296" s="158"/>
      <c r="T296" s="158"/>
      <c r="U296" s="158"/>
      <c r="V296" s="158"/>
      <c r="W296" s="158"/>
      <c r="X296" s="158"/>
      <c r="Y296" s="158"/>
      <c r="Z296" s="148"/>
      <c r="AA296" s="148"/>
      <c r="AB296" s="148"/>
      <c r="AC296" s="148"/>
      <c r="AD296" s="148"/>
      <c r="AE296" s="148"/>
      <c r="AF296" s="148"/>
      <c r="AG296" s="148" t="s">
        <v>160</v>
      </c>
      <c r="AH296" s="148">
        <v>0</v>
      </c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x14ac:dyDescent="0.2">
      <c r="A297" s="162" t="s">
        <v>146</v>
      </c>
      <c r="B297" s="163" t="s">
        <v>110</v>
      </c>
      <c r="C297" s="184" t="s">
        <v>111</v>
      </c>
      <c r="D297" s="164"/>
      <c r="E297" s="165"/>
      <c r="F297" s="166"/>
      <c r="G297" s="166">
        <f>SUMIF(AG298:AG299,"&lt;&gt;NOR",G298:G299)</f>
        <v>0</v>
      </c>
      <c r="H297" s="166"/>
      <c r="I297" s="166">
        <f>SUM(I298:I299)</f>
        <v>0</v>
      </c>
      <c r="J297" s="166"/>
      <c r="K297" s="166">
        <f>SUM(K298:K299)</f>
        <v>0</v>
      </c>
      <c r="L297" s="166"/>
      <c r="M297" s="166">
        <f>SUM(M298:M299)</f>
        <v>0</v>
      </c>
      <c r="N297" s="165"/>
      <c r="O297" s="165">
        <f>SUM(O298:O299)</f>
        <v>0</v>
      </c>
      <c r="P297" s="165"/>
      <c r="Q297" s="165">
        <f>SUM(Q298:Q299)</f>
        <v>0</v>
      </c>
      <c r="R297" s="166"/>
      <c r="S297" s="166"/>
      <c r="T297" s="167"/>
      <c r="U297" s="161"/>
      <c r="V297" s="161">
        <f>SUM(V298:V299)</f>
        <v>0.31</v>
      </c>
      <c r="W297" s="161"/>
      <c r="X297" s="161"/>
      <c r="Y297" s="161"/>
      <c r="AG297" t="s">
        <v>147</v>
      </c>
    </row>
    <row r="298" spans="1:60" ht="22.5" outlineLevel="1" x14ac:dyDescent="0.2">
      <c r="A298" s="177">
        <v>80</v>
      </c>
      <c r="B298" s="178" t="s">
        <v>500</v>
      </c>
      <c r="C298" s="187" t="s">
        <v>501</v>
      </c>
      <c r="D298" s="179" t="s">
        <v>502</v>
      </c>
      <c r="E298" s="180">
        <v>1</v>
      </c>
      <c r="F298" s="181"/>
      <c r="G298" s="182">
        <f>ROUND(E298*F298,2)</f>
        <v>0</v>
      </c>
      <c r="H298" s="181"/>
      <c r="I298" s="182">
        <f>ROUND(E298*H298,2)</f>
        <v>0</v>
      </c>
      <c r="J298" s="181"/>
      <c r="K298" s="182">
        <f>ROUND(E298*J298,2)</f>
        <v>0</v>
      </c>
      <c r="L298" s="182">
        <v>12</v>
      </c>
      <c r="M298" s="182">
        <f>G298*(1+L298/100)</f>
        <v>0</v>
      </c>
      <c r="N298" s="180">
        <v>0</v>
      </c>
      <c r="O298" s="180">
        <f>ROUND(E298*N298,2)</f>
        <v>0</v>
      </c>
      <c r="P298" s="180">
        <v>0</v>
      </c>
      <c r="Q298" s="180">
        <f>ROUND(E298*P298,2)</f>
        <v>0</v>
      </c>
      <c r="R298" s="182"/>
      <c r="S298" s="182" t="s">
        <v>292</v>
      </c>
      <c r="T298" s="183" t="s">
        <v>297</v>
      </c>
      <c r="U298" s="158">
        <v>0.24399999999999999</v>
      </c>
      <c r="V298" s="158">
        <f>ROUND(E298*U298,2)</f>
        <v>0.24</v>
      </c>
      <c r="W298" s="158"/>
      <c r="X298" s="158" t="s">
        <v>154</v>
      </c>
      <c r="Y298" s="158" t="s">
        <v>155</v>
      </c>
      <c r="Z298" s="148"/>
      <c r="AA298" s="148"/>
      <c r="AB298" s="148"/>
      <c r="AC298" s="148"/>
      <c r="AD298" s="148"/>
      <c r="AE298" s="148"/>
      <c r="AF298" s="148"/>
      <c r="AG298" s="148" t="s">
        <v>156</v>
      </c>
      <c r="AH298" s="148"/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ht="22.5" outlineLevel="1" x14ac:dyDescent="0.2">
      <c r="A299" s="177">
        <v>81</v>
      </c>
      <c r="B299" s="178" t="s">
        <v>503</v>
      </c>
      <c r="C299" s="187" t="s">
        <v>504</v>
      </c>
      <c r="D299" s="179" t="s">
        <v>502</v>
      </c>
      <c r="E299" s="180">
        <v>1</v>
      </c>
      <c r="F299" s="181"/>
      <c r="G299" s="182">
        <f>ROUND(E299*F299,2)</f>
        <v>0</v>
      </c>
      <c r="H299" s="181"/>
      <c r="I299" s="182">
        <f>ROUND(E299*H299,2)</f>
        <v>0</v>
      </c>
      <c r="J299" s="181"/>
      <c r="K299" s="182">
        <f>ROUND(E299*J299,2)</f>
        <v>0</v>
      </c>
      <c r="L299" s="182">
        <v>12</v>
      </c>
      <c r="M299" s="182">
        <f>G299*(1+L299/100)</f>
        <v>0</v>
      </c>
      <c r="N299" s="180">
        <v>2.1000000000000001E-4</v>
      </c>
      <c r="O299" s="180">
        <f>ROUND(E299*N299,2)</f>
        <v>0</v>
      </c>
      <c r="P299" s="180">
        <v>0</v>
      </c>
      <c r="Q299" s="180">
        <f>ROUND(E299*P299,2)</f>
        <v>0</v>
      </c>
      <c r="R299" s="182"/>
      <c r="S299" s="182" t="s">
        <v>292</v>
      </c>
      <c r="T299" s="183" t="s">
        <v>297</v>
      </c>
      <c r="U299" s="158">
        <v>7.0000000000000007E-2</v>
      </c>
      <c r="V299" s="158">
        <f>ROUND(E299*U299,2)</f>
        <v>7.0000000000000007E-2</v>
      </c>
      <c r="W299" s="158"/>
      <c r="X299" s="158" t="s">
        <v>154</v>
      </c>
      <c r="Y299" s="158" t="s">
        <v>155</v>
      </c>
      <c r="Z299" s="148"/>
      <c r="AA299" s="148"/>
      <c r="AB299" s="148"/>
      <c r="AC299" s="148"/>
      <c r="AD299" s="148"/>
      <c r="AE299" s="148"/>
      <c r="AF299" s="148"/>
      <c r="AG299" s="148" t="s">
        <v>156</v>
      </c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x14ac:dyDescent="0.2">
      <c r="A300" s="162" t="s">
        <v>146</v>
      </c>
      <c r="B300" s="163" t="s">
        <v>112</v>
      </c>
      <c r="C300" s="184" t="s">
        <v>113</v>
      </c>
      <c r="D300" s="164"/>
      <c r="E300" s="165"/>
      <c r="F300" s="166"/>
      <c r="G300" s="166">
        <f>SUMIF(AG301:AG302,"&lt;&gt;NOR",G301:G302)</f>
        <v>0</v>
      </c>
      <c r="H300" s="166"/>
      <c r="I300" s="166">
        <f>SUM(I301:I302)</f>
        <v>0</v>
      </c>
      <c r="J300" s="166"/>
      <c r="K300" s="166">
        <f>SUM(K301:K302)</f>
        <v>0</v>
      </c>
      <c r="L300" s="166"/>
      <c r="M300" s="166">
        <f>SUM(M301:M302)</f>
        <v>0</v>
      </c>
      <c r="N300" s="165"/>
      <c r="O300" s="165">
        <f>SUM(O301:O302)</f>
        <v>0</v>
      </c>
      <c r="P300" s="165"/>
      <c r="Q300" s="165">
        <f>SUM(Q301:Q302)</f>
        <v>0</v>
      </c>
      <c r="R300" s="166"/>
      <c r="S300" s="166"/>
      <c r="T300" s="167"/>
      <c r="U300" s="161"/>
      <c r="V300" s="161">
        <f>SUM(V301:V302)</f>
        <v>11.04</v>
      </c>
      <c r="W300" s="161"/>
      <c r="X300" s="161"/>
      <c r="Y300" s="161"/>
      <c r="AG300" t="s">
        <v>147</v>
      </c>
    </row>
    <row r="301" spans="1:60" outlineLevel="1" x14ac:dyDescent="0.2">
      <c r="A301" s="169">
        <v>82</v>
      </c>
      <c r="B301" s="170" t="s">
        <v>505</v>
      </c>
      <c r="C301" s="185" t="s">
        <v>506</v>
      </c>
      <c r="D301" s="171" t="s">
        <v>150</v>
      </c>
      <c r="E301" s="172">
        <v>220.8</v>
      </c>
      <c r="F301" s="173"/>
      <c r="G301" s="174">
        <f>ROUND(E301*F301,2)</f>
        <v>0</v>
      </c>
      <c r="H301" s="173"/>
      <c r="I301" s="174">
        <f>ROUND(E301*H301,2)</f>
        <v>0</v>
      </c>
      <c r="J301" s="173"/>
      <c r="K301" s="174">
        <f>ROUND(E301*J301,2)</f>
        <v>0</v>
      </c>
      <c r="L301" s="174">
        <v>12</v>
      </c>
      <c r="M301" s="174">
        <f>G301*(1+L301/100)</f>
        <v>0</v>
      </c>
      <c r="N301" s="172">
        <v>2.0000000000000002E-5</v>
      </c>
      <c r="O301" s="172">
        <f>ROUND(E301*N301,2)</f>
        <v>0</v>
      </c>
      <c r="P301" s="172">
        <v>0</v>
      </c>
      <c r="Q301" s="172">
        <f>ROUND(E301*P301,2)</f>
        <v>0</v>
      </c>
      <c r="R301" s="174"/>
      <c r="S301" s="174" t="s">
        <v>152</v>
      </c>
      <c r="T301" s="175" t="s">
        <v>153</v>
      </c>
      <c r="U301" s="158">
        <v>0.05</v>
      </c>
      <c r="V301" s="158">
        <f>ROUND(E301*U301,2)</f>
        <v>11.04</v>
      </c>
      <c r="W301" s="158"/>
      <c r="X301" s="158" t="s">
        <v>154</v>
      </c>
      <c r="Y301" s="158" t="s">
        <v>155</v>
      </c>
      <c r="Z301" s="148"/>
      <c r="AA301" s="148"/>
      <c r="AB301" s="148"/>
      <c r="AC301" s="148"/>
      <c r="AD301" s="148"/>
      <c r="AE301" s="148"/>
      <c r="AF301" s="148"/>
      <c r="AG301" s="148" t="s">
        <v>156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outlineLevel="2" x14ac:dyDescent="0.2">
      <c r="A302" s="155"/>
      <c r="B302" s="156"/>
      <c r="C302" s="186" t="s">
        <v>507</v>
      </c>
      <c r="D302" s="159"/>
      <c r="E302" s="160">
        <v>220.8</v>
      </c>
      <c r="F302" s="158"/>
      <c r="G302" s="158"/>
      <c r="H302" s="158"/>
      <c r="I302" s="158"/>
      <c r="J302" s="158"/>
      <c r="K302" s="158"/>
      <c r="L302" s="158"/>
      <c r="M302" s="158"/>
      <c r="N302" s="157"/>
      <c r="O302" s="157"/>
      <c r="P302" s="157"/>
      <c r="Q302" s="157"/>
      <c r="R302" s="158"/>
      <c r="S302" s="158"/>
      <c r="T302" s="158"/>
      <c r="U302" s="158"/>
      <c r="V302" s="158"/>
      <c r="W302" s="158"/>
      <c r="X302" s="158"/>
      <c r="Y302" s="158"/>
      <c r="Z302" s="148"/>
      <c r="AA302" s="148"/>
      <c r="AB302" s="148"/>
      <c r="AC302" s="148"/>
      <c r="AD302" s="148"/>
      <c r="AE302" s="148"/>
      <c r="AF302" s="148"/>
      <c r="AG302" s="148" t="s">
        <v>160</v>
      </c>
      <c r="AH302" s="148">
        <v>0</v>
      </c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x14ac:dyDescent="0.2">
      <c r="A303" s="162" t="s">
        <v>146</v>
      </c>
      <c r="B303" s="163" t="s">
        <v>114</v>
      </c>
      <c r="C303" s="184" t="s">
        <v>115</v>
      </c>
      <c r="D303" s="164"/>
      <c r="E303" s="165"/>
      <c r="F303" s="166"/>
      <c r="G303" s="166">
        <f>SUMIF(AG304:AG313,"&lt;&gt;NOR",G304:G313)</f>
        <v>0</v>
      </c>
      <c r="H303" s="166"/>
      <c r="I303" s="166">
        <f>SUM(I304:I313)</f>
        <v>0</v>
      </c>
      <c r="J303" s="166"/>
      <c r="K303" s="166">
        <f>SUM(K304:K313)</f>
        <v>0</v>
      </c>
      <c r="L303" s="166"/>
      <c r="M303" s="166">
        <f>SUM(M304:M313)</f>
        <v>0</v>
      </c>
      <c r="N303" s="165"/>
      <c r="O303" s="165">
        <f>SUM(O304:O313)</f>
        <v>0</v>
      </c>
      <c r="P303" s="165"/>
      <c r="Q303" s="165">
        <f>SUM(Q304:Q313)</f>
        <v>0</v>
      </c>
      <c r="R303" s="166"/>
      <c r="S303" s="166"/>
      <c r="T303" s="167"/>
      <c r="U303" s="161"/>
      <c r="V303" s="161">
        <f>SUM(V304:V313)</f>
        <v>588.33000000000004</v>
      </c>
      <c r="W303" s="161"/>
      <c r="X303" s="161"/>
      <c r="Y303" s="161"/>
      <c r="AG303" t="s">
        <v>147</v>
      </c>
    </row>
    <row r="304" spans="1:60" ht="22.5" outlineLevel="1" x14ac:dyDescent="0.2">
      <c r="A304" s="177">
        <v>83</v>
      </c>
      <c r="B304" s="178" t="s">
        <v>508</v>
      </c>
      <c r="C304" s="187" t="s">
        <v>509</v>
      </c>
      <c r="D304" s="179" t="s">
        <v>371</v>
      </c>
      <c r="E304" s="180">
        <v>228.83198999999999</v>
      </c>
      <c r="F304" s="181"/>
      <c r="G304" s="182">
        <f>ROUND(E304*F304,2)</f>
        <v>0</v>
      </c>
      <c r="H304" s="181"/>
      <c r="I304" s="182">
        <f>ROUND(E304*H304,2)</f>
        <v>0</v>
      </c>
      <c r="J304" s="181"/>
      <c r="K304" s="182">
        <f>ROUND(E304*J304,2)</f>
        <v>0</v>
      </c>
      <c r="L304" s="182">
        <v>12</v>
      </c>
      <c r="M304" s="182">
        <f>G304*(1+L304/100)</f>
        <v>0</v>
      </c>
      <c r="N304" s="180">
        <v>0</v>
      </c>
      <c r="O304" s="180">
        <f>ROUND(E304*N304,2)</f>
        <v>0</v>
      </c>
      <c r="P304" s="180">
        <v>0</v>
      </c>
      <c r="Q304" s="180">
        <f>ROUND(E304*P304,2)</f>
        <v>0</v>
      </c>
      <c r="R304" s="182" t="s">
        <v>151</v>
      </c>
      <c r="S304" s="182" t="s">
        <v>152</v>
      </c>
      <c r="T304" s="183" t="s">
        <v>153</v>
      </c>
      <c r="U304" s="158">
        <v>0</v>
      </c>
      <c r="V304" s="158">
        <f>ROUND(E304*U304,2)</f>
        <v>0</v>
      </c>
      <c r="W304" s="158"/>
      <c r="X304" s="158" t="s">
        <v>510</v>
      </c>
      <c r="Y304" s="158" t="s">
        <v>155</v>
      </c>
      <c r="Z304" s="148"/>
      <c r="AA304" s="148"/>
      <c r="AB304" s="148"/>
      <c r="AC304" s="148"/>
      <c r="AD304" s="148"/>
      <c r="AE304" s="148"/>
      <c r="AF304" s="148"/>
      <c r="AG304" s="148" t="s">
        <v>511</v>
      </c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1" x14ac:dyDescent="0.2">
      <c r="A305" s="177">
        <v>84</v>
      </c>
      <c r="B305" s="178" t="s">
        <v>512</v>
      </c>
      <c r="C305" s="187" t="s">
        <v>513</v>
      </c>
      <c r="D305" s="179" t="s">
        <v>371</v>
      </c>
      <c r="E305" s="180">
        <v>228.83198999999999</v>
      </c>
      <c r="F305" s="181"/>
      <c r="G305" s="182">
        <f>ROUND(E305*F305,2)</f>
        <v>0</v>
      </c>
      <c r="H305" s="181"/>
      <c r="I305" s="182">
        <f>ROUND(E305*H305,2)</f>
        <v>0</v>
      </c>
      <c r="J305" s="181"/>
      <c r="K305" s="182">
        <f>ROUND(E305*J305,2)</f>
        <v>0</v>
      </c>
      <c r="L305" s="182">
        <v>12</v>
      </c>
      <c r="M305" s="182">
        <f>G305*(1+L305/100)</f>
        <v>0</v>
      </c>
      <c r="N305" s="180">
        <v>0</v>
      </c>
      <c r="O305" s="180">
        <f>ROUND(E305*N305,2)</f>
        <v>0</v>
      </c>
      <c r="P305" s="180">
        <v>0</v>
      </c>
      <c r="Q305" s="180">
        <f>ROUND(E305*P305,2)</f>
        <v>0</v>
      </c>
      <c r="R305" s="182"/>
      <c r="S305" s="182" t="s">
        <v>152</v>
      </c>
      <c r="T305" s="183" t="s">
        <v>153</v>
      </c>
      <c r="U305" s="158">
        <v>0.26500000000000001</v>
      </c>
      <c r="V305" s="158">
        <f>ROUND(E305*U305,2)</f>
        <v>60.64</v>
      </c>
      <c r="W305" s="158"/>
      <c r="X305" s="158" t="s">
        <v>510</v>
      </c>
      <c r="Y305" s="158" t="s">
        <v>155</v>
      </c>
      <c r="Z305" s="148"/>
      <c r="AA305" s="148"/>
      <c r="AB305" s="148"/>
      <c r="AC305" s="148"/>
      <c r="AD305" s="148"/>
      <c r="AE305" s="148"/>
      <c r="AF305" s="148"/>
      <c r="AG305" s="148" t="s">
        <v>511</v>
      </c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ht="22.5" outlineLevel="1" x14ac:dyDescent="0.2">
      <c r="A306" s="177">
        <v>85</v>
      </c>
      <c r="B306" s="178" t="s">
        <v>514</v>
      </c>
      <c r="C306" s="187" t="s">
        <v>515</v>
      </c>
      <c r="D306" s="179" t="s">
        <v>371</v>
      </c>
      <c r="E306" s="180">
        <v>228.83198999999999</v>
      </c>
      <c r="F306" s="181"/>
      <c r="G306" s="182">
        <f>ROUND(E306*F306,2)</f>
        <v>0</v>
      </c>
      <c r="H306" s="181"/>
      <c r="I306" s="182">
        <f>ROUND(E306*H306,2)</f>
        <v>0</v>
      </c>
      <c r="J306" s="181"/>
      <c r="K306" s="182">
        <f>ROUND(E306*J306,2)</f>
        <v>0</v>
      </c>
      <c r="L306" s="182">
        <v>12</v>
      </c>
      <c r="M306" s="182">
        <f>G306*(1+L306/100)</f>
        <v>0</v>
      </c>
      <c r="N306" s="180">
        <v>0</v>
      </c>
      <c r="O306" s="180">
        <f>ROUND(E306*N306,2)</f>
        <v>0</v>
      </c>
      <c r="P306" s="180">
        <v>0</v>
      </c>
      <c r="Q306" s="180">
        <f>ROUND(E306*P306,2)</f>
        <v>0</v>
      </c>
      <c r="R306" s="182" t="s">
        <v>356</v>
      </c>
      <c r="S306" s="182" t="s">
        <v>152</v>
      </c>
      <c r="T306" s="183" t="s">
        <v>153</v>
      </c>
      <c r="U306" s="158">
        <v>0.95899999999999996</v>
      </c>
      <c r="V306" s="158">
        <f>ROUND(E306*U306,2)</f>
        <v>219.45</v>
      </c>
      <c r="W306" s="158"/>
      <c r="X306" s="158" t="s">
        <v>510</v>
      </c>
      <c r="Y306" s="158" t="s">
        <v>155</v>
      </c>
      <c r="Z306" s="148"/>
      <c r="AA306" s="148"/>
      <c r="AB306" s="148"/>
      <c r="AC306" s="148"/>
      <c r="AD306" s="148"/>
      <c r="AE306" s="148"/>
      <c r="AF306" s="148"/>
      <c r="AG306" s="148" t="s">
        <v>511</v>
      </c>
      <c r="AH306" s="148"/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outlineLevel="1" x14ac:dyDescent="0.2">
      <c r="A307" s="169">
        <v>86</v>
      </c>
      <c r="B307" s="170" t="s">
        <v>516</v>
      </c>
      <c r="C307" s="185" t="s">
        <v>517</v>
      </c>
      <c r="D307" s="171" t="s">
        <v>371</v>
      </c>
      <c r="E307" s="172">
        <v>228.83198999999999</v>
      </c>
      <c r="F307" s="173"/>
      <c r="G307" s="174">
        <f>ROUND(E307*F307,2)</f>
        <v>0</v>
      </c>
      <c r="H307" s="173"/>
      <c r="I307" s="174">
        <f>ROUND(E307*H307,2)</f>
        <v>0</v>
      </c>
      <c r="J307" s="173"/>
      <c r="K307" s="174">
        <f>ROUND(E307*J307,2)</f>
        <v>0</v>
      </c>
      <c r="L307" s="174">
        <v>12</v>
      </c>
      <c r="M307" s="174">
        <f>G307*(1+L307/100)</f>
        <v>0</v>
      </c>
      <c r="N307" s="172">
        <v>0</v>
      </c>
      <c r="O307" s="172">
        <f>ROUND(E307*N307,2)</f>
        <v>0</v>
      </c>
      <c r="P307" s="172">
        <v>0</v>
      </c>
      <c r="Q307" s="172">
        <f>ROUND(E307*P307,2)</f>
        <v>0</v>
      </c>
      <c r="R307" s="174" t="s">
        <v>356</v>
      </c>
      <c r="S307" s="174" t="s">
        <v>152</v>
      </c>
      <c r="T307" s="175" t="s">
        <v>153</v>
      </c>
      <c r="U307" s="158">
        <v>0.49</v>
      </c>
      <c r="V307" s="158">
        <f>ROUND(E307*U307,2)</f>
        <v>112.13</v>
      </c>
      <c r="W307" s="158"/>
      <c r="X307" s="158" t="s">
        <v>510</v>
      </c>
      <c r="Y307" s="158" t="s">
        <v>155</v>
      </c>
      <c r="Z307" s="148"/>
      <c r="AA307" s="148"/>
      <c r="AB307" s="148"/>
      <c r="AC307" s="148"/>
      <c r="AD307" s="148"/>
      <c r="AE307" s="148"/>
      <c r="AF307" s="148"/>
      <c r="AG307" s="148" t="s">
        <v>511</v>
      </c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outlineLevel="2" x14ac:dyDescent="0.2">
      <c r="A308" s="155"/>
      <c r="B308" s="156"/>
      <c r="C308" s="248" t="s">
        <v>518</v>
      </c>
      <c r="D308" s="249"/>
      <c r="E308" s="249"/>
      <c r="F308" s="249"/>
      <c r="G308" s="249"/>
      <c r="H308" s="158"/>
      <c r="I308" s="158"/>
      <c r="J308" s="158"/>
      <c r="K308" s="158"/>
      <c r="L308" s="158"/>
      <c r="M308" s="158"/>
      <c r="N308" s="157"/>
      <c r="O308" s="157"/>
      <c r="P308" s="157"/>
      <c r="Q308" s="157"/>
      <c r="R308" s="158"/>
      <c r="S308" s="158"/>
      <c r="T308" s="158"/>
      <c r="U308" s="158"/>
      <c r="V308" s="158"/>
      <c r="W308" s="158"/>
      <c r="X308" s="158"/>
      <c r="Y308" s="158"/>
      <c r="Z308" s="148"/>
      <c r="AA308" s="148"/>
      <c r="AB308" s="148"/>
      <c r="AC308" s="148"/>
      <c r="AD308" s="148"/>
      <c r="AE308" s="148"/>
      <c r="AF308" s="148"/>
      <c r="AG308" s="148" t="s">
        <v>191</v>
      </c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ht="22.5" outlineLevel="1" x14ac:dyDescent="0.2">
      <c r="A309" s="177">
        <v>87</v>
      </c>
      <c r="B309" s="178" t="s">
        <v>519</v>
      </c>
      <c r="C309" s="187" t="s">
        <v>520</v>
      </c>
      <c r="D309" s="179" t="s">
        <v>371</v>
      </c>
      <c r="E309" s="180">
        <v>228.83198999999999</v>
      </c>
      <c r="F309" s="181"/>
      <c r="G309" s="182">
        <f>ROUND(E309*F309,2)</f>
        <v>0</v>
      </c>
      <c r="H309" s="181"/>
      <c r="I309" s="182">
        <f>ROUND(E309*H309,2)</f>
        <v>0</v>
      </c>
      <c r="J309" s="181"/>
      <c r="K309" s="182">
        <f>ROUND(E309*J309,2)</f>
        <v>0</v>
      </c>
      <c r="L309" s="182">
        <v>12</v>
      </c>
      <c r="M309" s="182">
        <f>G309*(1+L309/100)</f>
        <v>0</v>
      </c>
      <c r="N309" s="180">
        <v>0</v>
      </c>
      <c r="O309" s="180">
        <f>ROUND(E309*N309,2)</f>
        <v>0</v>
      </c>
      <c r="P309" s="180">
        <v>0</v>
      </c>
      <c r="Q309" s="180">
        <f>ROUND(E309*P309,2)</f>
        <v>0</v>
      </c>
      <c r="R309" s="182" t="s">
        <v>356</v>
      </c>
      <c r="S309" s="182" t="s">
        <v>152</v>
      </c>
      <c r="T309" s="183" t="s">
        <v>153</v>
      </c>
      <c r="U309" s="158">
        <v>0.105</v>
      </c>
      <c r="V309" s="158">
        <f>ROUND(E309*U309,2)</f>
        <v>24.03</v>
      </c>
      <c r="W309" s="158"/>
      <c r="X309" s="158" t="s">
        <v>510</v>
      </c>
      <c r="Y309" s="158" t="s">
        <v>155</v>
      </c>
      <c r="Z309" s="148"/>
      <c r="AA309" s="148"/>
      <c r="AB309" s="148"/>
      <c r="AC309" s="148"/>
      <c r="AD309" s="148"/>
      <c r="AE309" s="148"/>
      <c r="AF309" s="148"/>
      <c r="AG309" s="148" t="s">
        <v>511</v>
      </c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outlineLevel="1" x14ac:dyDescent="0.2">
      <c r="A310" s="177">
        <v>88</v>
      </c>
      <c r="B310" s="178" t="s">
        <v>521</v>
      </c>
      <c r="C310" s="187" t="s">
        <v>522</v>
      </c>
      <c r="D310" s="179" t="s">
        <v>371</v>
      </c>
      <c r="E310" s="180">
        <v>228.83198999999999</v>
      </c>
      <c r="F310" s="181"/>
      <c r="G310" s="182">
        <f>ROUND(E310*F310,2)</f>
        <v>0</v>
      </c>
      <c r="H310" s="181"/>
      <c r="I310" s="182">
        <f>ROUND(E310*H310,2)</f>
        <v>0</v>
      </c>
      <c r="J310" s="181"/>
      <c r="K310" s="182">
        <f>ROUND(E310*J310,2)</f>
        <v>0</v>
      </c>
      <c r="L310" s="182">
        <v>12</v>
      </c>
      <c r="M310" s="182">
        <f>G310*(1+L310/100)</f>
        <v>0</v>
      </c>
      <c r="N310" s="180">
        <v>0</v>
      </c>
      <c r="O310" s="180">
        <f>ROUND(E310*N310,2)</f>
        <v>0</v>
      </c>
      <c r="P310" s="180">
        <v>0</v>
      </c>
      <c r="Q310" s="180">
        <f>ROUND(E310*P310,2)</f>
        <v>0</v>
      </c>
      <c r="R310" s="182" t="s">
        <v>356</v>
      </c>
      <c r="S310" s="182" t="s">
        <v>152</v>
      </c>
      <c r="T310" s="183" t="s">
        <v>153</v>
      </c>
      <c r="U310" s="158">
        <v>0</v>
      </c>
      <c r="V310" s="158">
        <f>ROUND(E310*U310,2)</f>
        <v>0</v>
      </c>
      <c r="W310" s="158"/>
      <c r="X310" s="158" t="s">
        <v>510</v>
      </c>
      <c r="Y310" s="158" t="s">
        <v>155</v>
      </c>
      <c r="Z310" s="148"/>
      <c r="AA310" s="148"/>
      <c r="AB310" s="148"/>
      <c r="AC310" s="148"/>
      <c r="AD310" s="148"/>
      <c r="AE310" s="148"/>
      <c r="AF310" s="148"/>
      <c r="AG310" s="148" t="s">
        <v>511</v>
      </c>
      <c r="AH310" s="148"/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ht="22.5" outlineLevel="1" x14ac:dyDescent="0.2">
      <c r="A311" s="169">
        <v>89</v>
      </c>
      <c r="B311" s="170" t="s">
        <v>523</v>
      </c>
      <c r="C311" s="185" t="s">
        <v>524</v>
      </c>
      <c r="D311" s="171" t="s">
        <v>371</v>
      </c>
      <c r="E311" s="172">
        <v>228.83198999999999</v>
      </c>
      <c r="F311" s="173"/>
      <c r="G311" s="174">
        <f>ROUND(E311*F311,2)</f>
        <v>0</v>
      </c>
      <c r="H311" s="173"/>
      <c r="I311" s="174">
        <f>ROUND(E311*H311,2)</f>
        <v>0</v>
      </c>
      <c r="J311" s="173"/>
      <c r="K311" s="174">
        <f>ROUND(E311*J311,2)</f>
        <v>0</v>
      </c>
      <c r="L311" s="174">
        <v>12</v>
      </c>
      <c r="M311" s="174">
        <f>G311*(1+L311/100)</f>
        <v>0</v>
      </c>
      <c r="N311" s="172">
        <v>0</v>
      </c>
      <c r="O311" s="172">
        <f>ROUND(E311*N311,2)</f>
        <v>0</v>
      </c>
      <c r="P311" s="172">
        <v>0</v>
      </c>
      <c r="Q311" s="172">
        <f>ROUND(E311*P311,2)</f>
        <v>0</v>
      </c>
      <c r="R311" s="174" t="s">
        <v>178</v>
      </c>
      <c r="S311" s="174" t="s">
        <v>152</v>
      </c>
      <c r="T311" s="175" t="s">
        <v>153</v>
      </c>
      <c r="U311" s="158">
        <v>0.752</v>
      </c>
      <c r="V311" s="158">
        <f>ROUND(E311*U311,2)</f>
        <v>172.08</v>
      </c>
      <c r="W311" s="158"/>
      <c r="X311" s="158" t="s">
        <v>510</v>
      </c>
      <c r="Y311" s="158" t="s">
        <v>155</v>
      </c>
      <c r="Z311" s="148"/>
      <c r="AA311" s="148"/>
      <c r="AB311" s="148"/>
      <c r="AC311" s="148"/>
      <c r="AD311" s="148"/>
      <c r="AE311" s="148"/>
      <c r="AF311" s="148"/>
      <c r="AG311" s="148" t="s">
        <v>511</v>
      </c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outlineLevel="2" x14ac:dyDescent="0.2">
      <c r="A312" s="155"/>
      <c r="B312" s="156"/>
      <c r="C312" s="252" t="s">
        <v>525</v>
      </c>
      <c r="D312" s="253"/>
      <c r="E312" s="253"/>
      <c r="F312" s="253"/>
      <c r="G312" s="253"/>
      <c r="H312" s="158"/>
      <c r="I312" s="158"/>
      <c r="J312" s="158"/>
      <c r="K312" s="158"/>
      <c r="L312" s="158"/>
      <c r="M312" s="158"/>
      <c r="N312" s="157"/>
      <c r="O312" s="157"/>
      <c r="P312" s="157"/>
      <c r="Q312" s="157"/>
      <c r="R312" s="158"/>
      <c r="S312" s="158"/>
      <c r="T312" s="158"/>
      <c r="U312" s="158"/>
      <c r="V312" s="158"/>
      <c r="W312" s="158"/>
      <c r="X312" s="158"/>
      <c r="Y312" s="158"/>
      <c r="Z312" s="148"/>
      <c r="AA312" s="148"/>
      <c r="AB312" s="148"/>
      <c r="AC312" s="148"/>
      <c r="AD312" s="148"/>
      <c r="AE312" s="148"/>
      <c r="AF312" s="148"/>
      <c r="AG312" s="148" t="s">
        <v>158</v>
      </c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76" t="str">
        <f>C312</f>
        <v>nebo vybouraných hmot nošením nebo přehazováním k místu nakládky přístupnému normálním dopravním prostředkům do 10 m,</v>
      </c>
      <c r="BB312" s="148"/>
      <c r="BC312" s="148"/>
      <c r="BD312" s="148"/>
      <c r="BE312" s="148"/>
      <c r="BF312" s="148"/>
      <c r="BG312" s="148"/>
      <c r="BH312" s="148"/>
    </row>
    <row r="313" spans="1:60" ht="22.5" outlineLevel="2" x14ac:dyDescent="0.2">
      <c r="A313" s="155"/>
      <c r="B313" s="156"/>
      <c r="C313" s="250" t="s">
        <v>526</v>
      </c>
      <c r="D313" s="251"/>
      <c r="E313" s="251"/>
      <c r="F313" s="251"/>
      <c r="G313" s="251"/>
      <c r="H313" s="158"/>
      <c r="I313" s="158"/>
      <c r="J313" s="158"/>
      <c r="K313" s="158"/>
      <c r="L313" s="158"/>
      <c r="M313" s="158"/>
      <c r="N313" s="157"/>
      <c r="O313" s="157"/>
      <c r="P313" s="157"/>
      <c r="Q313" s="157"/>
      <c r="R313" s="158"/>
      <c r="S313" s="158"/>
      <c r="T313" s="158"/>
      <c r="U313" s="158"/>
      <c r="V313" s="158"/>
      <c r="W313" s="158"/>
      <c r="X313" s="158"/>
      <c r="Y313" s="158"/>
      <c r="Z313" s="148"/>
      <c r="AA313" s="148"/>
      <c r="AB313" s="148"/>
      <c r="AC313" s="148"/>
      <c r="AD313" s="148"/>
      <c r="AE313" s="148"/>
      <c r="AF313" s="148"/>
      <c r="AG313" s="148" t="s">
        <v>191</v>
      </c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76" t="str">
        <f>C313</f>
        <v>S naložením suti nebo vybouraných hmot do dopravního prostředku a na jejich vyložením, popřípadě přeložením na normální dopravní prostředek.</v>
      </c>
      <c r="BB313" s="148"/>
      <c r="BC313" s="148"/>
      <c r="BD313" s="148"/>
      <c r="BE313" s="148"/>
      <c r="BF313" s="148"/>
      <c r="BG313" s="148"/>
      <c r="BH313" s="148"/>
    </row>
    <row r="314" spans="1:60" x14ac:dyDescent="0.2">
      <c r="A314" s="162" t="s">
        <v>146</v>
      </c>
      <c r="B314" s="163" t="s">
        <v>117</v>
      </c>
      <c r="C314" s="184" t="s">
        <v>27</v>
      </c>
      <c r="D314" s="164"/>
      <c r="E314" s="165"/>
      <c r="F314" s="166"/>
      <c r="G314" s="166">
        <f>SUMIF(AG315:AG321,"&lt;&gt;NOR",G315:G321)</f>
        <v>0</v>
      </c>
      <c r="H314" s="166"/>
      <c r="I314" s="166">
        <f>SUM(I315:I321)</f>
        <v>0</v>
      </c>
      <c r="J314" s="166"/>
      <c r="K314" s="166">
        <f>SUM(K315:K321)</f>
        <v>0</v>
      </c>
      <c r="L314" s="166"/>
      <c r="M314" s="166">
        <f>SUM(M315:M321)</f>
        <v>0</v>
      </c>
      <c r="N314" s="165"/>
      <c r="O314" s="165">
        <f>SUM(O315:O321)</f>
        <v>0</v>
      </c>
      <c r="P314" s="165"/>
      <c r="Q314" s="165">
        <f>SUM(Q315:Q321)</f>
        <v>0</v>
      </c>
      <c r="R314" s="166"/>
      <c r="S314" s="166"/>
      <c r="T314" s="167"/>
      <c r="U314" s="161"/>
      <c r="V314" s="161">
        <f>SUM(V315:V321)</f>
        <v>0</v>
      </c>
      <c r="W314" s="161"/>
      <c r="X314" s="161"/>
      <c r="Y314" s="161"/>
      <c r="AG314" t="s">
        <v>147</v>
      </c>
    </row>
    <row r="315" spans="1:60" outlineLevel="1" x14ac:dyDescent="0.2">
      <c r="A315" s="169">
        <v>90</v>
      </c>
      <c r="B315" s="170" t="s">
        <v>527</v>
      </c>
      <c r="C315" s="185" t="s">
        <v>528</v>
      </c>
      <c r="D315" s="171" t="s">
        <v>529</v>
      </c>
      <c r="E315" s="172">
        <v>1</v>
      </c>
      <c r="F315" s="173"/>
      <c r="G315" s="174">
        <f>ROUND(E315*F315,2)</f>
        <v>0</v>
      </c>
      <c r="H315" s="173"/>
      <c r="I315" s="174">
        <f>ROUND(E315*H315,2)</f>
        <v>0</v>
      </c>
      <c r="J315" s="173"/>
      <c r="K315" s="174">
        <f>ROUND(E315*J315,2)</f>
        <v>0</v>
      </c>
      <c r="L315" s="174">
        <v>12</v>
      </c>
      <c r="M315" s="174">
        <f>G315*(1+L315/100)</f>
        <v>0</v>
      </c>
      <c r="N315" s="172">
        <v>0</v>
      </c>
      <c r="O315" s="172">
        <f>ROUND(E315*N315,2)</f>
        <v>0</v>
      </c>
      <c r="P315" s="172">
        <v>0</v>
      </c>
      <c r="Q315" s="172">
        <f>ROUND(E315*P315,2)</f>
        <v>0</v>
      </c>
      <c r="R315" s="174"/>
      <c r="S315" s="174" t="s">
        <v>152</v>
      </c>
      <c r="T315" s="175" t="s">
        <v>297</v>
      </c>
      <c r="U315" s="158">
        <v>0</v>
      </c>
      <c r="V315" s="158">
        <f>ROUND(E315*U315,2)</f>
        <v>0</v>
      </c>
      <c r="W315" s="158"/>
      <c r="X315" s="158" t="s">
        <v>530</v>
      </c>
      <c r="Y315" s="158" t="s">
        <v>155</v>
      </c>
      <c r="Z315" s="148"/>
      <c r="AA315" s="148"/>
      <c r="AB315" s="148"/>
      <c r="AC315" s="148"/>
      <c r="AD315" s="148"/>
      <c r="AE315" s="148"/>
      <c r="AF315" s="148"/>
      <c r="AG315" s="148" t="s">
        <v>531</v>
      </c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outlineLevel="2" x14ac:dyDescent="0.2">
      <c r="A316" s="155"/>
      <c r="B316" s="156"/>
      <c r="C316" s="248" t="s">
        <v>532</v>
      </c>
      <c r="D316" s="249"/>
      <c r="E316" s="249"/>
      <c r="F316" s="249"/>
      <c r="G316" s="249"/>
      <c r="H316" s="158"/>
      <c r="I316" s="158"/>
      <c r="J316" s="158"/>
      <c r="K316" s="158"/>
      <c r="L316" s="158"/>
      <c r="M316" s="158"/>
      <c r="N316" s="157"/>
      <c r="O316" s="157"/>
      <c r="P316" s="157"/>
      <c r="Q316" s="157"/>
      <c r="R316" s="158"/>
      <c r="S316" s="158"/>
      <c r="T316" s="158"/>
      <c r="U316" s="158"/>
      <c r="V316" s="158"/>
      <c r="W316" s="158"/>
      <c r="X316" s="158"/>
      <c r="Y316" s="158"/>
      <c r="Z316" s="148"/>
      <c r="AA316" s="148"/>
      <c r="AB316" s="148"/>
      <c r="AC316" s="148"/>
      <c r="AD316" s="148"/>
      <c r="AE316" s="148"/>
      <c r="AF316" s="148"/>
      <c r="AG316" s="148" t="s">
        <v>191</v>
      </c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76" t="str">
        <f>C316</f>
        <v>Zaměření a vytýčení stávajících inženýrských sítí v místě stavby z hlediska jejich ochrany při provádění stavby.</v>
      </c>
      <c r="BB316" s="148"/>
      <c r="BC316" s="148"/>
      <c r="BD316" s="148"/>
      <c r="BE316" s="148"/>
      <c r="BF316" s="148"/>
      <c r="BG316" s="148"/>
      <c r="BH316" s="148"/>
    </row>
    <row r="317" spans="1:60" outlineLevel="2" x14ac:dyDescent="0.2">
      <c r="A317" s="155"/>
      <c r="B317" s="156"/>
      <c r="C317" s="186" t="s">
        <v>533</v>
      </c>
      <c r="D317" s="159"/>
      <c r="E317" s="160">
        <v>1</v>
      </c>
      <c r="F317" s="158"/>
      <c r="G317" s="158"/>
      <c r="H317" s="158"/>
      <c r="I317" s="158"/>
      <c r="J317" s="158"/>
      <c r="K317" s="158"/>
      <c r="L317" s="158"/>
      <c r="M317" s="158"/>
      <c r="N317" s="157"/>
      <c r="O317" s="157"/>
      <c r="P317" s="157"/>
      <c r="Q317" s="157"/>
      <c r="R317" s="158"/>
      <c r="S317" s="158"/>
      <c r="T317" s="158"/>
      <c r="U317" s="158"/>
      <c r="V317" s="158"/>
      <c r="W317" s="158"/>
      <c r="X317" s="158"/>
      <c r="Y317" s="158"/>
      <c r="Z317" s="148"/>
      <c r="AA317" s="148"/>
      <c r="AB317" s="148"/>
      <c r="AC317" s="148"/>
      <c r="AD317" s="148"/>
      <c r="AE317" s="148"/>
      <c r="AF317" s="148"/>
      <c r="AG317" s="148" t="s">
        <v>160</v>
      </c>
      <c r="AH317" s="148">
        <v>0</v>
      </c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outlineLevel="1" x14ac:dyDescent="0.2">
      <c r="A318" s="169">
        <v>91</v>
      </c>
      <c r="B318" s="170" t="s">
        <v>534</v>
      </c>
      <c r="C318" s="185" t="s">
        <v>535</v>
      </c>
      <c r="D318" s="171" t="s">
        <v>529</v>
      </c>
      <c r="E318" s="172">
        <v>1</v>
      </c>
      <c r="F318" s="173"/>
      <c r="G318" s="174">
        <f>ROUND(E318*F318,2)</f>
        <v>0</v>
      </c>
      <c r="H318" s="173"/>
      <c r="I318" s="174">
        <f>ROUND(E318*H318,2)</f>
        <v>0</v>
      </c>
      <c r="J318" s="173"/>
      <c r="K318" s="174">
        <f>ROUND(E318*J318,2)</f>
        <v>0</v>
      </c>
      <c r="L318" s="174">
        <v>12</v>
      </c>
      <c r="M318" s="174">
        <f>G318*(1+L318/100)</f>
        <v>0</v>
      </c>
      <c r="N318" s="172">
        <v>0</v>
      </c>
      <c r="O318" s="172">
        <f>ROUND(E318*N318,2)</f>
        <v>0</v>
      </c>
      <c r="P318" s="172">
        <v>0</v>
      </c>
      <c r="Q318" s="172">
        <f>ROUND(E318*P318,2)</f>
        <v>0</v>
      </c>
      <c r="R318" s="174"/>
      <c r="S318" s="174" t="s">
        <v>152</v>
      </c>
      <c r="T318" s="175" t="s">
        <v>297</v>
      </c>
      <c r="U318" s="158">
        <v>0</v>
      </c>
      <c r="V318" s="158">
        <f>ROUND(E318*U318,2)</f>
        <v>0</v>
      </c>
      <c r="W318" s="158"/>
      <c r="X318" s="158" t="s">
        <v>530</v>
      </c>
      <c r="Y318" s="158" t="s">
        <v>155</v>
      </c>
      <c r="Z318" s="148"/>
      <c r="AA318" s="148"/>
      <c r="AB318" s="148"/>
      <c r="AC318" s="148"/>
      <c r="AD318" s="148"/>
      <c r="AE318" s="148"/>
      <c r="AF318" s="148"/>
      <c r="AG318" s="148" t="s">
        <v>531</v>
      </c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ht="22.5" outlineLevel="2" x14ac:dyDescent="0.2">
      <c r="A319" s="155"/>
      <c r="B319" s="156"/>
      <c r="C319" s="248" t="s">
        <v>536</v>
      </c>
      <c r="D319" s="249"/>
      <c r="E319" s="249"/>
      <c r="F319" s="249"/>
      <c r="G319" s="249"/>
      <c r="H319" s="158"/>
      <c r="I319" s="158"/>
      <c r="J319" s="158"/>
      <c r="K319" s="158"/>
      <c r="L319" s="158"/>
      <c r="M319" s="158"/>
      <c r="N319" s="157"/>
      <c r="O319" s="157"/>
      <c r="P319" s="157"/>
      <c r="Q319" s="157"/>
      <c r="R319" s="158"/>
      <c r="S319" s="158"/>
      <c r="T319" s="158"/>
      <c r="U319" s="158"/>
      <c r="V319" s="158"/>
      <c r="W319" s="158"/>
      <c r="X319" s="158"/>
      <c r="Y319" s="158"/>
      <c r="Z319" s="148"/>
      <c r="AA319" s="148"/>
      <c r="AB319" s="148"/>
      <c r="AC319" s="148"/>
      <c r="AD319" s="148"/>
      <c r="AE319" s="148"/>
      <c r="AF319" s="148"/>
      <c r="AG319" s="148" t="s">
        <v>191</v>
      </c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76" t="str">
        <f>C319</f>
        <v>Náklady na ztížené provádění stavebních prací v důsledku nepřerušeného provozu na staveništi nebo v případech nepřerušeného provozu v objektech v nichž se stavební práce provádí.</v>
      </c>
      <c r="BB319" s="148"/>
      <c r="BC319" s="148"/>
      <c r="BD319" s="148"/>
      <c r="BE319" s="148"/>
      <c r="BF319" s="148"/>
      <c r="BG319" s="148"/>
      <c r="BH319" s="148"/>
    </row>
    <row r="320" spans="1:60" outlineLevel="1" x14ac:dyDescent="0.2">
      <c r="A320" s="169">
        <v>92</v>
      </c>
      <c r="B320" s="170" t="s">
        <v>537</v>
      </c>
      <c r="C320" s="185" t="s">
        <v>538</v>
      </c>
      <c r="D320" s="171" t="s">
        <v>529</v>
      </c>
      <c r="E320" s="172">
        <v>1</v>
      </c>
      <c r="F320" s="173"/>
      <c r="G320" s="174">
        <f>ROUND(E320*F320,2)</f>
        <v>0</v>
      </c>
      <c r="H320" s="173"/>
      <c r="I320" s="174">
        <f>ROUND(E320*H320,2)</f>
        <v>0</v>
      </c>
      <c r="J320" s="173"/>
      <c r="K320" s="174">
        <f>ROUND(E320*J320,2)</f>
        <v>0</v>
      </c>
      <c r="L320" s="174">
        <v>12</v>
      </c>
      <c r="M320" s="174">
        <f>G320*(1+L320/100)</f>
        <v>0</v>
      </c>
      <c r="N320" s="172">
        <v>0</v>
      </c>
      <c r="O320" s="172">
        <f>ROUND(E320*N320,2)</f>
        <v>0</v>
      </c>
      <c r="P320" s="172">
        <v>0</v>
      </c>
      <c r="Q320" s="172">
        <f>ROUND(E320*P320,2)</f>
        <v>0</v>
      </c>
      <c r="R320" s="174"/>
      <c r="S320" s="174" t="s">
        <v>292</v>
      </c>
      <c r="T320" s="175" t="s">
        <v>297</v>
      </c>
      <c r="U320" s="158">
        <v>0</v>
      </c>
      <c r="V320" s="158">
        <f>ROUND(E320*U320,2)</f>
        <v>0</v>
      </c>
      <c r="W320" s="158"/>
      <c r="X320" s="158" t="s">
        <v>530</v>
      </c>
      <c r="Y320" s="158" t="s">
        <v>155</v>
      </c>
      <c r="Z320" s="148"/>
      <c r="AA320" s="148"/>
      <c r="AB320" s="148"/>
      <c r="AC320" s="148"/>
      <c r="AD320" s="148"/>
      <c r="AE320" s="148"/>
      <c r="AF320" s="148"/>
      <c r="AG320" s="148" t="s">
        <v>531</v>
      </c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</row>
    <row r="321" spans="1:60" outlineLevel="2" x14ac:dyDescent="0.2">
      <c r="A321" s="155"/>
      <c r="B321" s="156"/>
      <c r="C321" s="248" t="s">
        <v>539</v>
      </c>
      <c r="D321" s="249"/>
      <c r="E321" s="249"/>
      <c r="F321" s="249"/>
      <c r="G321" s="249"/>
      <c r="H321" s="158"/>
      <c r="I321" s="158"/>
      <c r="J321" s="158"/>
      <c r="K321" s="158"/>
      <c r="L321" s="158"/>
      <c r="M321" s="158"/>
      <c r="N321" s="157"/>
      <c r="O321" s="157"/>
      <c r="P321" s="157"/>
      <c r="Q321" s="157"/>
      <c r="R321" s="158"/>
      <c r="S321" s="158"/>
      <c r="T321" s="158"/>
      <c r="U321" s="158"/>
      <c r="V321" s="158"/>
      <c r="W321" s="158"/>
      <c r="X321" s="158"/>
      <c r="Y321" s="158"/>
      <c r="Z321" s="148"/>
      <c r="AA321" s="148"/>
      <c r="AB321" s="148"/>
      <c r="AC321" s="148"/>
      <c r="AD321" s="148"/>
      <c r="AE321" s="148"/>
      <c r="AF321" s="148"/>
      <c r="AG321" s="148" t="s">
        <v>191</v>
      </c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x14ac:dyDescent="0.2">
      <c r="A322" s="162" t="s">
        <v>146</v>
      </c>
      <c r="B322" s="163" t="s">
        <v>118</v>
      </c>
      <c r="C322" s="184" t="s">
        <v>28</v>
      </c>
      <c r="D322" s="164"/>
      <c r="E322" s="165"/>
      <c r="F322" s="166"/>
      <c r="G322" s="166">
        <f>SUMIF(AG323:AG343,"&lt;&gt;NOR",G323:G343)</f>
        <v>0</v>
      </c>
      <c r="H322" s="166"/>
      <c r="I322" s="166">
        <f>SUM(I323:I343)</f>
        <v>0</v>
      </c>
      <c r="J322" s="166"/>
      <c r="K322" s="166">
        <f>SUM(K323:K343)</f>
        <v>0</v>
      </c>
      <c r="L322" s="166"/>
      <c r="M322" s="166">
        <f>SUM(M323:M343)</f>
        <v>0</v>
      </c>
      <c r="N322" s="165"/>
      <c r="O322" s="165">
        <f>SUM(O323:O343)</f>
        <v>0</v>
      </c>
      <c r="P322" s="165"/>
      <c r="Q322" s="165">
        <f>SUM(Q323:Q343)</f>
        <v>0</v>
      </c>
      <c r="R322" s="166"/>
      <c r="S322" s="166"/>
      <c r="T322" s="167"/>
      <c r="U322" s="161"/>
      <c r="V322" s="161">
        <f>SUM(V323:V343)</f>
        <v>0</v>
      </c>
      <c r="W322" s="161"/>
      <c r="X322" s="161"/>
      <c r="Y322" s="161"/>
      <c r="AG322" t="s">
        <v>147</v>
      </c>
    </row>
    <row r="323" spans="1:60" outlineLevel="1" x14ac:dyDescent="0.2">
      <c r="A323" s="169">
        <v>93</v>
      </c>
      <c r="B323" s="170" t="s">
        <v>540</v>
      </c>
      <c r="C323" s="185" t="s">
        <v>541</v>
      </c>
      <c r="D323" s="171" t="s">
        <v>529</v>
      </c>
      <c r="E323" s="172">
        <v>1</v>
      </c>
      <c r="F323" s="173"/>
      <c r="G323" s="174">
        <f>ROUND(E323*F323,2)</f>
        <v>0</v>
      </c>
      <c r="H323" s="173"/>
      <c r="I323" s="174">
        <f>ROUND(E323*H323,2)</f>
        <v>0</v>
      </c>
      <c r="J323" s="173"/>
      <c r="K323" s="174">
        <f>ROUND(E323*J323,2)</f>
        <v>0</v>
      </c>
      <c r="L323" s="174">
        <v>12</v>
      </c>
      <c r="M323" s="174">
        <f>G323*(1+L323/100)</f>
        <v>0</v>
      </c>
      <c r="N323" s="172">
        <v>0</v>
      </c>
      <c r="O323" s="172">
        <f>ROUND(E323*N323,2)</f>
        <v>0</v>
      </c>
      <c r="P323" s="172">
        <v>0</v>
      </c>
      <c r="Q323" s="172">
        <f>ROUND(E323*P323,2)</f>
        <v>0</v>
      </c>
      <c r="R323" s="174"/>
      <c r="S323" s="174" t="s">
        <v>152</v>
      </c>
      <c r="T323" s="175" t="s">
        <v>297</v>
      </c>
      <c r="U323" s="158">
        <v>0</v>
      </c>
      <c r="V323" s="158">
        <f>ROUND(E323*U323,2)</f>
        <v>0</v>
      </c>
      <c r="W323" s="158"/>
      <c r="X323" s="158" t="s">
        <v>530</v>
      </c>
      <c r="Y323" s="158" t="s">
        <v>155</v>
      </c>
      <c r="Z323" s="148"/>
      <c r="AA323" s="148"/>
      <c r="AB323" s="148"/>
      <c r="AC323" s="148"/>
      <c r="AD323" s="148"/>
      <c r="AE323" s="148"/>
      <c r="AF323" s="148"/>
      <c r="AG323" s="148" t="s">
        <v>531</v>
      </c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ht="45" outlineLevel="2" x14ac:dyDescent="0.2">
      <c r="A324" s="155"/>
      <c r="B324" s="156"/>
      <c r="C324" s="248" t="s">
        <v>542</v>
      </c>
      <c r="D324" s="249"/>
      <c r="E324" s="249"/>
      <c r="F324" s="249"/>
      <c r="G324" s="249"/>
      <c r="H324" s="158"/>
      <c r="I324" s="158"/>
      <c r="J324" s="158"/>
      <c r="K324" s="158"/>
      <c r="L324" s="158"/>
      <c r="M324" s="158"/>
      <c r="N324" s="157"/>
      <c r="O324" s="157"/>
      <c r="P324" s="157"/>
      <c r="Q324" s="157"/>
      <c r="R324" s="158"/>
      <c r="S324" s="158"/>
      <c r="T324" s="158"/>
      <c r="U324" s="158"/>
      <c r="V324" s="158"/>
      <c r="W324" s="158"/>
      <c r="X324" s="158"/>
      <c r="Y324" s="158"/>
      <c r="Z324" s="148"/>
      <c r="AA324" s="148"/>
      <c r="AB324" s="148"/>
      <c r="AC324" s="148"/>
      <c r="AD324" s="148"/>
      <c r="AE324" s="148"/>
      <c r="AF324" s="148"/>
      <c r="AG324" s="148" t="s">
        <v>191</v>
      </c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76" t="str">
        <f>C324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324" s="148"/>
      <c r="BC324" s="148"/>
      <c r="BD324" s="148"/>
      <c r="BE324" s="148"/>
      <c r="BF324" s="148"/>
      <c r="BG324" s="148"/>
      <c r="BH324" s="148"/>
    </row>
    <row r="325" spans="1:60" outlineLevel="2" x14ac:dyDescent="0.2">
      <c r="A325" s="155"/>
      <c r="B325" s="156"/>
      <c r="C325" s="186" t="s">
        <v>543</v>
      </c>
      <c r="D325" s="159"/>
      <c r="E325" s="160">
        <v>1</v>
      </c>
      <c r="F325" s="158"/>
      <c r="G325" s="158"/>
      <c r="H325" s="158"/>
      <c r="I325" s="158"/>
      <c r="J325" s="158"/>
      <c r="K325" s="158"/>
      <c r="L325" s="158"/>
      <c r="M325" s="158"/>
      <c r="N325" s="157"/>
      <c r="O325" s="157"/>
      <c r="P325" s="157"/>
      <c r="Q325" s="157"/>
      <c r="R325" s="158"/>
      <c r="S325" s="158"/>
      <c r="T325" s="158"/>
      <c r="U325" s="158"/>
      <c r="V325" s="158"/>
      <c r="W325" s="158"/>
      <c r="X325" s="158"/>
      <c r="Y325" s="158"/>
      <c r="Z325" s="148"/>
      <c r="AA325" s="148"/>
      <c r="AB325" s="148"/>
      <c r="AC325" s="148"/>
      <c r="AD325" s="148"/>
      <c r="AE325" s="148"/>
      <c r="AF325" s="148"/>
      <c r="AG325" s="148" t="s">
        <v>160</v>
      </c>
      <c r="AH325" s="148">
        <v>0</v>
      </c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outlineLevel="1" x14ac:dyDescent="0.2">
      <c r="A326" s="169">
        <v>94</v>
      </c>
      <c r="B326" s="170" t="s">
        <v>544</v>
      </c>
      <c r="C326" s="185" t="s">
        <v>545</v>
      </c>
      <c r="D326" s="171" t="s">
        <v>529</v>
      </c>
      <c r="E326" s="172">
        <v>1</v>
      </c>
      <c r="F326" s="173"/>
      <c r="G326" s="174">
        <f>ROUND(E326*F326,2)</f>
        <v>0</v>
      </c>
      <c r="H326" s="173"/>
      <c r="I326" s="174">
        <f>ROUND(E326*H326,2)</f>
        <v>0</v>
      </c>
      <c r="J326" s="173"/>
      <c r="K326" s="174">
        <f>ROUND(E326*J326,2)</f>
        <v>0</v>
      </c>
      <c r="L326" s="174">
        <v>12</v>
      </c>
      <c r="M326" s="174">
        <f>G326*(1+L326/100)</f>
        <v>0</v>
      </c>
      <c r="N326" s="172">
        <v>0</v>
      </c>
      <c r="O326" s="172">
        <f>ROUND(E326*N326,2)</f>
        <v>0</v>
      </c>
      <c r="P326" s="172">
        <v>0</v>
      </c>
      <c r="Q326" s="172">
        <f>ROUND(E326*P326,2)</f>
        <v>0</v>
      </c>
      <c r="R326" s="174"/>
      <c r="S326" s="174" t="s">
        <v>152</v>
      </c>
      <c r="T326" s="175" t="s">
        <v>293</v>
      </c>
      <c r="U326" s="158">
        <v>0</v>
      </c>
      <c r="V326" s="158">
        <f>ROUND(E326*U326,2)</f>
        <v>0</v>
      </c>
      <c r="W326" s="158"/>
      <c r="X326" s="158" t="s">
        <v>530</v>
      </c>
      <c r="Y326" s="158" t="s">
        <v>155</v>
      </c>
      <c r="Z326" s="148"/>
      <c r="AA326" s="148"/>
      <c r="AB326" s="148"/>
      <c r="AC326" s="148"/>
      <c r="AD326" s="148"/>
      <c r="AE326" s="148"/>
      <c r="AF326" s="148"/>
      <c r="AG326" s="148" t="s">
        <v>531</v>
      </c>
      <c r="AH326" s="148"/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outlineLevel="2" x14ac:dyDescent="0.2">
      <c r="A327" s="155"/>
      <c r="B327" s="156"/>
      <c r="C327" s="248" t="s">
        <v>546</v>
      </c>
      <c r="D327" s="249"/>
      <c r="E327" s="249"/>
      <c r="F327" s="249"/>
      <c r="G327" s="249"/>
      <c r="H327" s="158"/>
      <c r="I327" s="158"/>
      <c r="J327" s="158"/>
      <c r="K327" s="158"/>
      <c r="L327" s="158"/>
      <c r="M327" s="158"/>
      <c r="N327" s="157"/>
      <c r="O327" s="157"/>
      <c r="P327" s="157"/>
      <c r="Q327" s="157"/>
      <c r="R327" s="158"/>
      <c r="S327" s="158"/>
      <c r="T327" s="158"/>
      <c r="U327" s="158"/>
      <c r="V327" s="158"/>
      <c r="W327" s="158"/>
      <c r="X327" s="158"/>
      <c r="Y327" s="158"/>
      <c r="Z327" s="148"/>
      <c r="AA327" s="148"/>
      <c r="AB327" s="148"/>
      <c r="AC327" s="148"/>
      <c r="AD327" s="148"/>
      <c r="AE327" s="148"/>
      <c r="AF327" s="148"/>
      <c r="AG327" s="148" t="s">
        <v>191</v>
      </c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</row>
    <row r="328" spans="1:60" outlineLevel="1" x14ac:dyDescent="0.2">
      <c r="A328" s="169">
        <v>95</v>
      </c>
      <c r="B328" s="170" t="s">
        <v>547</v>
      </c>
      <c r="C328" s="185" t="s">
        <v>548</v>
      </c>
      <c r="D328" s="171" t="s">
        <v>529</v>
      </c>
      <c r="E328" s="172">
        <v>1</v>
      </c>
      <c r="F328" s="173"/>
      <c r="G328" s="174">
        <f>ROUND(E328*F328,2)</f>
        <v>0</v>
      </c>
      <c r="H328" s="173"/>
      <c r="I328" s="174">
        <f>ROUND(E328*H328,2)</f>
        <v>0</v>
      </c>
      <c r="J328" s="173"/>
      <c r="K328" s="174">
        <f>ROUND(E328*J328,2)</f>
        <v>0</v>
      </c>
      <c r="L328" s="174">
        <v>12</v>
      </c>
      <c r="M328" s="174">
        <f>G328*(1+L328/100)</f>
        <v>0</v>
      </c>
      <c r="N328" s="172">
        <v>0</v>
      </c>
      <c r="O328" s="172">
        <f>ROUND(E328*N328,2)</f>
        <v>0</v>
      </c>
      <c r="P328" s="172">
        <v>0</v>
      </c>
      <c r="Q328" s="172">
        <f>ROUND(E328*P328,2)</f>
        <v>0</v>
      </c>
      <c r="R328" s="174"/>
      <c r="S328" s="174" t="s">
        <v>152</v>
      </c>
      <c r="T328" s="175" t="s">
        <v>297</v>
      </c>
      <c r="U328" s="158">
        <v>0</v>
      </c>
      <c r="V328" s="158">
        <f>ROUND(E328*U328,2)</f>
        <v>0</v>
      </c>
      <c r="W328" s="158"/>
      <c r="X328" s="158" t="s">
        <v>530</v>
      </c>
      <c r="Y328" s="158" t="s">
        <v>155</v>
      </c>
      <c r="Z328" s="148"/>
      <c r="AA328" s="148"/>
      <c r="AB328" s="148"/>
      <c r="AC328" s="148"/>
      <c r="AD328" s="148"/>
      <c r="AE328" s="148"/>
      <c r="AF328" s="148"/>
      <c r="AG328" s="148" t="s">
        <v>531</v>
      </c>
      <c r="AH328" s="148"/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ht="22.5" outlineLevel="2" x14ac:dyDescent="0.2">
      <c r="A329" s="155"/>
      <c r="B329" s="156"/>
      <c r="C329" s="248" t="s">
        <v>549</v>
      </c>
      <c r="D329" s="249"/>
      <c r="E329" s="249"/>
      <c r="F329" s="249"/>
      <c r="G329" s="249"/>
      <c r="H329" s="158"/>
      <c r="I329" s="158"/>
      <c r="J329" s="158"/>
      <c r="K329" s="158"/>
      <c r="L329" s="158"/>
      <c r="M329" s="158"/>
      <c r="N329" s="157"/>
      <c r="O329" s="157"/>
      <c r="P329" s="157"/>
      <c r="Q329" s="157"/>
      <c r="R329" s="158"/>
      <c r="S329" s="158"/>
      <c r="T329" s="158"/>
      <c r="U329" s="158"/>
      <c r="V329" s="158"/>
      <c r="W329" s="158"/>
      <c r="X329" s="158"/>
      <c r="Y329" s="158"/>
      <c r="Z329" s="148"/>
      <c r="AA329" s="148"/>
      <c r="AB329" s="148"/>
      <c r="AC329" s="148"/>
      <c r="AD329" s="148"/>
      <c r="AE329" s="148"/>
      <c r="AF329" s="148"/>
      <c r="AG329" s="148" t="s">
        <v>191</v>
      </c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76" t="str">
        <f>C329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29" s="148"/>
      <c r="BC329" s="148"/>
      <c r="BD329" s="148"/>
      <c r="BE329" s="148"/>
      <c r="BF329" s="148"/>
      <c r="BG329" s="148"/>
      <c r="BH329" s="148"/>
    </row>
    <row r="330" spans="1:60" outlineLevel="1" x14ac:dyDescent="0.2">
      <c r="A330" s="169">
        <v>96</v>
      </c>
      <c r="B330" s="170" t="s">
        <v>550</v>
      </c>
      <c r="C330" s="185" t="s">
        <v>551</v>
      </c>
      <c r="D330" s="171" t="s">
        <v>529</v>
      </c>
      <c r="E330" s="172">
        <v>1</v>
      </c>
      <c r="F330" s="173"/>
      <c r="G330" s="174">
        <f>ROUND(E330*F330,2)</f>
        <v>0</v>
      </c>
      <c r="H330" s="173"/>
      <c r="I330" s="174">
        <f>ROUND(E330*H330,2)</f>
        <v>0</v>
      </c>
      <c r="J330" s="173"/>
      <c r="K330" s="174">
        <f>ROUND(E330*J330,2)</f>
        <v>0</v>
      </c>
      <c r="L330" s="174">
        <v>12</v>
      </c>
      <c r="M330" s="174">
        <f>G330*(1+L330/100)</f>
        <v>0</v>
      </c>
      <c r="N330" s="172">
        <v>0</v>
      </c>
      <c r="O330" s="172">
        <f>ROUND(E330*N330,2)</f>
        <v>0</v>
      </c>
      <c r="P330" s="172">
        <v>0</v>
      </c>
      <c r="Q330" s="172">
        <f>ROUND(E330*P330,2)</f>
        <v>0</v>
      </c>
      <c r="R330" s="174"/>
      <c r="S330" s="174" t="s">
        <v>152</v>
      </c>
      <c r="T330" s="175" t="s">
        <v>297</v>
      </c>
      <c r="U330" s="158">
        <v>0</v>
      </c>
      <c r="V330" s="158">
        <f>ROUND(E330*U330,2)</f>
        <v>0</v>
      </c>
      <c r="W330" s="158"/>
      <c r="X330" s="158" t="s">
        <v>530</v>
      </c>
      <c r="Y330" s="158" t="s">
        <v>155</v>
      </c>
      <c r="Z330" s="148"/>
      <c r="AA330" s="148"/>
      <c r="AB330" s="148"/>
      <c r="AC330" s="148"/>
      <c r="AD330" s="148"/>
      <c r="AE330" s="148"/>
      <c r="AF330" s="148"/>
      <c r="AG330" s="148" t="s">
        <v>531</v>
      </c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ht="22.5" outlineLevel="2" x14ac:dyDescent="0.2">
      <c r="A331" s="155"/>
      <c r="B331" s="156"/>
      <c r="C331" s="248" t="s">
        <v>552</v>
      </c>
      <c r="D331" s="249"/>
      <c r="E331" s="249"/>
      <c r="F331" s="249"/>
      <c r="G331" s="249"/>
      <c r="H331" s="158"/>
      <c r="I331" s="158"/>
      <c r="J331" s="158"/>
      <c r="K331" s="158"/>
      <c r="L331" s="158"/>
      <c r="M331" s="158"/>
      <c r="N331" s="157"/>
      <c r="O331" s="157"/>
      <c r="P331" s="157"/>
      <c r="Q331" s="157"/>
      <c r="R331" s="158"/>
      <c r="S331" s="158"/>
      <c r="T331" s="158"/>
      <c r="U331" s="158"/>
      <c r="V331" s="158"/>
      <c r="W331" s="158"/>
      <c r="X331" s="158"/>
      <c r="Y331" s="158"/>
      <c r="Z331" s="148"/>
      <c r="AA331" s="148"/>
      <c r="AB331" s="148"/>
      <c r="AC331" s="148"/>
      <c r="AD331" s="148"/>
      <c r="AE331" s="148"/>
      <c r="AF331" s="148"/>
      <c r="AG331" s="148" t="s">
        <v>191</v>
      </c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76" t="str">
        <f>C331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331" s="148"/>
      <c r="BC331" s="148"/>
      <c r="BD331" s="148"/>
      <c r="BE331" s="148"/>
      <c r="BF331" s="148"/>
      <c r="BG331" s="148"/>
      <c r="BH331" s="148"/>
    </row>
    <row r="332" spans="1:60" outlineLevel="1" x14ac:dyDescent="0.2">
      <c r="A332" s="177">
        <v>97</v>
      </c>
      <c r="B332" s="178" t="s">
        <v>553</v>
      </c>
      <c r="C332" s="187" t="s">
        <v>554</v>
      </c>
      <c r="D332" s="179" t="s">
        <v>529</v>
      </c>
      <c r="E332" s="180">
        <v>1</v>
      </c>
      <c r="F332" s="181"/>
      <c r="G332" s="182">
        <f>ROUND(E332*F332,2)</f>
        <v>0</v>
      </c>
      <c r="H332" s="181"/>
      <c r="I332" s="182">
        <f>ROUND(E332*H332,2)</f>
        <v>0</v>
      </c>
      <c r="J332" s="181"/>
      <c r="K332" s="182">
        <f>ROUND(E332*J332,2)</f>
        <v>0</v>
      </c>
      <c r="L332" s="182">
        <v>12</v>
      </c>
      <c r="M332" s="182">
        <f>G332*(1+L332/100)</f>
        <v>0</v>
      </c>
      <c r="N332" s="180">
        <v>0</v>
      </c>
      <c r="O332" s="180">
        <f>ROUND(E332*N332,2)</f>
        <v>0</v>
      </c>
      <c r="P332" s="180">
        <v>0</v>
      </c>
      <c r="Q332" s="180">
        <f>ROUND(E332*P332,2)</f>
        <v>0</v>
      </c>
      <c r="R332" s="182"/>
      <c r="S332" s="182" t="s">
        <v>292</v>
      </c>
      <c r="T332" s="183" t="s">
        <v>297</v>
      </c>
      <c r="U332" s="158">
        <v>0</v>
      </c>
      <c r="V332" s="158">
        <f>ROUND(E332*U332,2)</f>
        <v>0</v>
      </c>
      <c r="W332" s="158"/>
      <c r="X332" s="158" t="s">
        <v>530</v>
      </c>
      <c r="Y332" s="158" t="s">
        <v>155</v>
      </c>
      <c r="Z332" s="148"/>
      <c r="AA332" s="148"/>
      <c r="AB332" s="148"/>
      <c r="AC332" s="148"/>
      <c r="AD332" s="148"/>
      <c r="AE332" s="148"/>
      <c r="AF332" s="148"/>
      <c r="AG332" s="148" t="s">
        <v>531</v>
      </c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outlineLevel="1" x14ac:dyDescent="0.2">
      <c r="A333" s="169">
        <v>98</v>
      </c>
      <c r="B333" s="170" t="s">
        <v>555</v>
      </c>
      <c r="C333" s="185" t="s">
        <v>556</v>
      </c>
      <c r="D333" s="171" t="s">
        <v>529</v>
      </c>
      <c r="E333" s="172">
        <v>1</v>
      </c>
      <c r="F333" s="173"/>
      <c r="G333" s="174">
        <f>ROUND(E333*F333,2)</f>
        <v>0</v>
      </c>
      <c r="H333" s="173"/>
      <c r="I333" s="174">
        <f>ROUND(E333*H333,2)</f>
        <v>0</v>
      </c>
      <c r="J333" s="173"/>
      <c r="K333" s="174">
        <f>ROUND(E333*J333,2)</f>
        <v>0</v>
      </c>
      <c r="L333" s="174">
        <v>12</v>
      </c>
      <c r="M333" s="174">
        <f>G333*(1+L333/100)</f>
        <v>0</v>
      </c>
      <c r="N333" s="172">
        <v>0</v>
      </c>
      <c r="O333" s="172">
        <f>ROUND(E333*N333,2)</f>
        <v>0</v>
      </c>
      <c r="P333" s="172">
        <v>0</v>
      </c>
      <c r="Q333" s="172">
        <f>ROUND(E333*P333,2)</f>
        <v>0</v>
      </c>
      <c r="R333" s="174"/>
      <c r="S333" s="174" t="s">
        <v>152</v>
      </c>
      <c r="T333" s="175" t="s">
        <v>297</v>
      </c>
      <c r="U333" s="158">
        <v>0</v>
      </c>
      <c r="V333" s="158">
        <f>ROUND(E333*U333,2)</f>
        <v>0</v>
      </c>
      <c r="W333" s="158"/>
      <c r="X333" s="158" t="s">
        <v>530</v>
      </c>
      <c r="Y333" s="158" t="s">
        <v>155</v>
      </c>
      <c r="Z333" s="148"/>
      <c r="AA333" s="148"/>
      <c r="AB333" s="148"/>
      <c r="AC333" s="148"/>
      <c r="AD333" s="148"/>
      <c r="AE333" s="148"/>
      <c r="AF333" s="148"/>
      <c r="AG333" s="148" t="s">
        <v>531</v>
      </c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ht="33.75" outlineLevel="2" x14ac:dyDescent="0.2">
      <c r="A334" s="155"/>
      <c r="B334" s="156"/>
      <c r="C334" s="248" t="s">
        <v>557</v>
      </c>
      <c r="D334" s="249"/>
      <c r="E334" s="249"/>
      <c r="F334" s="249"/>
      <c r="G334" s="249"/>
      <c r="H334" s="158"/>
      <c r="I334" s="158"/>
      <c r="J334" s="158"/>
      <c r="K334" s="158"/>
      <c r="L334" s="158"/>
      <c r="M334" s="158"/>
      <c r="N334" s="157"/>
      <c r="O334" s="157"/>
      <c r="P334" s="157"/>
      <c r="Q334" s="157"/>
      <c r="R334" s="158"/>
      <c r="S334" s="158"/>
      <c r="T334" s="158"/>
      <c r="U334" s="158"/>
      <c r="V334" s="158"/>
      <c r="W334" s="158"/>
      <c r="X334" s="158"/>
      <c r="Y334" s="158"/>
      <c r="Z334" s="148"/>
      <c r="AA334" s="148"/>
      <c r="AB334" s="148"/>
      <c r="AC334" s="148"/>
      <c r="AD334" s="148"/>
      <c r="AE334" s="148"/>
      <c r="AF334" s="148"/>
      <c r="AG334" s="148" t="s">
        <v>191</v>
      </c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76" t="str">
        <f>C334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334" s="148"/>
      <c r="BC334" s="148"/>
      <c r="BD334" s="148"/>
      <c r="BE334" s="148"/>
      <c r="BF334" s="148"/>
      <c r="BG334" s="148"/>
      <c r="BH334" s="148"/>
    </row>
    <row r="335" spans="1:60" outlineLevel="1" x14ac:dyDescent="0.2">
      <c r="A335" s="169">
        <v>99</v>
      </c>
      <c r="B335" s="170" t="s">
        <v>558</v>
      </c>
      <c r="C335" s="185" t="s">
        <v>559</v>
      </c>
      <c r="D335" s="171" t="s">
        <v>529</v>
      </c>
      <c r="E335" s="172">
        <v>1</v>
      </c>
      <c r="F335" s="173"/>
      <c r="G335" s="174">
        <f>ROUND(E335*F335,2)</f>
        <v>0</v>
      </c>
      <c r="H335" s="173"/>
      <c r="I335" s="174">
        <f>ROUND(E335*H335,2)</f>
        <v>0</v>
      </c>
      <c r="J335" s="173"/>
      <c r="K335" s="174">
        <f>ROUND(E335*J335,2)</f>
        <v>0</v>
      </c>
      <c r="L335" s="174">
        <v>12</v>
      </c>
      <c r="M335" s="174">
        <f>G335*(1+L335/100)</f>
        <v>0</v>
      </c>
      <c r="N335" s="172">
        <v>0</v>
      </c>
      <c r="O335" s="172">
        <f>ROUND(E335*N335,2)</f>
        <v>0</v>
      </c>
      <c r="P335" s="172">
        <v>0</v>
      </c>
      <c r="Q335" s="172">
        <f>ROUND(E335*P335,2)</f>
        <v>0</v>
      </c>
      <c r="R335" s="174"/>
      <c r="S335" s="174" t="s">
        <v>152</v>
      </c>
      <c r="T335" s="175" t="s">
        <v>297</v>
      </c>
      <c r="U335" s="158">
        <v>0</v>
      </c>
      <c r="V335" s="158">
        <f>ROUND(E335*U335,2)</f>
        <v>0</v>
      </c>
      <c r="W335" s="158"/>
      <c r="X335" s="158" t="s">
        <v>530</v>
      </c>
      <c r="Y335" s="158" t="s">
        <v>155</v>
      </c>
      <c r="Z335" s="148"/>
      <c r="AA335" s="148"/>
      <c r="AB335" s="148"/>
      <c r="AC335" s="148"/>
      <c r="AD335" s="148"/>
      <c r="AE335" s="148"/>
      <c r="AF335" s="148"/>
      <c r="AG335" s="148" t="s">
        <v>531</v>
      </c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</row>
    <row r="336" spans="1:60" ht="22.5" outlineLevel="2" x14ac:dyDescent="0.2">
      <c r="A336" s="155"/>
      <c r="B336" s="156"/>
      <c r="C336" s="248" t="s">
        <v>560</v>
      </c>
      <c r="D336" s="249"/>
      <c r="E336" s="249"/>
      <c r="F336" s="249"/>
      <c r="G336" s="249"/>
      <c r="H336" s="158"/>
      <c r="I336" s="158"/>
      <c r="J336" s="158"/>
      <c r="K336" s="158"/>
      <c r="L336" s="158"/>
      <c r="M336" s="158"/>
      <c r="N336" s="157"/>
      <c r="O336" s="157"/>
      <c r="P336" s="157"/>
      <c r="Q336" s="157"/>
      <c r="R336" s="158"/>
      <c r="S336" s="158"/>
      <c r="T336" s="158"/>
      <c r="U336" s="158"/>
      <c r="V336" s="158"/>
      <c r="W336" s="158"/>
      <c r="X336" s="158"/>
      <c r="Y336" s="158"/>
      <c r="Z336" s="148"/>
      <c r="AA336" s="148"/>
      <c r="AB336" s="148"/>
      <c r="AC336" s="148"/>
      <c r="AD336" s="148"/>
      <c r="AE336" s="148"/>
      <c r="AF336" s="148"/>
      <c r="AG336" s="148" t="s">
        <v>191</v>
      </c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76" t="str">
        <f>C336</f>
        <v>Náklady zhotovitele, související s prováděním zkoušek a revizí předepsaných technickými normami nebo objednatelem a které jsou pro provedení díla nezbytné.</v>
      </c>
      <c r="BB336" s="148"/>
      <c r="BC336" s="148"/>
      <c r="BD336" s="148"/>
      <c r="BE336" s="148"/>
      <c r="BF336" s="148"/>
      <c r="BG336" s="148"/>
      <c r="BH336" s="148"/>
    </row>
    <row r="337" spans="1:60" outlineLevel="2" x14ac:dyDescent="0.2">
      <c r="A337" s="155"/>
      <c r="B337" s="156"/>
      <c r="C337" s="186" t="s">
        <v>561</v>
      </c>
      <c r="D337" s="159"/>
      <c r="E337" s="160">
        <v>1</v>
      </c>
      <c r="F337" s="158"/>
      <c r="G337" s="158"/>
      <c r="H337" s="158"/>
      <c r="I337" s="158"/>
      <c r="J337" s="158"/>
      <c r="K337" s="158"/>
      <c r="L337" s="158"/>
      <c r="M337" s="158"/>
      <c r="N337" s="157"/>
      <c r="O337" s="157"/>
      <c r="P337" s="157"/>
      <c r="Q337" s="157"/>
      <c r="R337" s="158"/>
      <c r="S337" s="158"/>
      <c r="T337" s="158"/>
      <c r="U337" s="158"/>
      <c r="V337" s="158"/>
      <c r="W337" s="158"/>
      <c r="X337" s="158"/>
      <c r="Y337" s="158"/>
      <c r="Z337" s="148"/>
      <c r="AA337" s="148"/>
      <c r="AB337" s="148"/>
      <c r="AC337" s="148"/>
      <c r="AD337" s="148"/>
      <c r="AE337" s="148"/>
      <c r="AF337" s="148"/>
      <c r="AG337" s="148" t="s">
        <v>160</v>
      </c>
      <c r="AH337" s="148">
        <v>0</v>
      </c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</row>
    <row r="338" spans="1:60" outlineLevel="1" x14ac:dyDescent="0.2">
      <c r="A338" s="169">
        <v>100</v>
      </c>
      <c r="B338" s="170" t="s">
        <v>562</v>
      </c>
      <c r="C338" s="185" t="s">
        <v>563</v>
      </c>
      <c r="D338" s="171" t="s">
        <v>529</v>
      </c>
      <c r="E338" s="172">
        <v>1</v>
      </c>
      <c r="F338" s="173"/>
      <c r="G338" s="174">
        <f>ROUND(E338*F338,2)</f>
        <v>0</v>
      </c>
      <c r="H338" s="173"/>
      <c r="I338" s="174">
        <f>ROUND(E338*H338,2)</f>
        <v>0</v>
      </c>
      <c r="J338" s="173"/>
      <c r="K338" s="174">
        <f>ROUND(E338*J338,2)</f>
        <v>0</v>
      </c>
      <c r="L338" s="174">
        <v>12</v>
      </c>
      <c r="M338" s="174">
        <f>G338*(1+L338/100)</f>
        <v>0</v>
      </c>
      <c r="N338" s="172">
        <v>0</v>
      </c>
      <c r="O338" s="172">
        <f>ROUND(E338*N338,2)</f>
        <v>0</v>
      </c>
      <c r="P338" s="172">
        <v>0</v>
      </c>
      <c r="Q338" s="172">
        <f>ROUND(E338*P338,2)</f>
        <v>0</v>
      </c>
      <c r="R338" s="174"/>
      <c r="S338" s="174" t="s">
        <v>152</v>
      </c>
      <c r="T338" s="175" t="s">
        <v>297</v>
      </c>
      <c r="U338" s="158">
        <v>0</v>
      </c>
      <c r="V338" s="158">
        <f>ROUND(E338*U338,2)</f>
        <v>0</v>
      </c>
      <c r="W338" s="158"/>
      <c r="X338" s="158" t="s">
        <v>530</v>
      </c>
      <c r="Y338" s="158" t="s">
        <v>155</v>
      </c>
      <c r="Z338" s="148"/>
      <c r="AA338" s="148"/>
      <c r="AB338" s="148"/>
      <c r="AC338" s="148"/>
      <c r="AD338" s="148"/>
      <c r="AE338" s="148"/>
      <c r="AF338" s="148"/>
      <c r="AG338" s="148" t="s">
        <v>531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outlineLevel="2" x14ac:dyDescent="0.2">
      <c r="A339" s="155"/>
      <c r="B339" s="156"/>
      <c r="C339" s="248" t="s">
        <v>564</v>
      </c>
      <c r="D339" s="249"/>
      <c r="E339" s="249"/>
      <c r="F339" s="249"/>
      <c r="G339" s="249"/>
      <c r="H339" s="158"/>
      <c r="I339" s="158"/>
      <c r="J339" s="158"/>
      <c r="K339" s="158"/>
      <c r="L339" s="158"/>
      <c r="M339" s="158"/>
      <c r="N339" s="157"/>
      <c r="O339" s="157"/>
      <c r="P339" s="157"/>
      <c r="Q339" s="157"/>
      <c r="R339" s="158"/>
      <c r="S339" s="158"/>
      <c r="T339" s="158"/>
      <c r="U339" s="158"/>
      <c r="V339" s="158"/>
      <c r="W339" s="158"/>
      <c r="X339" s="158"/>
      <c r="Y339" s="158"/>
      <c r="Z339" s="148"/>
      <c r="AA339" s="148"/>
      <c r="AB339" s="148"/>
      <c r="AC339" s="148"/>
      <c r="AD339" s="148"/>
      <c r="AE339" s="148"/>
      <c r="AF339" s="148"/>
      <c r="AG339" s="148" t="s">
        <v>191</v>
      </c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76" t="str">
        <f>C339</f>
        <v>Náklady na vyhotovení dokumentace skutečného provedení stavby a její předání objednateli v požadované formě a požadovaném počtu.</v>
      </c>
      <c r="BB339" s="148"/>
      <c r="BC339" s="148"/>
      <c r="BD339" s="148"/>
      <c r="BE339" s="148"/>
      <c r="BF339" s="148"/>
      <c r="BG339" s="148"/>
      <c r="BH339" s="148"/>
    </row>
    <row r="340" spans="1:60" outlineLevel="1" x14ac:dyDescent="0.2">
      <c r="A340" s="169">
        <v>101</v>
      </c>
      <c r="B340" s="170" t="s">
        <v>565</v>
      </c>
      <c r="C340" s="185" t="s">
        <v>566</v>
      </c>
      <c r="D340" s="171" t="s">
        <v>529</v>
      </c>
      <c r="E340" s="172">
        <v>1</v>
      </c>
      <c r="F340" s="173"/>
      <c r="G340" s="174">
        <f>ROUND(E340*F340,2)</f>
        <v>0</v>
      </c>
      <c r="H340" s="173"/>
      <c r="I340" s="174">
        <f>ROUND(E340*H340,2)</f>
        <v>0</v>
      </c>
      <c r="J340" s="173"/>
      <c r="K340" s="174">
        <f>ROUND(E340*J340,2)</f>
        <v>0</v>
      </c>
      <c r="L340" s="174">
        <v>12</v>
      </c>
      <c r="M340" s="174">
        <f>G340*(1+L340/100)</f>
        <v>0</v>
      </c>
      <c r="N340" s="172">
        <v>0</v>
      </c>
      <c r="O340" s="172">
        <f>ROUND(E340*N340,2)</f>
        <v>0</v>
      </c>
      <c r="P340" s="172">
        <v>0</v>
      </c>
      <c r="Q340" s="172">
        <f>ROUND(E340*P340,2)</f>
        <v>0</v>
      </c>
      <c r="R340" s="174"/>
      <c r="S340" s="174" t="s">
        <v>152</v>
      </c>
      <c r="T340" s="175" t="s">
        <v>297</v>
      </c>
      <c r="U340" s="158">
        <v>0</v>
      </c>
      <c r="V340" s="158">
        <f>ROUND(E340*U340,2)</f>
        <v>0</v>
      </c>
      <c r="W340" s="158"/>
      <c r="X340" s="158" t="s">
        <v>530</v>
      </c>
      <c r="Y340" s="158" t="s">
        <v>155</v>
      </c>
      <c r="Z340" s="148"/>
      <c r="AA340" s="148"/>
      <c r="AB340" s="148"/>
      <c r="AC340" s="148"/>
      <c r="AD340" s="148"/>
      <c r="AE340" s="148"/>
      <c r="AF340" s="148"/>
      <c r="AG340" s="148" t="s">
        <v>531</v>
      </c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outlineLevel="2" x14ac:dyDescent="0.2">
      <c r="A341" s="155"/>
      <c r="B341" s="156"/>
      <c r="C341" s="248" t="s">
        <v>567</v>
      </c>
      <c r="D341" s="249"/>
      <c r="E341" s="249"/>
      <c r="F341" s="249"/>
      <c r="G341" s="249"/>
      <c r="H341" s="158"/>
      <c r="I341" s="158"/>
      <c r="J341" s="158"/>
      <c r="K341" s="158"/>
      <c r="L341" s="158"/>
      <c r="M341" s="158"/>
      <c r="N341" s="157"/>
      <c r="O341" s="157"/>
      <c r="P341" s="157"/>
      <c r="Q341" s="157"/>
      <c r="R341" s="158"/>
      <c r="S341" s="158"/>
      <c r="T341" s="158"/>
      <c r="U341" s="158"/>
      <c r="V341" s="158"/>
      <c r="W341" s="158"/>
      <c r="X341" s="158"/>
      <c r="Y341" s="158"/>
      <c r="Z341" s="148"/>
      <c r="AA341" s="148"/>
      <c r="AB341" s="148"/>
      <c r="AC341" s="148"/>
      <c r="AD341" s="148"/>
      <c r="AE341" s="148"/>
      <c r="AF341" s="148"/>
      <c r="AG341" s="148" t="s">
        <v>191</v>
      </c>
      <c r="AH341" s="148"/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76" t="str">
        <f>C341</f>
        <v>Náklady spojené s povinným pojištěním dodavatele nebo stavebního díla či jeho části, v rozsahu obchodních podmínek.</v>
      </c>
      <c r="BB341" s="148"/>
      <c r="BC341" s="148"/>
      <c r="BD341" s="148"/>
      <c r="BE341" s="148"/>
      <c r="BF341" s="148"/>
      <c r="BG341" s="148"/>
      <c r="BH341" s="148"/>
    </row>
    <row r="342" spans="1:60" outlineLevel="1" x14ac:dyDescent="0.2">
      <c r="A342" s="169">
        <v>102</v>
      </c>
      <c r="B342" s="170" t="s">
        <v>568</v>
      </c>
      <c r="C342" s="185" t="s">
        <v>569</v>
      </c>
      <c r="D342" s="171" t="s">
        <v>529</v>
      </c>
      <c r="E342" s="172">
        <v>1</v>
      </c>
      <c r="F342" s="173"/>
      <c r="G342" s="174">
        <f>ROUND(E342*F342,2)</f>
        <v>0</v>
      </c>
      <c r="H342" s="173"/>
      <c r="I342" s="174">
        <f>ROUND(E342*H342,2)</f>
        <v>0</v>
      </c>
      <c r="J342" s="173"/>
      <c r="K342" s="174">
        <f>ROUND(E342*J342,2)</f>
        <v>0</v>
      </c>
      <c r="L342" s="174">
        <v>12</v>
      </c>
      <c r="M342" s="174">
        <f>G342*(1+L342/100)</f>
        <v>0</v>
      </c>
      <c r="N342" s="172">
        <v>0</v>
      </c>
      <c r="O342" s="172">
        <f>ROUND(E342*N342,2)</f>
        <v>0</v>
      </c>
      <c r="P342" s="172">
        <v>0</v>
      </c>
      <c r="Q342" s="172">
        <f>ROUND(E342*P342,2)</f>
        <v>0</v>
      </c>
      <c r="R342" s="174"/>
      <c r="S342" s="174" t="s">
        <v>152</v>
      </c>
      <c r="T342" s="175" t="s">
        <v>297</v>
      </c>
      <c r="U342" s="158">
        <v>0</v>
      </c>
      <c r="V342" s="158">
        <f>ROUND(E342*U342,2)</f>
        <v>0</v>
      </c>
      <c r="W342" s="158"/>
      <c r="X342" s="158" t="s">
        <v>530</v>
      </c>
      <c r="Y342" s="158" t="s">
        <v>155</v>
      </c>
      <c r="Z342" s="148"/>
      <c r="AA342" s="148"/>
      <c r="AB342" s="148"/>
      <c r="AC342" s="148"/>
      <c r="AD342" s="148"/>
      <c r="AE342" s="148"/>
      <c r="AF342" s="148"/>
      <c r="AG342" s="148" t="s">
        <v>531</v>
      </c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ht="22.5" outlineLevel="2" x14ac:dyDescent="0.2">
      <c r="A343" s="155"/>
      <c r="B343" s="156"/>
      <c r="C343" s="248" t="s">
        <v>570</v>
      </c>
      <c r="D343" s="249"/>
      <c r="E343" s="249"/>
      <c r="F343" s="249"/>
      <c r="G343" s="249"/>
      <c r="H343" s="158"/>
      <c r="I343" s="158"/>
      <c r="J343" s="158"/>
      <c r="K343" s="158"/>
      <c r="L343" s="158"/>
      <c r="M343" s="158"/>
      <c r="N343" s="157"/>
      <c r="O343" s="157"/>
      <c r="P343" s="157"/>
      <c r="Q343" s="157"/>
      <c r="R343" s="158"/>
      <c r="S343" s="158"/>
      <c r="T343" s="158"/>
      <c r="U343" s="158"/>
      <c r="V343" s="158"/>
      <c r="W343" s="158"/>
      <c r="X343" s="158"/>
      <c r="Y343" s="158"/>
      <c r="Z343" s="148"/>
      <c r="AA343" s="148"/>
      <c r="AB343" s="148"/>
      <c r="AC343" s="148"/>
      <c r="AD343" s="148"/>
      <c r="AE343" s="148"/>
      <c r="AF343" s="148"/>
      <c r="AG343" s="148" t="s">
        <v>191</v>
      </c>
      <c r="AH343" s="148"/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76" t="str">
        <f>C343</f>
        <v>Náklady zhotovitele spojené se zabezpečením a poskytnutím zajišťovacích bankovních záruk, pokud je zadavatel požaduje v obchodních podmínkách.</v>
      </c>
      <c r="BB343" s="148"/>
      <c r="BC343" s="148"/>
      <c r="BD343" s="148"/>
      <c r="BE343" s="148"/>
      <c r="BF343" s="148"/>
      <c r="BG343" s="148"/>
      <c r="BH343" s="148"/>
    </row>
    <row r="344" spans="1:60" x14ac:dyDescent="0.2">
      <c r="A344" s="3"/>
      <c r="B344" s="4"/>
      <c r="C344" s="188"/>
      <c r="D344" s="6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AE344">
        <v>12</v>
      </c>
      <c r="AF344">
        <v>21</v>
      </c>
      <c r="AG344" t="s">
        <v>132</v>
      </c>
    </row>
    <row r="345" spans="1:60" x14ac:dyDescent="0.2">
      <c r="A345" s="151"/>
      <c r="B345" s="152" t="s">
        <v>29</v>
      </c>
      <c r="C345" s="189"/>
      <c r="D345" s="153"/>
      <c r="E345" s="154"/>
      <c r="F345" s="154"/>
      <c r="G345" s="168">
        <f>G8+G23+G27+G31+G40+G49+G52+G122+G141+G157+G161+G178+G181+G193+G229+G239+G262+G283+G297+G300+G303+G314+G322</f>
        <v>0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AE345">
        <f>SUMIF(L7:L343,AE344,G7:G343)</f>
        <v>0</v>
      </c>
      <c r="AF345">
        <f>SUMIF(L7:L343,AF344,G7:G343)</f>
        <v>0</v>
      </c>
      <c r="AG345" t="s">
        <v>571</v>
      </c>
    </row>
    <row r="346" spans="1:60" x14ac:dyDescent="0.2">
      <c r="C346" s="190"/>
      <c r="D346" s="10"/>
      <c r="AG346" t="s">
        <v>572</v>
      </c>
    </row>
    <row r="347" spans="1:60" x14ac:dyDescent="0.2">
      <c r="D347" s="10"/>
    </row>
    <row r="348" spans="1:60" x14ac:dyDescent="0.2">
      <c r="D348" s="10"/>
    </row>
    <row r="349" spans="1:60" x14ac:dyDescent="0.2">
      <c r="D349" s="10"/>
    </row>
    <row r="350" spans="1:60" x14ac:dyDescent="0.2">
      <c r="D350" s="10"/>
    </row>
    <row r="351" spans="1:60" x14ac:dyDescent="0.2">
      <c r="D351" s="10"/>
    </row>
    <row r="352" spans="1:60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1wjP7/zjlaRRSZLRSEKkwK+kvvyn69VozeJRpq/3gZTHo4+jBZjKXl2r5nuzY14F1/ZwPHQRQbhCQ19UHVYGjw==" saltValue="FspEK4eCA702MHi5FC1j2A==" spinCount="100000" sheet="1" formatRows="0"/>
  <mergeCells count="73">
    <mergeCell ref="C13:G13"/>
    <mergeCell ref="A1:G1"/>
    <mergeCell ref="C2:G2"/>
    <mergeCell ref="C3:G3"/>
    <mergeCell ref="C4:G4"/>
    <mergeCell ref="C10:G10"/>
    <mergeCell ref="C61:G61"/>
    <mergeCell ref="C17:G17"/>
    <mergeCell ref="C21:G21"/>
    <mergeCell ref="C29:G29"/>
    <mergeCell ref="C33:G33"/>
    <mergeCell ref="C34:G34"/>
    <mergeCell ref="C45:G45"/>
    <mergeCell ref="C47:G47"/>
    <mergeCell ref="C54:G54"/>
    <mergeCell ref="C55:G55"/>
    <mergeCell ref="C59:G59"/>
    <mergeCell ref="C60:G60"/>
    <mergeCell ref="C93:G93"/>
    <mergeCell ref="C65:G65"/>
    <mergeCell ref="C68:G68"/>
    <mergeCell ref="C69:G69"/>
    <mergeCell ref="C70:G70"/>
    <mergeCell ref="C73:G73"/>
    <mergeCell ref="C74:G74"/>
    <mergeCell ref="C75:G75"/>
    <mergeCell ref="C81:G81"/>
    <mergeCell ref="C85:G85"/>
    <mergeCell ref="C86:G86"/>
    <mergeCell ref="C92:G92"/>
    <mergeCell ref="C184:G184"/>
    <mergeCell ref="C124:G124"/>
    <mergeCell ref="C125:G125"/>
    <mergeCell ref="C130:G130"/>
    <mergeCell ref="C132:G132"/>
    <mergeCell ref="C136:G136"/>
    <mergeCell ref="C143:G143"/>
    <mergeCell ref="C144:G144"/>
    <mergeCell ref="C148:G148"/>
    <mergeCell ref="C151:G151"/>
    <mergeCell ref="C167:G167"/>
    <mergeCell ref="C180:G180"/>
    <mergeCell ref="C241:G241"/>
    <mergeCell ref="C192:G192"/>
    <mergeCell ref="C195:G195"/>
    <mergeCell ref="C199:G199"/>
    <mergeCell ref="C200:G200"/>
    <mergeCell ref="C214:G214"/>
    <mergeCell ref="C215:G215"/>
    <mergeCell ref="C219:G219"/>
    <mergeCell ref="C220:G220"/>
    <mergeCell ref="C228:G228"/>
    <mergeCell ref="C231:G231"/>
    <mergeCell ref="C238:G238"/>
    <mergeCell ref="C327:G327"/>
    <mergeCell ref="C244:G244"/>
    <mergeCell ref="C261:G261"/>
    <mergeCell ref="C282:G282"/>
    <mergeCell ref="C288:G288"/>
    <mergeCell ref="C308:G308"/>
    <mergeCell ref="C312:G312"/>
    <mergeCell ref="C313:G313"/>
    <mergeCell ref="C316:G316"/>
    <mergeCell ref="C319:G319"/>
    <mergeCell ref="C321:G321"/>
    <mergeCell ref="C324:G324"/>
    <mergeCell ref="C343:G343"/>
    <mergeCell ref="C329:G329"/>
    <mergeCell ref="C331:G331"/>
    <mergeCell ref="C334:G334"/>
    <mergeCell ref="C336:G336"/>
    <mergeCell ref="C339:G339"/>
    <mergeCell ref="C341:G34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01 301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01 301 Pol'!Názvy_tisku</vt:lpstr>
      <vt:lpstr>oadresa</vt:lpstr>
      <vt:lpstr>Stavba!Objednatel</vt:lpstr>
      <vt:lpstr>Stavba!Objekt</vt:lpstr>
      <vt:lpstr>'SO 01 301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Pilík</dc:creator>
  <cp:lastModifiedBy>Admin</cp:lastModifiedBy>
  <cp:lastPrinted>2019-03-19T12:27:02Z</cp:lastPrinted>
  <dcterms:created xsi:type="dcterms:W3CDTF">2009-04-08T07:15:50Z</dcterms:created>
  <dcterms:modified xsi:type="dcterms:W3CDTF">2025-06-13T10:01:30Z</dcterms:modified>
</cp:coreProperties>
</file>