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uzivatel\Desktop\Rozpočty\2021\Progeog\Rudná\"/>
    </mc:Choice>
  </mc:AlternateContent>
  <xr:revisionPtr revIDLastSave="0" documentId="13_ncr:1_{79F65C7D-C37A-4418-89EC-9AD43375FF2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kapitulace stavby" sheetId="1" r:id="rId1"/>
    <sheet name="01 - SO 01 Komunikace" sheetId="2" r:id="rId2"/>
    <sheet name="901 - VON" sheetId="3" r:id="rId3"/>
  </sheets>
  <definedNames>
    <definedName name="_xlnm._FilterDatabase" localSheetId="1" hidden="1">'01 - SO 01 Komunikace'!$C$123:$K$389</definedName>
    <definedName name="_xlnm._FilterDatabase" localSheetId="2" hidden="1">'901 - VON'!$C$117:$K$126</definedName>
    <definedName name="_xlnm.Print_Titles" localSheetId="1">'01 - SO 01 Komunikace'!$123:$123</definedName>
    <definedName name="_xlnm.Print_Titles" localSheetId="2">'901 - VON'!$117:$117</definedName>
    <definedName name="_xlnm.Print_Titles" localSheetId="0">'Rekapitulace stavby'!$92:$92</definedName>
    <definedName name="_xlnm.Print_Area" localSheetId="1">'01 - SO 01 Komunikace'!$C$4:$J$76,'01 - SO 01 Komunikace'!$C$82:$J$105,'01 - SO 01 Komunikace'!$C$111:$J$389</definedName>
    <definedName name="_xlnm.Print_Area" localSheetId="2">'901 - VON'!$C$4:$J$76,'901 - VON'!$C$82:$J$99,'901 - VON'!$C$105:$J$126</definedName>
    <definedName name="_xlnm.Print_Area" localSheetId="0">'Rekapitulace stavby'!$D$4:$AO$76,'Rekapitulace stavby'!$C$82:$AQ$97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F114" i="3"/>
  <c r="F112" i="3"/>
  <c r="E110" i="3"/>
  <c r="F91" i="3"/>
  <c r="F89" i="3"/>
  <c r="E87" i="3"/>
  <c r="J24" i="3"/>
  <c r="E24" i="3"/>
  <c r="J115" i="3"/>
  <c r="J23" i="3"/>
  <c r="J21" i="3"/>
  <c r="E21" i="3"/>
  <c r="J114" i="3"/>
  <c r="J20" i="3"/>
  <c r="J18" i="3"/>
  <c r="E18" i="3"/>
  <c r="F115" i="3"/>
  <c r="J17" i="3"/>
  <c r="J12" i="3"/>
  <c r="J112" i="3" s="1"/>
  <c r="E7" i="3"/>
  <c r="E108" i="3" s="1"/>
  <c r="J37" i="2"/>
  <c r="J36" i="2"/>
  <c r="AY95" i="1"/>
  <c r="J35" i="2"/>
  <c r="AX95" i="1"/>
  <c r="BI389" i="2"/>
  <c r="BH389" i="2"/>
  <c r="BG389" i="2"/>
  <c r="BF389" i="2"/>
  <c r="T389" i="2"/>
  <c r="R389" i="2"/>
  <c r="P389" i="2"/>
  <c r="BI388" i="2"/>
  <c r="BH388" i="2"/>
  <c r="BG388" i="2"/>
  <c r="BF388" i="2"/>
  <c r="T388" i="2"/>
  <c r="R388" i="2"/>
  <c r="P388" i="2"/>
  <c r="BI384" i="2"/>
  <c r="BH384" i="2"/>
  <c r="BG384" i="2"/>
  <c r="BF384" i="2"/>
  <c r="T384" i="2"/>
  <c r="R384" i="2"/>
  <c r="P384" i="2"/>
  <c r="BI381" i="2"/>
  <c r="BH381" i="2"/>
  <c r="BG381" i="2"/>
  <c r="BF381" i="2"/>
  <c r="T381" i="2"/>
  <c r="R381" i="2"/>
  <c r="P381" i="2"/>
  <c r="BI376" i="2"/>
  <c r="BH376" i="2"/>
  <c r="BG376" i="2"/>
  <c r="BF376" i="2"/>
  <c r="T376" i="2"/>
  <c r="R376" i="2"/>
  <c r="P376" i="2"/>
  <c r="BI374" i="2"/>
  <c r="BH374" i="2"/>
  <c r="BG374" i="2"/>
  <c r="BF374" i="2"/>
  <c r="T374" i="2"/>
  <c r="R374" i="2"/>
  <c r="P374" i="2"/>
  <c r="BI368" i="2"/>
  <c r="BH368" i="2"/>
  <c r="BG368" i="2"/>
  <c r="BF368" i="2"/>
  <c r="T368" i="2"/>
  <c r="R368" i="2"/>
  <c r="P368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5" i="2"/>
  <c r="BH335" i="2"/>
  <c r="BG335" i="2"/>
  <c r="BF335" i="2"/>
  <c r="T335" i="2"/>
  <c r="R335" i="2"/>
  <c r="P335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19" i="2"/>
  <c r="BH219" i="2"/>
  <c r="BG219" i="2"/>
  <c r="BF219" i="2"/>
  <c r="T219" i="2"/>
  <c r="R219" i="2"/>
  <c r="P219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7" i="2"/>
  <c r="BH127" i="2"/>
  <c r="BG127" i="2"/>
  <c r="BF127" i="2"/>
  <c r="T127" i="2"/>
  <c r="R127" i="2"/>
  <c r="P127" i="2"/>
  <c r="F120" i="2"/>
  <c r="F118" i="2"/>
  <c r="E116" i="2"/>
  <c r="F91" i="2"/>
  <c r="F89" i="2"/>
  <c r="E87" i="2"/>
  <c r="J24" i="2"/>
  <c r="E24" i="2"/>
  <c r="J121" i="2"/>
  <c r="J23" i="2"/>
  <c r="J21" i="2"/>
  <c r="E21" i="2"/>
  <c r="J120" i="2"/>
  <c r="J20" i="2"/>
  <c r="J18" i="2"/>
  <c r="E18" i="2"/>
  <c r="F121" i="2"/>
  <c r="J17" i="2"/>
  <c r="J12" i="2"/>
  <c r="J89" i="2" s="1"/>
  <c r="E7" i="2"/>
  <c r="E85" i="2"/>
  <c r="L90" i="1"/>
  <c r="AM90" i="1"/>
  <c r="AM89" i="1"/>
  <c r="L89" i="1"/>
  <c r="AM87" i="1"/>
  <c r="L87" i="1"/>
  <c r="L85" i="1"/>
  <c r="L84" i="1"/>
  <c r="BK126" i="3"/>
  <c r="J126" i="3"/>
  <c r="BK125" i="3"/>
  <c r="J125" i="3"/>
  <c r="BK124" i="3"/>
  <c r="J124" i="3"/>
  <c r="BK123" i="3"/>
  <c r="J123" i="3"/>
  <c r="BK122" i="3"/>
  <c r="J122" i="3"/>
  <c r="BK121" i="3"/>
  <c r="J121" i="3"/>
  <c r="J368" i="2"/>
  <c r="BK363" i="2"/>
  <c r="BK361" i="2"/>
  <c r="J358" i="2"/>
  <c r="J348" i="2"/>
  <c r="J339" i="2"/>
  <c r="BK334" i="2"/>
  <c r="BK331" i="2"/>
  <c r="J330" i="2"/>
  <c r="J329" i="2"/>
  <c r="J319" i="2"/>
  <c r="BK316" i="2"/>
  <c r="J313" i="2"/>
  <c r="BK312" i="2"/>
  <c r="J309" i="2"/>
  <c r="J303" i="2"/>
  <c r="BK299" i="2"/>
  <c r="J296" i="2"/>
  <c r="BK283" i="2"/>
  <c r="J279" i="2"/>
  <c r="J275" i="2"/>
  <c r="BK272" i="2"/>
  <c r="BK263" i="2"/>
  <c r="BK260" i="2"/>
  <c r="BK253" i="2"/>
  <c r="BK250" i="2"/>
  <c r="BK247" i="2"/>
  <c r="BK236" i="2"/>
  <c r="BK230" i="2"/>
  <c r="BK210" i="2"/>
  <c r="BK206" i="2"/>
  <c r="J193" i="2"/>
  <c r="J191" i="2"/>
  <c r="BK185" i="2"/>
  <c r="J182" i="2"/>
  <c r="BK179" i="2"/>
  <c r="BK165" i="2"/>
  <c r="BK162" i="2"/>
  <c r="BK149" i="2"/>
  <c r="BK145" i="2"/>
  <c r="J142" i="2"/>
  <c r="J136" i="2"/>
  <c r="J133" i="2"/>
  <c r="BK127" i="2"/>
  <c r="J381" i="2"/>
  <c r="BK376" i="2"/>
  <c r="BK374" i="2"/>
  <c r="J366" i="2"/>
  <c r="BK355" i="2"/>
  <c r="BK351" i="2"/>
  <c r="BK339" i="2"/>
  <c r="BK335" i="2"/>
  <c r="J334" i="2"/>
  <c r="BK329" i="2"/>
  <c r="J325" i="2"/>
  <c r="BK323" i="2"/>
  <c r="BK313" i="2"/>
  <c r="J312" i="2"/>
  <c r="J307" i="2"/>
  <c r="J306" i="2"/>
  <c r="BK305" i="2"/>
  <c r="J304" i="2"/>
  <c r="BK296" i="2"/>
  <c r="BK293" i="2"/>
  <c r="BK290" i="2"/>
  <c r="BK289" i="2"/>
  <c r="J286" i="2"/>
  <c r="BK269" i="2"/>
  <c r="J266" i="2"/>
  <c r="J263" i="2"/>
  <c r="J260" i="2"/>
  <c r="J257" i="2"/>
  <c r="J250" i="2"/>
  <c r="J247" i="2"/>
  <c r="J244" i="2"/>
  <c r="BK241" i="2"/>
  <c r="J236" i="2"/>
  <c r="BK233" i="2"/>
  <c r="J230" i="2"/>
  <c r="J225" i="2"/>
  <c r="J206" i="2"/>
  <c r="BK196" i="2"/>
  <c r="BK188" i="2"/>
  <c r="J185" i="2"/>
  <c r="J179" i="2"/>
  <c r="J176" i="2"/>
  <c r="J171" i="2"/>
  <c r="BK155" i="2"/>
  <c r="J152" i="2"/>
  <c r="J149" i="2"/>
  <c r="BK133" i="2"/>
  <c r="BK389" i="2"/>
  <c r="J389" i="2"/>
  <c r="BK388" i="2"/>
  <c r="J388" i="2"/>
  <c r="J384" i="2"/>
  <c r="BK381" i="2"/>
  <c r="J363" i="2"/>
  <c r="J361" i="2"/>
  <c r="J354" i="2"/>
  <c r="J345" i="2"/>
  <c r="BK342" i="2"/>
  <c r="J335" i="2"/>
  <c r="BK324" i="2"/>
  <c r="BK319" i="2"/>
  <c r="BK306" i="2"/>
  <c r="J305" i="2"/>
  <c r="BK304" i="2"/>
  <c r="J283" i="2"/>
  <c r="BK279" i="2"/>
  <c r="J278" i="2"/>
  <c r="J272" i="2"/>
  <c r="J269" i="2"/>
  <c r="BK266" i="2"/>
  <c r="J253" i="2"/>
  <c r="BK244" i="2"/>
  <c r="J241" i="2"/>
  <c r="BK224" i="2"/>
  <c r="BK219" i="2"/>
  <c r="BK214" i="2"/>
  <c r="J196" i="2"/>
  <c r="BK193" i="2"/>
  <c r="J188" i="2"/>
  <c r="BK176" i="2"/>
  <c r="BK171" i="2"/>
  <c r="BK168" i="2"/>
  <c r="BK158" i="2"/>
  <c r="BK139" i="2"/>
  <c r="BK136" i="2"/>
  <c r="J130" i="2"/>
  <c r="BK384" i="2"/>
  <c r="J376" i="2"/>
  <c r="J374" i="2"/>
  <c r="BK368" i="2"/>
  <c r="BK366" i="2"/>
  <c r="BK358" i="2"/>
  <c r="J355" i="2"/>
  <c r="BK354" i="2"/>
  <c r="J351" i="2"/>
  <c r="BK348" i="2"/>
  <c r="BK345" i="2"/>
  <c r="J342" i="2"/>
  <c r="J331" i="2"/>
  <c r="BK330" i="2"/>
  <c r="BK325" i="2"/>
  <c r="J324" i="2"/>
  <c r="J323" i="2"/>
  <c r="J316" i="2"/>
  <c r="BK309" i="2"/>
  <c r="BK307" i="2"/>
  <c r="BK303" i="2"/>
  <c r="J299" i="2"/>
  <c r="J293" i="2"/>
  <c r="J290" i="2"/>
  <c r="J289" i="2"/>
  <c r="BK286" i="2"/>
  <c r="BK278" i="2"/>
  <c r="BK275" i="2"/>
  <c r="BK257" i="2"/>
  <c r="J233" i="2"/>
  <c r="BK225" i="2"/>
  <c r="J224" i="2"/>
  <c r="J219" i="2"/>
  <c r="J214" i="2"/>
  <c r="J210" i="2"/>
  <c r="BK191" i="2"/>
  <c r="BK182" i="2"/>
  <c r="J168" i="2"/>
  <c r="J165" i="2"/>
  <c r="J162" i="2"/>
  <c r="J158" i="2"/>
  <c r="J155" i="2"/>
  <c r="BK152" i="2"/>
  <c r="J145" i="2"/>
  <c r="BK142" i="2"/>
  <c r="J139" i="2"/>
  <c r="BK130" i="2"/>
  <c r="J127" i="2"/>
  <c r="AS94" i="1"/>
  <c r="R308" i="2" l="1"/>
  <c r="P126" i="2"/>
  <c r="R362" i="2"/>
  <c r="R126" i="2"/>
  <c r="BK209" i="2"/>
  <c r="J209" i="2"/>
  <c r="J99" i="2"/>
  <c r="BK229" i="2"/>
  <c r="J229" i="2" s="1"/>
  <c r="J100" i="2" s="1"/>
  <c r="R229" i="2"/>
  <c r="BK126" i="2"/>
  <c r="J126" i="2" s="1"/>
  <c r="J98" i="2" s="1"/>
  <c r="T126" i="2"/>
  <c r="P209" i="2"/>
  <c r="R209" i="2"/>
  <c r="T209" i="2"/>
  <c r="P229" i="2"/>
  <c r="T229" i="2"/>
  <c r="BK302" i="2"/>
  <c r="J302" i="2" s="1"/>
  <c r="J101" i="2" s="1"/>
  <c r="P302" i="2"/>
  <c r="R302" i="2"/>
  <c r="T302" i="2"/>
  <c r="BK308" i="2"/>
  <c r="J308" i="2"/>
  <c r="J102" i="2" s="1"/>
  <c r="P308" i="2"/>
  <c r="T308" i="2"/>
  <c r="BK362" i="2"/>
  <c r="J362" i="2" s="1"/>
  <c r="J103" i="2" s="1"/>
  <c r="P362" i="2"/>
  <c r="T362" i="2"/>
  <c r="BK387" i="2"/>
  <c r="J387" i="2"/>
  <c r="J104" i="2"/>
  <c r="P387" i="2"/>
  <c r="R387" i="2"/>
  <c r="T387" i="2"/>
  <c r="BK120" i="3"/>
  <c r="J120" i="3"/>
  <c r="J98" i="3" s="1"/>
  <c r="P120" i="3"/>
  <c r="P119" i="3"/>
  <c r="P118" i="3"/>
  <c r="AU96" i="1" s="1"/>
  <c r="R120" i="3"/>
  <c r="R119" i="3"/>
  <c r="R118" i="3"/>
  <c r="T120" i="3"/>
  <c r="T119" i="3"/>
  <c r="T118" i="3"/>
  <c r="E114" i="2"/>
  <c r="BE133" i="2"/>
  <c r="BE158" i="2"/>
  <c r="BE165" i="2"/>
  <c r="BE171" i="2"/>
  <c r="BE176" i="2"/>
  <c r="BE185" i="2"/>
  <c r="BE193" i="2"/>
  <c r="BE214" i="2"/>
  <c r="BE241" i="2"/>
  <c r="BE247" i="2"/>
  <c r="BE250" i="2"/>
  <c r="BE263" i="2"/>
  <c r="BE266" i="2"/>
  <c r="BE269" i="2"/>
  <c r="BE279" i="2"/>
  <c r="BE305" i="2"/>
  <c r="BE312" i="2"/>
  <c r="BE313" i="2"/>
  <c r="BE331" i="2"/>
  <c r="BE334" i="2"/>
  <c r="BE361" i="2"/>
  <c r="F92" i="2"/>
  <c r="J118" i="2"/>
  <c r="BE142" i="2"/>
  <c r="BE145" i="2"/>
  <c r="BE149" i="2"/>
  <c r="BE152" i="2"/>
  <c r="BE179" i="2"/>
  <c r="BE196" i="2"/>
  <c r="BE206" i="2"/>
  <c r="BE224" i="2"/>
  <c r="BE225" i="2"/>
  <c r="BE233" i="2"/>
  <c r="BE236" i="2"/>
  <c r="BE244" i="2"/>
  <c r="BE253" i="2"/>
  <c r="BE260" i="2"/>
  <c r="BE283" i="2"/>
  <c r="BE289" i="2"/>
  <c r="BE293" i="2"/>
  <c r="BE296" i="2"/>
  <c r="BE307" i="2"/>
  <c r="BE309" i="2"/>
  <c r="BE325" i="2"/>
  <c r="BE329" i="2"/>
  <c r="BE330" i="2"/>
  <c r="BE348" i="2"/>
  <c r="BE363" i="2"/>
  <c r="BE366" i="2"/>
  <c r="BE368" i="2"/>
  <c r="BE384" i="2"/>
  <c r="BE388" i="2"/>
  <c r="BE389" i="2"/>
  <c r="J91" i="2"/>
  <c r="BE127" i="2"/>
  <c r="BE130" i="2"/>
  <c r="BE139" i="2"/>
  <c r="BE162" i="2"/>
  <c r="BE191" i="2"/>
  <c r="BE210" i="2"/>
  <c r="BE219" i="2"/>
  <c r="BE257" i="2"/>
  <c r="BE272" i="2"/>
  <c r="BE275" i="2"/>
  <c r="BE278" i="2"/>
  <c r="BE299" i="2"/>
  <c r="BE303" i="2"/>
  <c r="BE316" i="2"/>
  <c r="BE342" i="2"/>
  <c r="BE345" i="2"/>
  <c r="BE351" i="2"/>
  <c r="BE355" i="2"/>
  <c r="BE358" i="2"/>
  <c r="BE376" i="2"/>
  <c r="BE381" i="2"/>
  <c r="E85" i="3"/>
  <c r="F92" i="3"/>
  <c r="J92" i="2"/>
  <c r="BE136" i="2"/>
  <c r="BE155" i="2"/>
  <c r="BE168" i="2"/>
  <c r="BE182" i="2"/>
  <c r="BE188" i="2"/>
  <c r="BE230" i="2"/>
  <c r="BE286" i="2"/>
  <c r="BE290" i="2"/>
  <c r="BE304" i="2"/>
  <c r="BE306" i="2"/>
  <c r="BE319" i="2"/>
  <c r="BE323" i="2"/>
  <c r="BE324" i="2"/>
  <c r="BE335" i="2"/>
  <c r="BE339" i="2"/>
  <c r="BE354" i="2"/>
  <c r="BE374" i="2"/>
  <c r="J89" i="3"/>
  <c r="J91" i="3"/>
  <c r="J92" i="3"/>
  <c r="BE121" i="3"/>
  <c r="BE122" i="3"/>
  <c r="BE123" i="3"/>
  <c r="BE124" i="3"/>
  <c r="BE125" i="3"/>
  <c r="BE126" i="3"/>
  <c r="F35" i="2"/>
  <c r="BB95" i="1" s="1"/>
  <c r="F34" i="2"/>
  <c r="BA95" i="1"/>
  <c r="J34" i="3"/>
  <c r="AW96" i="1" s="1"/>
  <c r="F36" i="2"/>
  <c r="BC95" i="1"/>
  <c r="F37" i="2"/>
  <c r="BD95" i="1" s="1"/>
  <c r="F35" i="3"/>
  <c r="BB96" i="1"/>
  <c r="J34" i="2"/>
  <c r="AW95" i="1" s="1"/>
  <c r="F36" i="3"/>
  <c r="BC96" i="1"/>
  <c r="F34" i="3"/>
  <c r="BA96" i="1" s="1"/>
  <c r="F37" i="3"/>
  <c r="BD96" i="1"/>
  <c r="R125" i="2" l="1"/>
  <c r="R124" i="2" s="1"/>
  <c r="P125" i="2"/>
  <c r="P124" i="2"/>
  <c r="AU95" i="1" s="1"/>
  <c r="AU94" i="1" s="1"/>
  <c r="T125" i="2"/>
  <c r="T124" i="2"/>
  <c r="BK125" i="2"/>
  <c r="J125" i="2" s="1"/>
  <c r="J97" i="2" s="1"/>
  <c r="BK119" i="3"/>
  <c r="J119" i="3"/>
  <c r="J97" i="3" s="1"/>
  <c r="F33" i="2"/>
  <c r="AZ95" i="1"/>
  <c r="BA94" i="1"/>
  <c r="AW94" i="1" s="1"/>
  <c r="AK30" i="1" s="1"/>
  <c r="BC94" i="1"/>
  <c r="W32" i="1" s="1"/>
  <c r="J33" i="3"/>
  <c r="AV96" i="1"/>
  <c r="AT96" i="1"/>
  <c r="BB94" i="1"/>
  <c r="AX94" i="1"/>
  <c r="BD94" i="1"/>
  <c r="W33" i="1"/>
  <c r="J33" i="2"/>
  <c r="AV95" i="1" s="1"/>
  <c r="AT95" i="1" s="1"/>
  <c r="F33" i="3"/>
  <c r="AZ96" i="1" s="1"/>
  <c r="BK124" i="2" l="1"/>
  <c r="J124" i="2"/>
  <c r="J96" i="2"/>
  <c r="BK118" i="3"/>
  <c r="J118" i="3" s="1"/>
  <c r="J96" i="3" s="1"/>
  <c r="AZ94" i="1"/>
  <c r="AV94" i="1"/>
  <c r="AK29" i="1" s="1"/>
  <c r="W31" i="1"/>
  <c r="AY94" i="1"/>
  <c r="W30" i="1"/>
  <c r="W29" i="1" l="1"/>
  <c r="J30" i="2"/>
  <c r="AG95" i="1"/>
  <c r="AN95" i="1"/>
  <c r="AT94" i="1"/>
  <c r="J30" i="3"/>
  <c r="AG96" i="1"/>
  <c r="AN96" i="1"/>
  <c r="J39" i="2" l="1"/>
  <c r="J39" i="3"/>
  <c r="AG94" i="1"/>
  <c r="AK26" i="1"/>
  <c r="AK35" i="1" s="1"/>
  <c r="AN94" i="1" l="1"/>
</calcChain>
</file>

<file path=xl/sharedStrings.xml><?xml version="1.0" encoding="utf-8"?>
<sst xmlns="http://schemas.openxmlformats.org/spreadsheetml/2006/main" count="3270" uniqueCount="577">
  <si>
    <t>Export Komplet</t>
  </si>
  <si>
    <t/>
  </si>
  <si>
    <t>2.0</t>
  </si>
  <si>
    <t>False</t>
  </si>
  <si>
    <t>{f149d17a-d7bd-4e86-839b-1c4d53e4bd4b}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</si>
  <si>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</si>
  <si>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</si>
  <si>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</si>
  <si>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</si>
  <si>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</si>
  <si>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</si>
  <si>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</si>
  <si>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</si>
  <si>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</si>
  <si>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</si>
  <si>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</si>
  <si>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</si>
  <si>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komunikací ulice V aleji a B. Němcové</t>
  </si>
  <si>
    <t>KSO:</t>
  </si>
  <si>
    <t>CC-CZ:</t>
  </si>
  <si>
    <t>Místo:</t>
  </si>
  <si>
    <t>ul. V aleji a B. Němcové</t>
  </si>
  <si>
    <t>Datum:</t>
  </si>
  <si>
    <t>Zadavatel:</t>
  </si>
  <si>
    <t>IČ:</t>
  </si>
  <si>
    <t>obec Rudná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</si>
  <si>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</si>
  <si>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</si>
  <si>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</si>
  <si>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</si>
  <si>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</si>
  <si>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</si>
  <si>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</si>
  <si>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</si>
  <si>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</si>
  <si>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</si>
  <si>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</si>
  <si>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</si>
  <si>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</si>
  <si>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</si>
  <si>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</si>
  <si>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</si>
  <si>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</si>
  <si>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</si>
  <si>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</si>
  <si>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</si>
  <si>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</si>
  <si>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</si>
  <si>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</si>
  <si>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</si>
  <si>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</si>
  <si>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</si>
  <si>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</si>
  <si>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</si>
  <si>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</si>
  <si>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</si>
  <si>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</si>
  <si>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</si>
  <si>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</si>
  <si>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</si>
  <si>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</si>
  <si>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</si>
  <si>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</si>
  <si>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</si>
  <si>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</si>
  <si>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</si>
  <si>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</si>
  <si>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</si>
  <si>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</si>
  <si>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</si>
  <si>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</si>
  <si>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</si>
  <si>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</si>
  <si>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</si>
  <si>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</si>
  <si>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</si>
  <si>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</si>
  <si>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</si>
  <si>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</si>
  <si>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</si>
  <si>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Komunikace</t>
  </si>
  <si>
    <t>STA</t>
  </si>
  <si>
    <t>1</t>
  </si>
  <si>
    <t>{aa6d5a20-4a78-4e5c-8e96-122676e73f8c}</t>
  </si>
  <si>
    <t>2</t>
  </si>
  <si>
    <t>901</t>
  </si>
  <si>
    <t>VON</t>
  </si>
  <si>
    <t>{026e8dfa-318b-46b8-872f-861ca199d844}</t>
  </si>
  <si>
    <t>KRYCÍ LIST SOUPISU PRACÍ</t>
  </si>
  <si>
    <t>Objekt:</t>
  </si>
  <si>
    <t>01 - SO 01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</si>
  <si>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</si>
  <si>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</si>
  <si>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</si>
  <si>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</si>
  <si>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</si>
  <si>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</si>
  <si>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</si>
  <si>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</si>
  <si>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</si>
  <si>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</si>
  <si>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</si>
  <si>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</si>
  <si>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</si>
  <si>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</si>
  <si>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</si>
  <si>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</si>
  <si>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</si>
  <si>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</si>
  <si>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</si>
  <si>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</si>
  <si>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</si>
  <si>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</si>
  <si>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</si>
  <si>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</si>
  <si>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</si>
  <si>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</si>
  <si>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</si>
  <si>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</si>
  <si>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</si>
  <si>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</si>
  <si>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</si>
  <si>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113106187</t>
  </si>
  <si>
    <t>Rozebrání dlažeb vozovek ze zámkové dlažby s ložem z kameniva strojně pl do 50 m2</t>
  </si>
  <si>
    <t>m2</t>
  </si>
  <si>
    <t>4</t>
  </si>
  <si>
    <t>-1970882842</t>
  </si>
  <si>
    <t>VV</t>
  </si>
  <si>
    <t>"stávající chodník dlažba" 10+10</t>
  </si>
  <si>
    <t>Součet</t>
  </si>
  <si>
    <t>113107162</t>
  </si>
  <si>
    <t>Odstranění podkladu z kameniva drceného tl 200 mm strojně pl přes 50 do 200 m2</t>
  </si>
  <si>
    <t>-419596858</t>
  </si>
  <si>
    <t>"vjezd asfalt" 185</t>
  </si>
  <si>
    <t>3</t>
  </si>
  <si>
    <t>113107171</t>
  </si>
  <si>
    <t>Odstranění podkladu z betonu prostého tl 150 mm strojně pl přes 50 do 200 m2</t>
  </si>
  <si>
    <t>-658220119</t>
  </si>
  <si>
    <t>113107182</t>
  </si>
  <si>
    <t>Odstranění podkladu živičného tl 100 mm strojně pl přes 50 do 200 m2</t>
  </si>
  <si>
    <t>-740297232</t>
  </si>
  <si>
    <t>5</t>
  </si>
  <si>
    <t>113107223</t>
  </si>
  <si>
    <t>Odstranění podkladu z kameniva drceného tl 300 mm strojně pl přes 200 m2</t>
  </si>
  <si>
    <t>33520692</t>
  </si>
  <si>
    <t>"stávající komunikace asfalt" 3995</t>
  </si>
  <si>
    <t>6</t>
  </si>
  <si>
    <t>113107243</t>
  </si>
  <si>
    <t>Odstranění podkladu živičného tl 150 mm strojně pl přes 200 m2</t>
  </si>
  <si>
    <t>-1505832278</t>
  </si>
  <si>
    <t>7</t>
  </si>
  <si>
    <t>113107322</t>
  </si>
  <si>
    <t>Odstranění podkladu z kameniva drceného tl 200 mm strojně pl do 50 m2</t>
  </si>
  <si>
    <t>1068677884</t>
  </si>
  <si>
    <t>"stávající betonový chodník" 35</t>
  </si>
  <si>
    <t>"stávající chodník dlažba" 10</t>
  </si>
  <si>
    <t>8</t>
  </si>
  <si>
    <t>113107331</t>
  </si>
  <si>
    <t>Odstranění podkladu z betonu prostého tl 150 mm strojně pl do 50 m2</t>
  </si>
  <si>
    <t>-1646380752</t>
  </si>
  <si>
    <t>9</t>
  </si>
  <si>
    <t>113202111</t>
  </si>
  <si>
    <t>Vytrhání obrub krajníků obrubníků stojatých</t>
  </si>
  <si>
    <t>m</t>
  </si>
  <si>
    <t>-1167301973</t>
  </si>
  <si>
    <t>"obrubníky" 95</t>
  </si>
  <si>
    <t>10</t>
  </si>
  <si>
    <t>121151113</t>
  </si>
  <si>
    <t>Sejmutí ornice plochy do 500 m2 tl vrstvy do 200 mm strojně</t>
  </si>
  <si>
    <t>1701524253</t>
  </si>
  <si>
    <t>"odvoz na skládku" 300</t>
  </si>
  <si>
    <t>11</t>
  </si>
  <si>
    <t>122251105</t>
  </si>
  <si>
    <t>Odkopávky a prokopávky nezapažené v hornině třídy těžitelnosti I, skupiny 3 objem do 1000 m3 strojně</t>
  </si>
  <si>
    <t>m3</t>
  </si>
  <si>
    <t>182836835</t>
  </si>
  <si>
    <t>"výkop pro komunikaci - odvoz na skládku" 3995*0,15</t>
  </si>
  <si>
    <t>"výkop  pro sanaci podloží" 500*0,3</t>
  </si>
  <si>
    <t>12</t>
  </si>
  <si>
    <t>131251100</t>
  </si>
  <si>
    <t>Hloubení jam nezapažených v hornině třídy těžitelnosti I, skupiny 3 objem do 20 m3 strojně</t>
  </si>
  <si>
    <t>-1851166037</t>
  </si>
  <si>
    <t>"vsak" 3</t>
  </si>
  <si>
    <t>13</t>
  </si>
  <si>
    <t>132251103</t>
  </si>
  <si>
    <t>Hloubení rýh nezapažených  š do 800 mm v hornině třídy těžitelnosti I, skupiny 3 objem do 100 m3 strojně</t>
  </si>
  <si>
    <t>-1098708780</t>
  </si>
  <si>
    <t>"výkop rýhy pro vsak" 520*0,5</t>
  </si>
  <si>
    <t>14</t>
  </si>
  <si>
    <t>139001101</t>
  </si>
  <si>
    <t>Příplatek za ztížení vykopávky v blízkosti podzemního vedení</t>
  </si>
  <si>
    <t>688538222</t>
  </si>
  <si>
    <t>30</t>
  </si>
  <si>
    <t>162651112</t>
  </si>
  <si>
    <t>Vodorovné přemístění do 5000 m výkopku/sypaniny z horniny třídy těžitelnosti I, skupiny 1 až 3</t>
  </si>
  <si>
    <t>751863127</t>
  </si>
  <si>
    <t>"přebytečný výkopek na skládku" 749,25+3,0+260</t>
  </si>
  <si>
    <t>"ornice na skládku" 30</t>
  </si>
  <si>
    <t>"dovoz ornice" 300*0,15</t>
  </si>
  <si>
    <t>16</t>
  </si>
  <si>
    <t>167151111</t>
  </si>
  <si>
    <t>Nakládání výkopku z hornin třídy těžitelnosti I, skupiny 1 až 3 přes 100 m3</t>
  </si>
  <si>
    <t>-132030646</t>
  </si>
  <si>
    <t>"ornice" 45</t>
  </si>
  <si>
    <t>17</t>
  </si>
  <si>
    <t>171201231</t>
  </si>
  <si>
    <t>Poplatek za uložení zeminy a kamení na recyklační skládce (skládkovné) kód odpadu 17 05 04</t>
  </si>
  <si>
    <t>t</t>
  </si>
  <si>
    <t>1833628720</t>
  </si>
  <si>
    <t>1042,25*1,6</t>
  </si>
  <si>
    <t>18</t>
  </si>
  <si>
    <t>181351003</t>
  </si>
  <si>
    <t>Rozprostření ornice tl vrstvy do 200 mm pl do 100 m2 v rovině nebo ve svahu do 1:5 strojně</t>
  </si>
  <si>
    <t>-1935674095</t>
  </si>
  <si>
    <t>"zatravnění" 300</t>
  </si>
  <si>
    <t>19</t>
  </si>
  <si>
    <t>M</t>
  </si>
  <si>
    <t>10364101</t>
  </si>
  <si>
    <t>zemina pro terénní úpravy -  ornice</t>
  </si>
  <si>
    <t>2007098086</t>
  </si>
  <si>
    <t>300*0,15*1,8</t>
  </si>
  <si>
    <t>20</t>
  </si>
  <si>
    <t>181411121</t>
  </si>
  <si>
    <t>Založení lučního trávníku výsevem plochy do 1000 m2 v rovině a ve svahu do 1:5</t>
  </si>
  <si>
    <t>-1421831018</t>
  </si>
  <si>
    <t>00572470R</t>
  </si>
  <si>
    <t>osivo směs travní univerzál</t>
  </si>
  <si>
    <t>kg</t>
  </si>
  <si>
    <t>-1284840800</t>
  </si>
  <si>
    <t>300*0,025 'Přepočtené koeficientem množství</t>
  </si>
  <si>
    <t>22</t>
  </si>
  <si>
    <t>181951111</t>
  </si>
  <si>
    <t>Úprava pláně v hornině třídy těžitelnosti I, skupiny 1 až 3 bez zhutnění strojně</t>
  </si>
  <si>
    <t>904081882</t>
  </si>
  <si>
    <t>23</t>
  </si>
  <si>
    <t>181951112</t>
  </si>
  <si>
    <t>Úprava pláně v hornině třídy těžitelnosti I, skupiny 1 až 3 se zhutněním strojně</t>
  </si>
  <si>
    <t>1767430996</t>
  </si>
  <si>
    <t>"komunikace asfalt KC1" 3995</t>
  </si>
  <si>
    <t>"vjezd betonová dlažba KC2" 185</t>
  </si>
  <si>
    <t>"chodník betonová  dlažba KC3" 45</t>
  </si>
  <si>
    <t>"chodník betonová dlažba slepecká KC3" 10</t>
  </si>
  <si>
    <t>"zvýšený příčný práh žulová dlažba KC4" 15</t>
  </si>
  <si>
    <t>"vsakovací pás vegetační dlažba KC5" 185</t>
  </si>
  <si>
    <t>"vsakovací pás kamenivo KC5a" 25</t>
  </si>
  <si>
    <t>"oprava komunikace po osazení obrubníku litý asfalt KC6" 7</t>
  </si>
  <si>
    <t>24</t>
  </si>
  <si>
    <t>18200R001</t>
  </si>
  <si>
    <t>Ostatní náklady na pořízení trávníku, odplevelení, zalévání, zemědělská příprava půdy vč. hnojení, údržba do 1. sečení</t>
  </si>
  <si>
    <t>-2063427065</t>
  </si>
  <si>
    <t>300</t>
  </si>
  <si>
    <t>Zakládání</t>
  </si>
  <si>
    <t>25</t>
  </si>
  <si>
    <t>211521111</t>
  </si>
  <si>
    <t>Výplň odvodňovacích žeber nebo trativodů kamenivem hrubým drceným frakce 63 až 125 mm</t>
  </si>
  <si>
    <t>1374137723</t>
  </si>
  <si>
    <t>"vsakovací pás vegetační dlažba KC5" 0,4*0,5*460</t>
  </si>
  <si>
    <t>"vsakovací pás kamenivo KC5a" 0,4*0,5*62,5</t>
  </si>
  <si>
    <t>26</t>
  </si>
  <si>
    <t>211531111</t>
  </si>
  <si>
    <t>Výplň odvodňovacích žeber nebo trativodů kamenivem hrubým drceným frakce 32 až 63 mm</t>
  </si>
  <si>
    <t>1194256025</t>
  </si>
  <si>
    <t>"vsakovací pás vegetační dlažba KC5" 0,4*0,15*460</t>
  </si>
  <si>
    <t>"vsakovací pás kamenivo KC5a" 0,4*0,15*62,5</t>
  </si>
  <si>
    <t>27</t>
  </si>
  <si>
    <t>211971121</t>
  </si>
  <si>
    <t>Zřízení opláštění žeber nebo trativodů geotextilií v rýze nebo zářezu sklonu přes 1:2 š do 2,5 m</t>
  </si>
  <si>
    <t>1366244209</t>
  </si>
  <si>
    <t>"vsakovací pás vegetační dlažba KC5" 1,2*460</t>
  </si>
  <si>
    <t>"vsakovací pás kamenivo KC5a" 1,2*62,5</t>
  </si>
  <si>
    <t>"vsak" 14</t>
  </si>
  <si>
    <t>28</t>
  </si>
  <si>
    <t>69311070R</t>
  </si>
  <si>
    <t>geotextilie 400g/m2</t>
  </si>
  <si>
    <t>-1168588417</t>
  </si>
  <si>
    <t>29</t>
  </si>
  <si>
    <t>212755216R</t>
  </si>
  <si>
    <t>Trativody z drenážních trubek plastových flexibilních D 150 mm bez lože</t>
  </si>
  <si>
    <t>-692464060</t>
  </si>
  <si>
    <t>"vsakovací pás vegetační dlažba KC5" 920</t>
  </si>
  <si>
    <t>"vsakovací pás kamenivo KC5a" 125</t>
  </si>
  <si>
    <t>Komunikace</t>
  </si>
  <si>
    <t>564851111A</t>
  </si>
  <si>
    <t>Podklad ze štěrkodrtě ŠD tl 150 mm</t>
  </si>
  <si>
    <t>238771430</t>
  </si>
  <si>
    <t>31</t>
  </si>
  <si>
    <t>564851113A</t>
  </si>
  <si>
    <t>Podklad ze štěrkodrtě ŠD tl 170 mm</t>
  </si>
  <si>
    <t>-995606751</t>
  </si>
  <si>
    <t>32</t>
  </si>
  <si>
    <t>564861111A</t>
  </si>
  <si>
    <t>Podklad ze štěrkodrtě ŠD tl 200 mm</t>
  </si>
  <si>
    <t>1331193322</t>
  </si>
  <si>
    <t>33</t>
  </si>
  <si>
    <t>564871116A</t>
  </si>
  <si>
    <t>Podklad ze štěrkodrtě ŠD tl. 300 mm</t>
  </si>
  <si>
    <t>-1624947179</t>
  </si>
  <si>
    <t>"sanace podloží" 500</t>
  </si>
  <si>
    <t>34</t>
  </si>
  <si>
    <t>565165101A</t>
  </si>
  <si>
    <t xml:space="preserve">Asfaltový beton vrstva podkladní ACP 16 (obalované kamenivo OKS) tl 80 mm </t>
  </si>
  <si>
    <t>1014614319</t>
  </si>
  <si>
    <t>35</t>
  </si>
  <si>
    <t>567122110A</t>
  </si>
  <si>
    <t>Podklad ze směsi stmelené cementem SC C 8/10 (KSC I) tl 100 mm</t>
  </si>
  <si>
    <t>-1577168620</t>
  </si>
  <si>
    <t>36</t>
  </si>
  <si>
    <t>567122113A</t>
  </si>
  <si>
    <t>Podklad ze směsi stmelené cementem SC C 8/10 (KSC I) tl 140 mm</t>
  </si>
  <si>
    <t>1415774120</t>
  </si>
  <si>
    <t>37</t>
  </si>
  <si>
    <t>567142113A</t>
  </si>
  <si>
    <t>Podklad ze směsi stmelené cementem SC C 8/10 (KSC I) tl 230 mm</t>
  </si>
  <si>
    <t>438600494</t>
  </si>
  <si>
    <t>38</t>
  </si>
  <si>
    <t>573191111A</t>
  </si>
  <si>
    <t xml:space="preserve">Postřik infiltrační kationaktivní emulzí </t>
  </si>
  <si>
    <t>-155939085</t>
  </si>
  <si>
    <t>39</t>
  </si>
  <si>
    <t>573231107A</t>
  </si>
  <si>
    <t>Postřik živičný spojovací ze silniční emulze</t>
  </si>
  <si>
    <t>503545681</t>
  </si>
  <si>
    <t>40</t>
  </si>
  <si>
    <t>577134211B</t>
  </si>
  <si>
    <t xml:space="preserve">Asfaltový beton vrstva obrusná ACO 11 (ABS) tř. II tl 40 mm </t>
  </si>
  <si>
    <t>-249187451</t>
  </si>
  <si>
    <t>41</t>
  </si>
  <si>
    <t>578143113A</t>
  </si>
  <si>
    <t>Litý asfalt MA 11 (LAS) tl 40 mm</t>
  </si>
  <si>
    <t>-138148010</t>
  </si>
  <si>
    <t>"oprava komunikace po osazení obrubníku litý asfalt KC6" 2*7</t>
  </si>
  <si>
    <t>42</t>
  </si>
  <si>
    <t>62821155R1</t>
  </si>
  <si>
    <t>lepenka</t>
  </si>
  <si>
    <t>817549907</t>
  </si>
  <si>
    <t>43</t>
  </si>
  <si>
    <t>578901114</t>
  </si>
  <si>
    <t>Zdrsňovací posyp litého asfaltu v množství 10 kg/m2</t>
  </si>
  <si>
    <t>-120531847</t>
  </si>
  <si>
    <t>44</t>
  </si>
  <si>
    <t>591241111</t>
  </si>
  <si>
    <t>Kladení dlažby z kostek drobných z kamene na MC tl 50 mm</t>
  </si>
  <si>
    <t>2047501144</t>
  </si>
  <si>
    <t>45</t>
  </si>
  <si>
    <t>58381007</t>
  </si>
  <si>
    <t>kostka dlažební žula drobná 8/10</t>
  </si>
  <si>
    <t>559097507</t>
  </si>
  <si>
    <t>46</t>
  </si>
  <si>
    <t>596211120A</t>
  </si>
  <si>
    <t>Kladení zámkové dlažby komunikací pro pěší tl 60 mm</t>
  </si>
  <si>
    <t>1535582594</t>
  </si>
  <si>
    <t>47</t>
  </si>
  <si>
    <t>592450R01</t>
  </si>
  <si>
    <t>dlažba zámková 60 mm barva přírodní</t>
  </si>
  <si>
    <t>-960123391</t>
  </si>
  <si>
    <t>48</t>
  </si>
  <si>
    <t>59245006R</t>
  </si>
  <si>
    <t xml:space="preserve">dlažba betonová 60 mm červená pro nevidomé </t>
  </si>
  <si>
    <t>-1276664478</t>
  </si>
  <si>
    <t>49</t>
  </si>
  <si>
    <t>596211134</t>
  </si>
  <si>
    <t>Příplatek za kombinaci dvou barev u kladení betonových dlažeb komunikací pro pěší tl 60 mm</t>
  </si>
  <si>
    <t>850166922</t>
  </si>
  <si>
    <t>50</t>
  </si>
  <si>
    <t>596212210R</t>
  </si>
  <si>
    <t xml:space="preserve">Kladení zámkové dlažby pozemních komunikací tl 80 mm </t>
  </si>
  <si>
    <t>-286573460</t>
  </si>
  <si>
    <t>51</t>
  </si>
  <si>
    <t>59245R52</t>
  </si>
  <si>
    <t>dlažba zámková 80 mm červená</t>
  </si>
  <si>
    <t>438530642</t>
  </si>
  <si>
    <t>52</t>
  </si>
  <si>
    <t>596412210A</t>
  </si>
  <si>
    <t xml:space="preserve">Kladení dlažby z vegetačních tvárnic pozemních komunikací tl 80 mm </t>
  </si>
  <si>
    <t>465607443</t>
  </si>
  <si>
    <t>53</t>
  </si>
  <si>
    <t>592460R1</t>
  </si>
  <si>
    <t>dlažba plošná betonová vegetační 80mm</t>
  </si>
  <si>
    <t>-1382095288</t>
  </si>
  <si>
    <t>Trubní vedení</t>
  </si>
  <si>
    <t>54</t>
  </si>
  <si>
    <t>89245R001</t>
  </si>
  <si>
    <t>Napojení drenáže na stávající kanalizaci</t>
  </si>
  <si>
    <t>kus</t>
  </si>
  <si>
    <t>1121981673</t>
  </si>
  <si>
    <t>55</t>
  </si>
  <si>
    <t>895941211</t>
  </si>
  <si>
    <t>Zřízení vpusti kanalizační uliční z betonových dílců typ UV-50 nízký</t>
  </si>
  <si>
    <t>-1972122553</t>
  </si>
  <si>
    <t>56</t>
  </si>
  <si>
    <t>59221646R</t>
  </si>
  <si>
    <t>vpusťový komplet úžlabí (drážka, drážka) betonový 400/450x500x1000mm vč. koše a mříže s rámem</t>
  </si>
  <si>
    <t>-1185880892</t>
  </si>
  <si>
    <t>57</t>
  </si>
  <si>
    <t>899331111A</t>
  </si>
  <si>
    <t>Výšková úprava uličního vstupu nebo vpusti do 200 mm zvýšením nebo snížením poklopu</t>
  </si>
  <si>
    <t>761707712</t>
  </si>
  <si>
    <t>58</t>
  </si>
  <si>
    <t>899431111</t>
  </si>
  <si>
    <t>Výšková úprava uličního vstupu nebo vpusti do 200 mm zvýšením nebo snížením krycího hrnce, šoupěte nebo hydrantu</t>
  </si>
  <si>
    <t>-1022120905</t>
  </si>
  <si>
    <t>Ostatní konstrukce a práce, bourání</t>
  </si>
  <si>
    <t>59</t>
  </si>
  <si>
    <t>912211131</t>
  </si>
  <si>
    <t>Montáž směrového sloupku plastového pružného (balisety) přišroubováním k podkladu</t>
  </si>
  <si>
    <t>-1769862277</t>
  </si>
  <si>
    <t>60</t>
  </si>
  <si>
    <t>56288000</t>
  </si>
  <si>
    <t>sloupek plastový baliseta</t>
  </si>
  <si>
    <t>1296297548</t>
  </si>
  <si>
    <t>61</t>
  </si>
  <si>
    <t>915231116R</t>
  </si>
  <si>
    <t>Vodorovné dopravní značení přechody pro chodce, šipky, symboly retroreflexní barevný plast</t>
  </si>
  <si>
    <t>368345642</t>
  </si>
  <si>
    <t>2+34+12</t>
  </si>
  <si>
    <t>62</t>
  </si>
  <si>
    <t>915621111</t>
  </si>
  <si>
    <t>Předznačení vodorovného plošného značení</t>
  </si>
  <si>
    <t>1628846271</t>
  </si>
  <si>
    <t>63</t>
  </si>
  <si>
    <t>916131213</t>
  </si>
  <si>
    <t>Osazení silničního obrubníku betonového stojatého s boční opěrou do lože z betonu prostého</t>
  </si>
  <si>
    <t>299405576</t>
  </si>
  <si>
    <t>"ABO 2-15 (150/250/1000)" 390</t>
  </si>
  <si>
    <t>"ABO 15 (150/150/1000)" 115</t>
  </si>
  <si>
    <t>64</t>
  </si>
  <si>
    <t>59217031</t>
  </si>
  <si>
    <t>obrubník betonový silniční 1000x150x250mm</t>
  </si>
  <si>
    <t>-1567977189</t>
  </si>
  <si>
    <t>65</t>
  </si>
  <si>
    <t>59217029</t>
  </si>
  <si>
    <t>obrubník betonový silniční nájezdový 1000x150x150mm</t>
  </si>
  <si>
    <t>844637108</t>
  </si>
  <si>
    <t>66</t>
  </si>
  <si>
    <t>916231213</t>
  </si>
  <si>
    <t>Osazení chodníkového obrubníku betonového stojatého s boční opěrou do lože z betonu prostého</t>
  </si>
  <si>
    <t>804784444</t>
  </si>
  <si>
    <t>"ABO 17-10 (50/200/1000)" 25</t>
  </si>
  <si>
    <t>"ABO 19-10 (80/250/1000)" 840</t>
  </si>
  <si>
    <t>67</t>
  </si>
  <si>
    <t>59217002</t>
  </si>
  <si>
    <t>obrubník betonový zahradní šedý 1000x50x200mm</t>
  </si>
  <si>
    <t>375037787</t>
  </si>
  <si>
    <t>68</t>
  </si>
  <si>
    <t>59217016</t>
  </si>
  <si>
    <t>obrubník betonový chodníkový 1000x80x250mm</t>
  </si>
  <si>
    <t>-1142956309</t>
  </si>
  <si>
    <t>69</t>
  </si>
  <si>
    <t>916241213</t>
  </si>
  <si>
    <t>Osazení obrubníku kamenného stojatého s boční opěrou do lože z betonu prostého</t>
  </si>
  <si>
    <t>-809825316</t>
  </si>
  <si>
    <t>"OP 6 (150x250)" 16</t>
  </si>
  <si>
    <t>70</t>
  </si>
  <si>
    <t>58380007</t>
  </si>
  <si>
    <t>obrubník kamenný žulový přímý 1000x150x250mm</t>
  </si>
  <si>
    <t>-1489851384</t>
  </si>
  <si>
    <t>71</t>
  </si>
  <si>
    <t>916991121</t>
  </si>
  <si>
    <t>Lože pod obrubníky, krajníky nebo obruby z dlažebních kostek z betonu prostého</t>
  </si>
  <si>
    <t>43670187</t>
  </si>
  <si>
    <t>"silniční" (390+115+16)*0,08</t>
  </si>
  <si>
    <t>"zahradní" (25+840)*0,05</t>
  </si>
  <si>
    <t>72</t>
  </si>
  <si>
    <t>919112233</t>
  </si>
  <si>
    <t>Řezání spár pro vytvoření komůrky š 20 mm hl 40 mm pro těsnící zálivku v živičném krytu</t>
  </si>
  <si>
    <t>2126314627</t>
  </si>
  <si>
    <t>110</t>
  </si>
  <si>
    <t>73</t>
  </si>
  <si>
    <t>919122132</t>
  </si>
  <si>
    <t>Těsnění spár zálivkou za tepla pro komůrky š 20 mm hl 40 mm s těsnicím profilem</t>
  </si>
  <si>
    <t>642875221</t>
  </si>
  <si>
    <t>74</t>
  </si>
  <si>
    <t>919726123</t>
  </si>
  <si>
    <t>Geotextilie pro ochranu, separaci a filtraci netkaná měrná hmotnost do 500 g/m2</t>
  </si>
  <si>
    <t>1355797002</t>
  </si>
  <si>
    <t>75</t>
  </si>
  <si>
    <t>935936R01</t>
  </si>
  <si>
    <t>zaklapávací chránička půlená (ochrana inženýrských síti CETIN) - dodávka a montáž vč. zemních prací</t>
  </si>
  <si>
    <t>-477970097</t>
  </si>
  <si>
    <t>"bude fakturováno dle skutečnosti" 80</t>
  </si>
  <si>
    <t>76</t>
  </si>
  <si>
    <t>935936R02</t>
  </si>
  <si>
    <t>Stranový posun vedení (výkop stávajícího se zpětným zahrnutím) a výkop pro novou trasu SLP - CETIN</t>
  </si>
  <si>
    <t>1078944089</t>
  </si>
  <si>
    <t>"bude fakturováno dle skutečnosti" 40</t>
  </si>
  <si>
    <t>77</t>
  </si>
  <si>
    <t>935936R03</t>
  </si>
  <si>
    <t>sonda pro zjištění skutečné polohy vedení - CETIN</t>
  </si>
  <si>
    <t>1772179700</t>
  </si>
  <si>
    <t>78</t>
  </si>
  <si>
    <t>935937R01</t>
  </si>
  <si>
    <t>zaklapávací chránička půlená (ochrana inženýrských síti ČEZ) - dodávka a montáž vč. zemních prací</t>
  </si>
  <si>
    <t>731006119</t>
  </si>
  <si>
    <t>79</t>
  </si>
  <si>
    <t>935937R02</t>
  </si>
  <si>
    <t>Stranový posun vedení (výkop stávajícího se zpětným zahrnutím) a výkop pro novou trasu SLP - ČEZ</t>
  </si>
  <si>
    <t>-453498315</t>
  </si>
  <si>
    <t>"bude fakturováno dle skutečnosti" 10</t>
  </si>
  <si>
    <t>80</t>
  </si>
  <si>
    <t>935937R03</t>
  </si>
  <si>
    <t>sonda pro zjištění skutečné polohy vedení - ČEZ</t>
  </si>
  <si>
    <t>-156326247</t>
  </si>
  <si>
    <t>997</t>
  </si>
  <si>
    <t>Přesun sutě</t>
  </si>
  <si>
    <t>81</t>
  </si>
  <si>
    <t>997221551</t>
  </si>
  <si>
    <t>Vodorovná doprava suti ze sypkých materiálů do 1 km</t>
  </si>
  <si>
    <t>496058069</t>
  </si>
  <si>
    <t>"kamenivo" 53,65+1757,8+13,05</t>
  </si>
  <si>
    <t>82</t>
  </si>
  <si>
    <t>997221559</t>
  </si>
  <si>
    <t>Příplatek ZKD 1 km u vodorovné dopravy suti ze sypkých materiálů</t>
  </si>
  <si>
    <t>1942673161</t>
  </si>
  <si>
    <t>1824,5*4 'Přepočtené koeficientem množství</t>
  </si>
  <si>
    <t>83</t>
  </si>
  <si>
    <t>997221561</t>
  </si>
  <si>
    <t>Vodorovná doprava suti z kusových materiálů do 1 km</t>
  </si>
  <si>
    <t>1444649933</t>
  </si>
  <si>
    <t>"asfalt" 40,7+1262,42</t>
  </si>
  <si>
    <t>"dlažba" 5,9</t>
  </si>
  <si>
    <t>"beton" 60,125+11,375</t>
  </si>
  <si>
    <t>"obrubníky" 19,475</t>
  </si>
  <si>
    <t>84</t>
  </si>
  <si>
    <t>997221569</t>
  </si>
  <si>
    <t>Příplatek ZKD 1 km u vodorovné dopravy suti z kusových materiálů</t>
  </si>
  <si>
    <t>639420239</t>
  </si>
  <si>
    <t>1399,995*4 'Přepočtené koeficientem množství</t>
  </si>
  <si>
    <t>85</t>
  </si>
  <si>
    <t>997221861</t>
  </si>
  <si>
    <t>Poplatek za uložení stavebního odpadu na recyklační skládce (skládkovné) z prostého betonu pod kódem 17 01 01</t>
  </si>
  <si>
    <t>1516146239</t>
  </si>
  <si>
    <t>86</t>
  </si>
  <si>
    <t>997221873</t>
  </si>
  <si>
    <t>Poplatek za uložení stavebního odpadu na recyklační skládce (skládkovné) zeminy a kamení zatříděného do Katalogu odpadů pod kódem 17 05 04</t>
  </si>
  <si>
    <t>1078449658</t>
  </si>
  <si>
    <t>87</t>
  </si>
  <si>
    <t>997221875</t>
  </si>
  <si>
    <t>Poplatek za uložení stavebního odpadu na recyklační skládce (skládkovné) asfaltového bez obsahu dehtu zatříděného do Katalogu odpadů pod kódem 17 03 02</t>
  </si>
  <si>
    <t>953232658</t>
  </si>
  <si>
    <t>998</t>
  </si>
  <si>
    <t>Přesun hmot</t>
  </si>
  <si>
    <t>88</t>
  </si>
  <si>
    <t>998225111</t>
  </si>
  <si>
    <t>Přesun hmot pro pozemní komunikace s krytem z kamene, monolitickým betonovým nebo živičným</t>
  </si>
  <si>
    <t>1230805746</t>
  </si>
  <si>
    <t>89</t>
  </si>
  <si>
    <t>998225191</t>
  </si>
  <si>
    <t>Příplatek k přesunu hmot pro pozemní komunikace s krytem z kamene, živičným, betonovým do 1000 m</t>
  </si>
  <si>
    <t>-2099384286</t>
  </si>
  <si>
    <t>901 - VON</t>
  </si>
  <si>
    <t>Ostatní - Ostatní</t>
  </si>
  <si>
    <t xml:space="preserve">    101 - VON</t>
  </si>
  <si>
    <t>Ostatní</t>
  </si>
  <si>
    <t>101</t>
  </si>
  <si>
    <t>030001001</t>
  </si>
  <si>
    <t>Zařízení staveniště</t>
  </si>
  <si>
    <t>%</t>
  </si>
  <si>
    <t>1024</t>
  </si>
  <si>
    <t>759009449</t>
  </si>
  <si>
    <t>060001001</t>
  </si>
  <si>
    <t>Územní vlivy</t>
  </si>
  <si>
    <t>-1336797837</t>
  </si>
  <si>
    <t>060001012</t>
  </si>
  <si>
    <t>Dopravně inženýrské opatření</t>
  </si>
  <si>
    <t>Kč</t>
  </si>
  <si>
    <t>1852099600</t>
  </si>
  <si>
    <t>060001013</t>
  </si>
  <si>
    <t>PD skutečného provedení díla</t>
  </si>
  <si>
    <t>-54455276</t>
  </si>
  <si>
    <t>060002004</t>
  </si>
  <si>
    <t>Autorský dozor</t>
  </si>
  <si>
    <t>hod</t>
  </si>
  <si>
    <t>810270878</t>
  </si>
  <si>
    <t>060002011</t>
  </si>
  <si>
    <t>kompletační a koordinační činnost</t>
  </si>
  <si>
    <t>kpl</t>
  </si>
  <si>
    <t>850539111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</si>
</sst>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AN9" sqref="AN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18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s="1" customFormat="1" ht="12" customHeight="1">
      <c r="B5" s="19"/>
      <c r="D5" s="23" t="s">
        <v>13</v>
      </c>
      <c r="K5" s="195" t="s">
        <v>14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19"/>
      <c r="BE5" s="192" t="s">
        <v>15</v>
      </c>
      <c r="BS5" s="16" t="s">
        <v>6</v>
      </c>
    </row>
    <row r="6" spans="1:74" s="1" customFormat="1" ht="36.950000000000003" customHeight="1">
      <c r="B6" s="19"/>
      <c r="D6" s="25" t="s">
        <v>16</v>
      </c>
      <c r="K6" s="197" t="s">
        <v>17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19"/>
      <c r="BE6" s="193"/>
      <c r="BS6" s="16" t="s">
        <v>6</v>
      </c>
    </row>
    <row r="7" spans="1:74" s="1" customFormat="1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3"/>
      <c r="BS7" s="16" t="s">
        <v>6</v>
      </c>
    </row>
    <row r="8" spans="1:74" s="1" customFormat="1" ht="12" customHeight="1">
      <c r="B8" s="19"/>
      <c r="D8" s="26" t="s">
        <v>20</v>
      </c>
      <c r="K8" s="24" t="s">
        <v>21</v>
      </c>
      <c r="AK8" s="26" t="s">
        <v>22</v>
      </c>
      <c r="AN8" s="235">
        <v>44421</v>
      </c>
      <c r="AR8" s="19"/>
      <c r="BE8" s="193"/>
      <c r="BS8" s="16" t="s">
        <v>6</v>
      </c>
    </row>
    <row r="9" spans="1:74" s="1" customFormat="1" ht="14.45" customHeight="1">
      <c r="B9" s="19"/>
      <c r="AR9" s="19"/>
      <c r="BE9" s="193"/>
      <c r="BS9" s="16" t="s">
        <v>6</v>
      </c>
    </row>
    <row r="10" spans="1:74" s="1" customFormat="1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193"/>
      <c r="BS10" s="16" t="s">
        <v>6</v>
      </c>
    </row>
    <row r="11" spans="1:74" s="1" customFormat="1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193"/>
      <c r="BS11" s="16" t="s">
        <v>6</v>
      </c>
    </row>
    <row r="12" spans="1:74" s="1" customFormat="1" ht="6.95" customHeight="1">
      <c r="B12" s="19"/>
      <c r="AR12" s="19"/>
      <c r="BE12" s="193"/>
      <c r="BS12" s="16" t="s">
        <v>6</v>
      </c>
    </row>
    <row r="13" spans="1:74" s="1" customFormat="1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193"/>
      <c r="BS13" s="16" t="s">
        <v>6</v>
      </c>
    </row>
    <row r="14" spans="1:74" ht="12.75">
      <c r="B14" s="19"/>
      <c r="E14" s="198" t="s">
        <v>28</v>
      </c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26" t="s">
        <v>26</v>
      </c>
      <c r="AN14" s="28" t="s">
        <v>28</v>
      </c>
      <c r="AR14" s="19"/>
      <c r="BE14" s="193"/>
      <c r="BS14" s="16" t="s">
        <v>6</v>
      </c>
    </row>
    <row r="15" spans="1:74" s="1" customFormat="1" ht="6.95" customHeight="1">
      <c r="B15" s="19"/>
      <c r="AR15" s="19"/>
      <c r="BE15" s="193"/>
      <c r="BS15" s="16" t="s">
        <v>3</v>
      </c>
    </row>
    <row r="16" spans="1:74" s="1" customFormat="1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193"/>
      <c r="BS16" s="16" t="s">
        <v>3</v>
      </c>
    </row>
    <row r="17" spans="1:71" s="1" customFormat="1" ht="18.399999999999999" customHeight="1">
      <c r="B17" s="19"/>
      <c r="E17" s="24" t="s">
        <v>30</v>
      </c>
      <c r="AK17" s="26" t="s">
        <v>26</v>
      </c>
      <c r="AN17" s="24" t="s">
        <v>1</v>
      </c>
      <c r="AR17" s="19"/>
      <c r="BE17" s="193"/>
      <c r="BS17" s="16" t="s">
        <v>31</v>
      </c>
    </row>
    <row r="18" spans="1:71" s="1" customFormat="1" ht="6.95" customHeight="1">
      <c r="B18" s="19"/>
      <c r="AR18" s="19"/>
      <c r="BE18" s="193"/>
      <c r="BS18" s="16" t="s">
        <v>6</v>
      </c>
    </row>
    <row r="19" spans="1:71" s="1" customFormat="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193"/>
      <c r="BS19" s="16" t="s">
        <v>6</v>
      </c>
    </row>
    <row r="20" spans="1:71" s="1" customFormat="1" ht="18.399999999999999" customHeight="1">
      <c r="B20" s="19"/>
      <c r="E20" s="24" t="s">
        <v>30</v>
      </c>
      <c r="AK20" s="26" t="s">
        <v>26</v>
      </c>
      <c r="AN20" s="24" t="s">
        <v>1</v>
      </c>
      <c r="AR20" s="19"/>
      <c r="BE20" s="193"/>
      <c r="BS20" s="16" t="s">
        <v>31</v>
      </c>
    </row>
    <row r="21" spans="1:71" s="1" customFormat="1" ht="6.95" customHeight="1">
      <c r="B21" s="19"/>
      <c r="AR21" s="19"/>
      <c r="BE21" s="193"/>
    </row>
    <row r="22" spans="1:71" s="1" customFormat="1" ht="12" customHeight="1">
      <c r="B22" s="19"/>
      <c r="D22" s="26" t="s">
        <v>33</v>
      </c>
      <c r="AR22" s="19"/>
      <c r="BE22" s="193"/>
    </row>
    <row r="23" spans="1:71" s="1" customFormat="1" ht="16.5" customHeight="1">
      <c r="B23" s="19"/>
      <c r="E23" s="200" t="s">
        <v>1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R23" s="19"/>
      <c r="BE23" s="193"/>
    </row>
    <row r="24" spans="1:71" s="1" customFormat="1" ht="6.95" customHeight="1">
      <c r="B24" s="19"/>
      <c r="AR24" s="19"/>
      <c r="BE24" s="193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3"/>
    </row>
    <row r="26" spans="1:71" s="2" customFormat="1" ht="25.9" customHeight="1">
      <c r="A26" s="31"/>
      <c r="B26" s="32"/>
      <c r="C26" s="31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1">
        <f>ROUND(AG94,2)</f>
        <v>0</v>
      </c>
      <c r="AL26" s="202"/>
      <c r="AM26" s="202"/>
      <c r="AN26" s="202"/>
      <c r="AO26" s="202"/>
      <c r="AP26" s="31"/>
      <c r="AQ26" s="31"/>
      <c r="AR26" s="32"/>
      <c r="BE26" s="193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193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03" t="s">
        <v>35</v>
      </c>
      <c r="M28" s="203"/>
      <c r="N28" s="203"/>
      <c r="O28" s="203"/>
      <c r="P28" s="203"/>
      <c r="Q28" s="31"/>
      <c r="R28" s="31"/>
      <c r="S28" s="31"/>
      <c r="T28" s="31"/>
      <c r="U28" s="31"/>
      <c r="V28" s="31"/>
      <c r="W28" s="203" t="s">
        <v>36</v>
      </c>
      <c r="X28" s="203"/>
      <c r="Y28" s="203"/>
      <c r="Z28" s="203"/>
      <c r="AA28" s="203"/>
      <c r="AB28" s="203"/>
      <c r="AC28" s="203"/>
      <c r="AD28" s="203"/>
      <c r="AE28" s="203"/>
      <c r="AF28" s="31"/>
      <c r="AG28" s="31"/>
      <c r="AH28" s="31"/>
      <c r="AI28" s="31"/>
      <c r="AJ28" s="31"/>
      <c r="AK28" s="203" t="s">
        <v>37</v>
      </c>
      <c r="AL28" s="203"/>
      <c r="AM28" s="203"/>
      <c r="AN28" s="203"/>
      <c r="AO28" s="203"/>
      <c r="AP28" s="31"/>
      <c r="AQ28" s="31"/>
      <c r="AR28" s="32"/>
      <c r="BE28" s="193"/>
    </row>
    <row r="29" spans="1:71" s="3" customFormat="1" ht="14.45" customHeight="1">
      <c r="B29" s="36"/>
      <c r="D29" s="26" t="s">
        <v>38</v>
      </c>
      <c r="F29" s="26" t="s">
        <v>39</v>
      </c>
      <c r="L29" s="206">
        <v>0.21</v>
      </c>
      <c r="M29" s="205"/>
      <c r="N29" s="205"/>
      <c r="O29" s="205"/>
      <c r="P29" s="205"/>
      <c r="W29" s="204">
        <f>ROUND(AZ94, 2)</f>
        <v>0</v>
      </c>
      <c r="X29" s="205"/>
      <c r="Y29" s="205"/>
      <c r="Z29" s="205"/>
      <c r="AA29" s="205"/>
      <c r="AB29" s="205"/>
      <c r="AC29" s="205"/>
      <c r="AD29" s="205"/>
      <c r="AE29" s="205"/>
      <c r="AK29" s="204">
        <f>ROUND(AV94, 2)</f>
        <v>0</v>
      </c>
      <c r="AL29" s="205"/>
      <c r="AM29" s="205"/>
      <c r="AN29" s="205"/>
      <c r="AO29" s="205"/>
      <c r="AR29" s="36"/>
      <c r="BE29" s="194"/>
    </row>
    <row r="30" spans="1:71" s="3" customFormat="1" ht="14.45" customHeight="1">
      <c r="B30" s="36"/>
      <c r="F30" s="26" t="s">
        <v>40</v>
      </c>
      <c r="L30" s="206">
        <v>0.15</v>
      </c>
      <c r="M30" s="205"/>
      <c r="N30" s="205"/>
      <c r="O30" s="205"/>
      <c r="P30" s="205"/>
      <c r="W30" s="204">
        <f>ROUND(BA94, 2)</f>
        <v>0</v>
      </c>
      <c r="X30" s="205"/>
      <c r="Y30" s="205"/>
      <c r="Z30" s="205"/>
      <c r="AA30" s="205"/>
      <c r="AB30" s="205"/>
      <c r="AC30" s="205"/>
      <c r="AD30" s="205"/>
      <c r="AE30" s="205"/>
      <c r="AK30" s="204">
        <f>ROUND(AW94, 2)</f>
        <v>0</v>
      </c>
      <c r="AL30" s="205"/>
      <c r="AM30" s="205"/>
      <c r="AN30" s="205"/>
      <c r="AO30" s="205"/>
      <c r="AR30" s="36"/>
      <c r="BE30" s="194"/>
    </row>
    <row r="31" spans="1:71" s="3" customFormat="1" ht="14.45" hidden="1" customHeight="1">
      <c r="B31" s="36"/>
      <c r="F31" s="26" t="s">
        <v>41</v>
      </c>
      <c r="L31" s="206">
        <v>0.21</v>
      </c>
      <c r="M31" s="205"/>
      <c r="N31" s="205"/>
      <c r="O31" s="205"/>
      <c r="P31" s="205"/>
      <c r="W31" s="204">
        <f>ROUND(BB94, 2)</f>
        <v>0</v>
      </c>
      <c r="X31" s="205"/>
      <c r="Y31" s="205"/>
      <c r="Z31" s="205"/>
      <c r="AA31" s="205"/>
      <c r="AB31" s="205"/>
      <c r="AC31" s="205"/>
      <c r="AD31" s="205"/>
      <c r="AE31" s="205"/>
      <c r="AK31" s="204">
        <v>0</v>
      </c>
      <c r="AL31" s="205"/>
      <c r="AM31" s="205"/>
      <c r="AN31" s="205"/>
      <c r="AO31" s="205"/>
      <c r="AR31" s="36"/>
      <c r="BE31" s="194"/>
    </row>
    <row r="32" spans="1:71" s="3" customFormat="1" ht="14.45" hidden="1" customHeight="1">
      <c r="B32" s="36"/>
      <c r="F32" s="26" t="s">
        <v>42</v>
      </c>
      <c r="L32" s="206">
        <v>0.15</v>
      </c>
      <c r="M32" s="205"/>
      <c r="N32" s="205"/>
      <c r="O32" s="205"/>
      <c r="P32" s="205"/>
      <c r="W32" s="204">
        <f>ROUND(BC94, 2)</f>
        <v>0</v>
      </c>
      <c r="X32" s="205"/>
      <c r="Y32" s="205"/>
      <c r="Z32" s="205"/>
      <c r="AA32" s="205"/>
      <c r="AB32" s="205"/>
      <c r="AC32" s="205"/>
      <c r="AD32" s="205"/>
      <c r="AE32" s="205"/>
      <c r="AK32" s="204">
        <v>0</v>
      </c>
      <c r="AL32" s="205"/>
      <c r="AM32" s="205"/>
      <c r="AN32" s="205"/>
      <c r="AO32" s="205"/>
      <c r="AR32" s="36"/>
      <c r="BE32" s="194"/>
    </row>
    <row r="33" spans="1:57" s="3" customFormat="1" ht="14.45" hidden="1" customHeight="1">
      <c r="B33" s="36"/>
      <c r="F33" s="26" t="s">
        <v>43</v>
      </c>
      <c r="L33" s="206">
        <v>0</v>
      </c>
      <c r="M33" s="205"/>
      <c r="N33" s="205"/>
      <c r="O33" s="205"/>
      <c r="P33" s="205"/>
      <c r="W33" s="204">
        <f>ROUND(BD94, 2)</f>
        <v>0</v>
      </c>
      <c r="X33" s="205"/>
      <c r="Y33" s="205"/>
      <c r="Z33" s="205"/>
      <c r="AA33" s="205"/>
      <c r="AB33" s="205"/>
      <c r="AC33" s="205"/>
      <c r="AD33" s="205"/>
      <c r="AE33" s="205"/>
      <c r="AK33" s="204">
        <v>0</v>
      </c>
      <c r="AL33" s="205"/>
      <c r="AM33" s="205"/>
      <c r="AN33" s="205"/>
      <c r="AO33" s="205"/>
      <c r="AR33" s="36"/>
      <c r="BE33" s="194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193"/>
    </row>
    <row r="35" spans="1:57" s="2" customFormat="1" ht="25.9" customHeight="1">
      <c r="A35" s="31"/>
      <c r="B35" s="32"/>
      <c r="C35" s="37"/>
      <c r="D35" s="38" t="s">
        <v>44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45</v>
      </c>
      <c r="U35" s="39"/>
      <c r="V35" s="39"/>
      <c r="W35" s="39"/>
      <c r="X35" s="207" t="s">
        <v>46</v>
      </c>
      <c r="Y35" s="208"/>
      <c r="Z35" s="208"/>
      <c r="AA35" s="208"/>
      <c r="AB35" s="208"/>
      <c r="AC35" s="39"/>
      <c r="AD35" s="39"/>
      <c r="AE35" s="39"/>
      <c r="AF35" s="39"/>
      <c r="AG35" s="39"/>
      <c r="AH35" s="39"/>
      <c r="AI35" s="39"/>
      <c r="AJ35" s="39"/>
      <c r="AK35" s="209">
        <f>SUM(AK26:AK33)</f>
        <v>0</v>
      </c>
      <c r="AL35" s="208"/>
      <c r="AM35" s="208"/>
      <c r="AN35" s="208"/>
      <c r="AO35" s="210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47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48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1"/>
      <c r="B60" s="32"/>
      <c r="C60" s="31"/>
      <c r="D60" s="44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49</v>
      </c>
      <c r="AI60" s="34"/>
      <c r="AJ60" s="34"/>
      <c r="AK60" s="34"/>
      <c r="AL60" s="34"/>
      <c r="AM60" s="44" t="s">
        <v>50</v>
      </c>
      <c r="AN60" s="34"/>
      <c r="AO60" s="34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1"/>
      <c r="B64" s="32"/>
      <c r="C64" s="31"/>
      <c r="D64" s="42" t="s">
        <v>51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52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1"/>
      <c r="B75" s="32"/>
      <c r="C75" s="31"/>
      <c r="D75" s="44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49</v>
      </c>
      <c r="AI75" s="34"/>
      <c r="AJ75" s="34"/>
      <c r="AK75" s="34"/>
      <c r="AL75" s="34"/>
      <c r="AM75" s="44" t="s">
        <v>50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5" customHeight="1">
      <c r="A82" s="31"/>
      <c r="B82" s="32"/>
      <c r="C82" s="20" t="s">
        <v>53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6" t="s">
        <v>13</v>
      </c>
      <c r="L84" s="4" t="str">
        <f>K5</f>
        <v>08</v>
      </c>
      <c r="AR84" s="50"/>
    </row>
    <row r="85" spans="1:91" s="5" customFormat="1" ht="36.950000000000003" customHeight="1">
      <c r="B85" s="51"/>
      <c r="C85" s="52" t="s">
        <v>16</v>
      </c>
      <c r="L85" s="229" t="str">
        <f>K6</f>
        <v>Oprava komunikací ulice V aleji a B. Němcové</v>
      </c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R85" s="51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20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ul. V aleji a B. Němcové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22</v>
      </c>
      <c r="AJ87" s="31"/>
      <c r="AK87" s="31"/>
      <c r="AL87" s="31"/>
      <c r="AM87" s="211">
        <f>IF(AN8= "","",AN8)</f>
        <v>44421</v>
      </c>
      <c r="AN87" s="211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23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obec Rudná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29</v>
      </c>
      <c r="AJ89" s="31"/>
      <c r="AK89" s="31"/>
      <c r="AL89" s="31"/>
      <c r="AM89" s="212" t="str">
        <f>IF(E17="","",E17)</f>
        <v xml:space="preserve"> </v>
      </c>
      <c r="AN89" s="213"/>
      <c r="AO89" s="213"/>
      <c r="AP89" s="213"/>
      <c r="AQ89" s="31"/>
      <c r="AR89" s="32"/>
      <c r="AS89" s="214" t="s">
        <v>54</v>
      </c>
      <c r="AT89" s="215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15.2" customHeight="1">
      <c r="A90" s="31"/>
      <c r="B90" s="32"/>
      <c r="C90" s="26" t="s">
        <v>27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32</v>
      </c>
      <c r="AJ90" s="31"/>
      <c r="AK90" s="31"/>
      <c r="AL90" s="31"/>
      <c r="AM90" s="212" t="str">
        <f>IF(E20="","",E20)</f>
        <v xml:space="preserve"> </v>
      </c>
      <c r="AN90" s="213"/>
      <c r="AO90" s="213"/>
      <c r="AP90" s="213"/>
      <c r="AQ90" s="31"/>
      <c r="AR90" s="32"/>
      <c r="AS90" s="216"/>
      <c r="AT90" s="217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16"/>
      <c r="AT91" s="217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224" t="s">
        <v>55</v>
      </c>
      <c r="D92" s="225"/>
      <c r="E92" s="225"/>
      <c r="F92" s="225"/>
      <c r="G92" s="225"/>
      <c r="H92" s="59"/>
      <c r="I92" s="226" t="s">
        <v>56</v>
      </c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7" t="s">
        <v>57</v>
      </c>
      <c r="AH92" s="225"/>
      <c r="AI92" s="225"/>
      <c r="AJ92" s="225"/>
      <c r="AK92" s="225"/>
      <c r="AL92" s="225"/>
      <c r="AM92" s="225"/>
      <c r="AN92" s="226" t="s">
        <v>58</v>
      </c>
      <c r="AO92" s="225"/>
      <c r="AP92" s="228"/>
      <c r="AQ92" s="60" t="s">
        <v>59</v>
      </c>
      <c r="AR92" s="32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50000000000003" customHeight="1">
      <c r="B94" s="67"/>
      <c r="C94" s="68" t="s">
        <v>72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22">
        <f>ROUND(SUM(AG95:AG96),2)</f>
        <v>0</v>
      </c>
      <c r="AH94" s="222"/>
      <c r="AI94" s="222"/>
      <c r="AJ94" s="222"/>
      <c r="AK94" s="222"/>
      <c r="AL94" s="222"/>
      <c r="AM94" s="222"/>
      <c r="AN94" s="223">
        <f>SUM(AG94,AT94)</f>
        <v>0</v>
      </c>
      <c r="AO94" s="223"/>
      <c r="AP94" s="223"/>
      <c r="AQ94" s="71" t="s">
        <v>1</v>
      </c>
      <c r="AR94" s="67"/>
      <c r="AS94" s="72">
        <f>ROUND(SUM(AS95:AS96),2)</f>
        <v>0</v>
      </c>
      <c r="AT94" s="73">
        <f>ROUND(SUM(AV94:AW94),2)</f>
        <v>0</v>
      </c>
      <c r="AU94" s="74">
        <f>ROUND(SUM(AU95:AU96),5)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ROUND(SUM(AZ95:AZ96),2)</f>
        <v>0</v>
      </c>
      <c r="BA94" s="73">
        <f>ROUND(SUM(BA95:BA96),2)</f>
        <v>0</v>
      </c>
      <c r="BB94" s="73">
        <f>ROUND(SUM(BB95:BB96),2)</f>
        <v>0</v>
      </c>
      <c r="BC94" s="73">
        <f>ROUND(SUM(BC95:BC96),2)</f>
        <v>0</v>
      </c>
      <c r="BD94" s="75">
        <f>ROUND(SUM(BD95:BD96),2)</f>
        <v>0</v>
      </c>
      <c r="BS94" s="76" t="s">
        <v>73</v>
      </c>
      <c r="BT94" s="76" t="s">
        <v>74</v>
      </c>
      <c r="BU94" s="77" t="s">
        <v>75</v>
      </c>
      <c r="BV94" s="76" t="s">
        <v>76</v>
      </c>
      <c r="BW94" s="76" t="s">
        <v>4</v>
      </c>
      <c r="BX94" s="76" t="s">
        <v>77</v>
      </c>
      <c r="CL94" s="76" t="s">
        <v>1</v>
      </c>
    </row>
    <row r="95" spans="1:91" s="7" customFormat="1" ht="16.5" customHeight="1">
      <c r="A95" s="78" t="s">
        <v>78</v>
      </c>
      <c r="B95" s="79"/>
      <c r="C95" s="80"/>
      <c r="D95" s="221" t="s">
        <v>79</v>
      </c>
      <c r="E95" s="221"/>
      <c r="F95" s="221"/>
      <c r="G95" s="221"/>
      <c r="H95" s="221"/>
      <c r="I95" s="81"/>
      <c r="J95" s="221" t="s">
        <v>80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19">
        <f>'01 - SO 01 Komunikace'!J30</f>
        <v>0</v>
      </c>
      <c r="AH95" s="220"/>
      <c r="AI95" s="220"/>
      <c r="AJ95" s="220"/>
      <c r="AK95" s="220"/>
      <c r="AL95" s="220"/>
      <c r="AM95" s="220"/>
      <c r="AN95" s="219">
        <f>SUM(AG95,AT95)</f>
        <v>0</v>
      </c>
      <c r="AO95" s="220"/>
      <c r="AP95" s="220"/>
      <c r="AQ95" s="82" t="s">
        <v>81</v>
      </c>
      <c r="AR95" s="79"/>
      <c r="AS95" s="83">
        <v>0</v>
      </c>
      <c r="AT95" s="84">
        <f>ROUND(SUM(AV95:AW95),2)</f>
        <v>0</v>
      </c>
      <c r="AU95" s="85">
        <f>'01 - SO 01 Komunikace'!P124</f>
        <v>0</v>
      </c>
      <c r="AV95" s="84">
        <f>'01 - SO 01 Komunikace'!J33</f>
        <v>0</v>
      </c>
      <c r="AW95" s="84">
        <f>'01 - SO 01 Komunikace'!J34</f>
        <v>0</v>
      </c>
      <c r="AX95" s="84">
        <f>'01 - SO 01 Komunikace'!J35</f>
        <v>0</v>
      </c>
      <c r="AY95" s="84">
        <f>'01 - SO 01 Komunikace'!J36</f>
        <v>0</v>
      </c>
      <c r="AZ95" s="84">
        <f>'01 - SO 01 Komunikace'!F33</f>
        <v>0</v>
      </c>
      <c r="BA95" s="84">
        <f>'01 - SO 01 Komunikace'!F34</f>
        <v>0</v>
      </c>
      <c r="BB95" s="84">
        <f>'01 - SO 01 Komunikace'!F35</f>
        <v>0</v>
      </c>
      <c r="BC95" s="84">
        <f>'01 - SO 01 Komunikace'!F36</f>
        <v>0</v>
      </c>
      <c r="BD95" s="86">
        <f>'01 - SO 01 Komunikace'!F37</f>
        <v>0</v>
      </c>
      <c r="BT95" s="87" t="s">
        <v>82</v>
      </c>
      <c r="BV95" s="87" t="s">
        <v>76</v>
      </c>
      <c r="BW95" s="87" t="s">
        <v>83</v>
      </c>
      <c r="BX95" s="87" t="s">
        <v>4</v>
      </c>
      <c r="CL95" s="87" t="s">
        <v>1</v>
      </c>
      <c r="CM95" s="87" t="s">
        <v>84</v>
      </c>
    </row>
    <row r="96" spans="1:91" s="7" customFormat="1" ht="16.5" customHeight="1">
      <c r="A96" s="78" t="s">
        <v>78</v>
      </c>
      <c r="B96" s="79"/>
      <c r="C96" s="80"/>
      <c r="D96" s="221" t="s">
        <v>85</v>
      </c>
      <c r="E96" s="221"/>
      <c r="F96" s="221"/>
      <c r="G96" s="221"/>
      <c r="H96" s="221"/>
      <c r="I96" s="81"/>
      <c r="J96" s="221" t="s">
        <v>86</v>
      </c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19">
        <f>'901 - VON'!J30</f>
        <v>0</v>
      </c>
      <c r="AH96" s="220"/>
      <c r="AI96" s="220"/>
      <c r="AJ96" s="220"/>
      <c r="AK96" s="220"/>
      <c r="AL96" s="220"/>
      <c r="AM96" s="220"/>
      <c r="AN96" s="219">
        <f>SUM(AG96,AT96)</f>
        <v>0</v>
      </c>
      <c r="AO96" s="220"/>
      <c r="AP96" s="220"/>
      <c r="AQ96" s="82" t="s">
        <v>86</v>
      </c>
      <c r="AR96" s="79"/>
      <c r="AS96" s="88">
        <v>0</v>
      </c>
      <c r="AT96" s="89">
        <f>ROUND(SUM(AV96:AW96),2)</f>
        <v>0</v>
      </c>
      <c r="AU96" s="90">
        <f>'901 - VON'!P118</f>
        <v>0</v>
      </c>
      <c r="AV96" s="89">
        <f>'901 - VON'!J33</f>
        <v>0</v>
      </c>
      <c r="AW96" s="89">
        <f>'901 - VON'!J34</f>
        <v>0</v>
      </c>
      <c r="AX96" s="89">
        <f>'901 - VON'!J35</f>
        <v>0</v>
      </c>
      <c r="AY96" s="89">
        <f>'901 - VON'!J36</f>
        <v>0</v>
      </c>
      <c r="AZ96" s="89">
        <f>'901 - VON'!F33</f>
        <v>0</v>
      </c>
      <c r="BA96" s="89">
        <f>'901 - VON'!F34</f>
        <v>0</v>
      </c>
      <c r="BB96" s="89">
        <f>'901 - VON'!F35</f>
        <v>0</v>
      </c>
      <c r="BC96" s="89">
        <f>'901 - VON'!F36</f>
        <v>0</v>
      </c>
      <c r="BD96" s="91">
        <f>'901 - VON'!F37</f>
        <v>0</v>
      </c>
      <c r="BT96" s="87" t="s">
        <v>82</v>
      </c>
      <c r="BV96" s="87" t="s">
        <v>76</v>
      </c>
      <c r="BW96" s="87" t="s">
        <v>87</v>
      </c>
      <c r="BX96" s="87" t="s">
        <v>4</v>
      </c>
      <c r="CL96" s="87" t="s">
        <v>1</v>
      </c>
      <c r="CM96" s="87" t="s">
        <v>84</v>
      </c>
    </row>
    <row r="97" spans="1:57" s="2" customFormat="1" ht="30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6.95" customHeight="1">
      <c r="A98" s="31"/>
      <c r="B98" s="46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32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O 01 Komunikace'!C2" display="/" xr:uid="{00000000-0004-0000-0000-000000000000}"/>
    <hyperlink ref="A96" location="'901 - VO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9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8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6" t="s">
        <v>83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5" customHeight="1">
      <c r="B4" s="19"/>
      <c r="D4" s="20" t="s">
        <v>88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2" t="str">
        <f>'Rekapitulace stavby'!K6</f>
        <v>Oprava komunikací ulice V aleji a B. Němcové</v>
      </c>
      <c r="F7" s="233"/>
      <c r="G7" s="233"/>
      <c r="H7" s="233"/>
      <c r="L7" s="19"/>
    </row>
    <row r="8" spans="1:46" s="2" customFormat="1" ht="12" customHeight="1">
      <c r="A8" s="31"/>
      <c r="B8" s="32"/>
      <c r="C8" s="31"/>
      <c r="D8" s="26" t="s">
        <v>89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9" t="s">
        <v>90</v>
      </c>
      <c r="F9" s="231"/>
      <c r="G9" s="231"/>
      <c r="H9" s="231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>
        <f>'Rekapitulace stavby'!AN8</f>
        <v>44421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26" t="s">
        <v>24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25</v>
      </c>
      <c r="F15" s="31"/>
      <c r="G15" s="31"/>
      <c r="H15" s="31"/>
      <c r="I15" s="26" t="s">
        <v>26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27</v>
      </c>
      <c r="E17" s="31"/>
      <c r="F17" s="31"/>
      <c r="G17" s="31"/>
      <c r="H17" s="31"/>
      <c r="I17" s="26" t="s">
        <v>24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4" t="str">
        <f>'Rekapitulace stavby'!E14</f>
        <v>Vyplň údaj</v>
      </c>
      <c r="F18" s="195"/>
      <c r="G18" s="195"/>
      <c r="H18" s="195"/>
      <c r="I18" s="26" t="s">
        <v>26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29</v>
      </c>
      <c r="E20" s="31"/>
      <c r="F20" s="31"/>
      <c r="G20" s="31"/>
      <c r="H20" s="31"/>
      <c r="I20" s="26" t="s">
        <v>24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26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24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26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33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00" t="s">
        <v>1</v>
      </c>
      <c r="F27" s="200"/>
      <c r="G27" s="200"/>
      <c r="H27" s="200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34</v>
      </c>
      <c r="E30" s="31"/>
      <c r="F30" s="31"/>
      <c r="G30" s="31"/>
      <c r="H30" s="31"/>
      <c r="I30" s="31"/>
      <c r="J30" s="70">
        <f>ROUND(J124,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38</v>
      </c>
      <c r="E33" s="26" t="s">
        <v>39</v>
      </c>
      <c r="F33" s="98">
        <f>ROUND((SUM(BE124:BE389)),  2)</f>
        <v>0</v>
      </c>
      <c r="G33" s="31"/>
      <c r="H33" s="31"/>
      <c r="I33" s="99">
        <v>0.21</v>
      </c>
      <c r="J33" s="98">
        <f>ROUND(((SUM(BE124:BE389))*I33),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8">
        <f>ROUND((SUM(BF124:BF389)),  2)</f>
        <v>0</v>
      </c>
      <c r="G34" s="31"/>
      <c r="H34" s="31"/>
      <c r="I34" s="99">
        <v>0.15</v>
      </c>
      <c r="J34" s="98">
        <f>ROUND(((SUM(BF124:BF389))*I34),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8">
        <f>ROUND((SUM(BG124:BG389)),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8">
        <f>ROUND((SUM(BH124:BH389)),  2)</f>
        <v>0</v>
      </c>
      <c r="G36" s="31"/>
      <c r="H36" s="31"/>
      <c r="I36" s="99">
        <v>0.15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8">
        <f>ROUND((SUM(BI124:BI389)),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44</v>
      </c>
      <c r="E39" s="59"/>
      <c r="F39" s="59"/>
      <c r="G39" s="102" t="s">
        <v>45</v>
      </c>
      <c r="H39" s="103" t="s">
        <v>46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6" t="s">
        <v>50</v>
      </c>
      <c r="G61" s="44" t="s">
        <v>49</v>
      </c>
      <c r="H61" s="34"/>
      <c r="I61" s="34"/>
      <c r="J61" s="107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6" t="s">
        <v>50</v>
      </c>
      <c r="G76" s="44" t="s">
        <v>49</v>
      </c>
      <c r="H76" s="34"/>
      <c r="I76" s="34"/>
      <c r="J76" s="107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91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2" t="str">
        <f>E7</f>
        <v>Oprava komunikací ulice V aleji a B. Němcové</v>
      </c>
      <c r="F85" s="233"/>
      <c r="G85" s="233"/>
      <c r="H85" s="23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89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9" t="str">
        <f>E9</f>
        <v>01 - SO 01 Komunikace</v>
      </c>
      <c r="F87" s="231"/>
      <c r="G87" s="231"/>
      <c r="H87" s="231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>ul. V aleji a B. Němcové</v>
      </c>
      <c r="G89" s="31"/>
      <c r="H89" s="31"/>
      <c r="I89" s="26" t="s">
        <v>22</v>
      </c>
      <c r="J89" s="54">
        <f>IF(J12="","",J12)</f>
        <v>44421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1"/>
      <c r="E91" s="31"/>
      <c r="F91" s="24" t="str">
        <f>E15</f>
        <v>obec Rudná</v>
      </c>
      <c r="G91" s="31"/>
      <c r="H91" s="31"/>
      <c r="I91" s="26" t="s">
        <v>29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92</v>
      </c>
      <c r="D94" s="100"/>
      <c r="E94" s="100"/>
      <c r="F94" s="100"/>
      <c r="G94" s="100"/>
      <c r="H94" s="100"/>
      <c r="I94" s="100"/>
      <c r="J94" s="109" t="s">
        <v>93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94</v>
      </c>
      <c r="D96" s="31"/>
      <c r="E96" s="31"/>
      <c r="F96" s="31"/>
      <c r="G96" s="31"/>
      <c r="H96" s="31"/>
      <c r="I96" s="31"/>
      <c r="J96" s="70">
        <f>J124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95</v>
      </c>
    </row>
    <row r="97" spans="1:31" s="9" customFormat="1" ht="24.95" customHeight="1">
      <c r="B97" s="111"/>
      <c r="D97" s="112" t="s">
        <v>96</v>
      </c>
      <c r="E97" s="113"/>
      <c r="F97" s="113"/>
      <c r="G97" s="113"/>
      <c r="H97" s="113"/>
      <c r="I97" s="113"/>
      <c r="J97" s="114">
        <f>J125</f>
        <v>0</v>
      </c>
      <c r="L97" s="111"/>
    </row>
    <row r="98" spans="1:31" s="10" customFormat="1" ht="19.899999999999999" customHeight="1">
      <c r="B98" s="115"/>
      <c r="D98" s="116" t="s">
        <v>97</v>
      </c>
      <c r="E98" s="117"/>
      <c r="F98" s="117"/>
      <c r="G98" s="117"/>
      <c r="H98" s="117"/>
      <c r="I98" s="117"/>
      <c r="J98" s="118">
        <f>J126</f>
        <v>0</v>
      </c>
      <c r="L98" s="115"/>
    </row>
    <row r="99" spans="1:31" s="10" customFormat="1" ht="19.899999999999999" customHeight="1">
      <c r="B99" s="115"/>
      <c r="D99" s="116" t="s">
        <v>98</v>
      </c>
      <c r="E99" s="117"/>
      <c r="F99" s="117"/>
      <c r="G99" s="117"/>
      <c r="H99" s="117"/>
      <c r="I99" s="117"/>
      <c r="J99" s="118">
        <f>J209</f>
        <v>0</v>
      </c>
      <c r="L99" s="115"/>
    </row>
    <row r="100" spans="1:31" s="10" customFormat="1" ht="19.899999999999999" customHeight="1">
      <c r="B100" s="115"/>
      <c r="D100" s="116" t="s">
        <v>99</v>
      </c>
      <c r="E100" s="117"/>
      <c r="F100" s="117"/>
      <c r="G100" s="117"/>
      <c r="H100" s="117"/>
      <c r="I100" s="117"/>
      <c r="J100" s="118">
        <f>J229</f>
        <v>0</v>
      </c>
      <c r="L100" s="115"/>
    </row>
    <row r="101" spans="1:31" s="10" customFormat="1" ht="19.899999999999999" customHeight="1">
      <c r="B101" s="115"/>
      <c r="D101" s="116" t="s">
        <v>100</v>
      </c>
      <c r="E101" s="117"/>
      <c r="F101" s="117"/>
      <c r="G101" s="117"/>
      <c r="H101" s="117"/>
      <c r="I101" s="117"/>
      <c r="J101" s="118">
        <f>J302</f>
        <v>0</v>
      </c>
      <c r="L101" s="115"/>
    </row>
    <row r="102" spans="1:31" s="10" customFormat="1" ht="19.899999999999999" customHeight="1">
      <c r="B102" s="115"/>
      <c r="D102" s="116" t="s">
        <v>101</v>
      </c>
      <c r="E102" s="117"/>
      <c r="F102" s="117"/>
      <c r="G102" s="117"/>
      <c r="H102" s="117"/>
      <c r="I102" s="117"/>
      <c r="J102" s="118">
        <f>J308</f>
        <v>0</v>
      </c>
      <c r="L102" s="115"/>
    </row>
    <row r="103" spans="1:31" s="10" customFormat="1" ht="19.899999999999999" customHeight="1">
      <c r="B103" s="115"/>
      <c r="D103" s="116" t="s">
        <v>102</v>
      </c>
      <c r="E103" s="117"/>
      <c r="F103" s="117"/>
      <c r="G103" s="117"/>
      <c r="H103" s="117"/>
      <c r="I103" s="117"/>
      <c r="J103" s="118">
        <f>J362</f>
        <v>0</v>
      </c>
      <c r="L103" s="115"/>
    </row>
    <row r="104" spans="1:31" s="10" customFormat="1" ht="19.899999999999999" customHeight="1">
      <c r="B104" s="115"/>
      <c r="D104" s="116" t="s">
        <v>103</v>
      </c>
      <c r="E104" s="117"/>
      <c r="F104" s="117"/>
      <c r="G104" s="117"/>
      <c r="H104" s="117"/>
      <c r="I104" s="117"/>
      <c r="J104" s="118">
        <f>J387</f>
        <v>0</v>
      </c>
      <c r="L104" s="115"/>
    </row>
    <row r="105" spans="1:31" s="2" customFormat="1" ht="21.7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5" customHeight="1">
      <c r="A110" s="31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>
      <c r="A111" s="31"/>
      <c r="B111" s="32"/>
      <c r="C111" s="20" t="s">
        <v>104</v>
      </c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16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1"/>
      <c r="D114" s="31"/>
      <c r="E114" s="232" t="str">
        <f>E7</f>
        <v>Oprava komunikací ulice V aleji a B. Němcové</v>
      </c>
      <c r="F114" s="233"/>
      <c r="G114" s="233"/>
      <c r="H114" s="233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89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1"/>
      <c r="D116" s="31"/>
      <c r="E116" s="229" t="str">
        <f>E9</f>
        <v>01 - SO 01 Komunikace</v>
      </c>
      <c r="F116" s="231"/>
      <c r="G116" s="231"/>
      <c r="H116" s="2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20</v>
      </c>
      <c r="D118" s="31"/>
      <c r="E118" s="31"/>
      <c r="F118" s="24" t="str">
        <f>F12</f>
        <v>ul. V aleji a B. Němcové</v>
      </c>
      <c r="G118" s="31"/>
      <c r="H118" s="31"/>
      <c r="I118" s="26" t="s">
        <v>22</v>
      </c>
      <c r="J118" s="54">
        <f>IF(J12="","",J12)</f>
        <v>44421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23</v>
      </c>
      <c r="D120" s="31"/>
      <c r="E120" s="31"/>
      <c r="F120" s="24" t="str">
        <f>E15</f>
        <v>obec Rudná</v>
      </c>
      <c r="G120" s="31"/>
      <c r="H120" s="31"/>
      <c r="I120" s="26" t="s">
        <v>29</v>
      </c>
      <c r="J120" s="29" t="str">
        <f>E21</f>
        <v xml:space="preserve"> </v>
      </c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27</v>
      </c>
      <c r="D121" s="31"/>
      <c r="E121" s="31"/>
      <c r="F121" s="24" t="str">
        <f>IF(E18="","",E18)</f>
        <v>Vyplň údaj</v>
      </c>
      <c r="G121" s="31"/>
      <c r="H121" s="31"/>
      <c r="I121" s="26" t="s">
        <v>32</v>
      </c>
      <c r="J121" s="29" t="str">
        <f>E24</f>
        <v xml:space="preserve"> </v>
      </c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19"/>
      <c r="B123" s="120"/>
      <c r="C123" s="121" t="s">
        <v>105</v>
      </c>
      <c r="D123" s="122" t="s">
        <v>59</v>
      </c>
      <c r="E123" s="122" t="s">
        <v>55</v>
      </c>
      <c r="F123" s="122" t="s">
        <v>56</v>
      </c>
      <c r="G123" s="122" t="s">
        <v>106</v>
      </c>
      <c r="H123" s="122" t="s">
        <v>107</v>
      </c>
      <c r="I123" s="122" t="s">
        <v>108</v>
      </c>
      <c r="J123" s="123" t="s">
        <v>93</v>
      </c>
      <c r="K123" s="124" t="s">
        <v>109</v>
      </c>
      <c r="L123" s="125"/>
      <c r="M123" s="61" t="s">
        <v>1</v>
      </c>
      <c r="N123" s="62" t="s">
        <v>38</v>
      </c>
      <c r="O123" s="62" t="s">
        <v>110</v>
      </c>
      <c r="P123" s="62" t="s">
        <v>111</v>
      </c>
      <c r="Q123" s="62" t="s">
        <v>112</v>
      </c>
      <c r="R123" s="62" t="s">
        <v>113</v>
      </c>
      <c r="S123" s="62" t="s">
        <v>114</v>
      </c>
      <c r="T123" s="63" t="s">
        <v>115</v>
      </c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</row>
    <row r="124" spans="1:65" s="2" customFormat="1" ht="22.9" customHeight="1">
      <c r="A124" s="31"/>
      <c r="B124" s="32"/>
      <c r="C124" s="68" t="s">
        <v>116</v>
      </c>
      <c r="D124" s="31"/>
      <c r="E124" s="31"/>
      <c r="F124" s="31"/>
      <c r="G124" s="31"/>
      <c r="H124" s="31"/>
      <c r="I124" s="31"/>
      <c r="J124" s="126">
        <f>BK124</f>
        <v>0</v>
      </c>
      <c r="K124" s="31"/>
      <c r="L124" s="32"/>
      <c r="M124" s="64"/>
      <c r="N124" s="55"/>
      <c r="O124" s="65"/>
      <c r="P124" s="127">
        <f>P125</f>
        <v>0</v>
      </c>
      <c r="Q124" s="65"/>
      <c r="R124" s="127">
        <f>R125</f>
        <v>644.47850619999997</v>
      </c>
      <c r="S124" s="65"/>
      <c r="T124" s="128">
        <f>T125</f>
        <v>3224.4950000000003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6" t="s">
        <v>73</v>
      </c>
      <c r="AU124" s="16" t="s">
        <v>95</v>
      </c>
      <c r="BK124" s="129">
        <f>BK125</f>
        <v>0</v>
      </c>
    </row>
    <row r="125" spans="1:65" s="12" customFormat="1" ht="25.9" customHeight="1">
      <c r="B125" s="130"/>
      <c r="D125" s="131" t="s">
        <v>73</v>
      </c>
      <c r="E125" s="132" t="s">
        <v>117</v>
      </c>
      <c r="F125" s="132" t="s">
        <v>118</v>
      </c>
      <c r="I125" s="133"/>
      <c r="J125" s="134">
        <f>BK125</f>
        <v>0</v>
      </c>
      <c r="L125" s="130"/>
      <c r="M125" s="135"/>
      <c r="N125" s="136"/>
      <c r="O125" s="136"/>
      <c r="P125" s="137">
        <f>P126+P209+P229+P302+P308+P362+P387</f>
        <v>0</v>
      </c>
      <c r="Q125" s="136"/>
      <c r="R125" s="137">
        <f>R126+R209+R229+R302+R308+R362+R387</f>
        <v>644.47850619999997</v>
      </c>
      <c r="S125" s="136"/>
      <c r="T125" s="138">
        <f>T126+T209+T229+T302+T308+T362+T387</f>
        <v>3224.4950000000003</v>
      </c>
      <c r="AR125" s="131" t="s">
        <v>82</v>
      </c>
      <c r="AT125" s="139" t="s">
        <v>73</v>
      </c>
      <c r="AU125" s="139" t="s">
        <v>74</v>
      </c>
      <c r="AY125" s="131" t="s">
        <v>119</v>
      </c>
      <c r="BK125" s="140">
        <f>BK126+BK209+BK229+BK302+BK308+BK362+BK387</f>
        <v>0</v>
      </c>
    </row>
    <row r="126" spans="1:65" s="12" customFormat="1" ht="22.9" customHeight="1">
      <c r="B126" s="130"/>
      <c r="D126" s="131" t="s">
        <v>73</v>
      </c>
      <c r="E126" s="141" t="s">
        <v>82</v>
      </c>
      <c r="F126" s="141" t="s">
        <v>120</v>
      </c>
      <c r="I126" s="133"/>
      <c r="J126" s="142">
        <f>BK126</f>
        <v>0</v>
      </c>
      <c r="L126" s="130"/>
      <c r="M126" s="135"/>
      <c r="N126" s="136"/>
      <c r="O126" s="136"/>
      <c r="P126" s="137">
        <f>SUM(P127:P208)</f>
        <v>0</v>
      </c>
      <c r="Q126" s="136"/>
      <c r="R126" s="137">
        <f>SUM(R127:R208)</f>
        <v>81.007499999999993</v>
      </c>
      <c r="S126" s="136"/>
      <c r="T126" s="138">
        <f>SUM(T127:T208)</f>
        <v>3224.4950000000003</v>
      </c>
      <c r="AR126" s="131" t="s">
        <v>82</v>
      </c>
      <c r="AT126" s="139" t="s">
        <v>73</v>
      </c>
      <c r="AU126" s="139" t="s">
        <v>82</v>
      </c>
      <c r="AY126" s="131" t="s">
        <v>119</v>
      </c>
      <c r="BK126" s="140">
        <f>SUM(BK127:BK208)</f>
        <v>0</v>
      </c>
    </row>
    <row r="127" spans="1:65" s="2" customFormat="1" ht="21.75" customHeight="1">
      <c r="A127" s="31"/>
      <c r="B127" s="143"/>
      <c r="C127" s="144" t="s">
        <v>82</v>
      </c>
      <c r="D127" s="144" t="s">
        <v>121</v>
      </c>
      <c r="E127" s="145" t="s">
        <v>122</v>
      </c>
      <c r="F127" s="146" t="s">
        <v>123</v>
      </c>
      <c r="G127" s="147" t="s">
        <v>124</v>
      </c>
      <c r="H127" s="148">
        <v>20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39</v>
      </c>
      <c r="O127" s="57"/>
      <c r="P127" s="154">
        <f>O127*H127</f>
        <v>0</v>
      </c>
      <c r="Q127" s="154">
        <v>0</v>
      </c>
      <c r="R127" s="154">
        <f>Q127*H127</f>
        <v>0</v>
      </c>
      <c r="S127" s="154">
        <v>0.29499999999999998</v>
      </c>
      <c r="T127" s="155">
        <f>S127*H127</f>
        <v>5.8999999999999995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56" t="s">
        <v>125</v>
      </c>
      <c r="AT127" s="156" t="s">
        <v>121</v>
      </c>
      <c r="AU127" s="156" t="s">
        <v>84</v>
      </c>
      <c r="AY127" s="16" t="s">
        <v>119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6" t="s">
        <v>82</v>
      </c>
      <c r="BK127" s="157">
        <f>ROUND(I127*H127,2)</f>
        <v>0</v>
      </c>
      <c r="BL127" s="16" t="s">
        <v>125</v>
      </c>
      <c r="BM127" s="156" t="s">
        <v>126</v>
      </c>
    </row>
    <row r="128" spans="1:65" s="13" customFormat="1">
      <c r="B128" s="158"/>
      <c r="D128" s="159" t="s">
        <v>127</v>
      </c>
      <c r="E128" s="160" t="s">
        <v>1</v>
      </c>
      <c r="F128" s="161" t="s">
        <v>128</v>
      </c>
      <c r="H128" s="162">
        <v>20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127</v>
      </c>
      <c r="AU128" s="160" t="s">
        <v>84</v>
      </c>
      <c r="AV128" s="13" t="s">
        <v>84</v>
      </c>
      <c r="AW128" s="13" t="s">
        <v>31</v>
      </c>
      <c r="AX128" s="13" t="s">
        <v>74</v>
      </c>
      <c r="AY128" s="160" t="s">
        <v>119</v>
      </c>
    </row>
    <row r="129" spans="1:65" s="14" customFormat="1">
      <c r="B129" s="167"/>
      <c r="D129" s="159" t="s">
        <v>127</v>
      </c>
      <c r="E129" s="168" t="s">
        <v>1</v>
      </c>
      <c r="F129" s="169" t="s">
        <v>129</v>
      </c>
      <c r="H129" s="170">
        <v>20</v>
      </c>
      <c r="I129" s="171"/>
      <c r="L129" s="167"/>
      <c r="M129" s="172"/>
      <c r="N129" s="173"/>
      <c r="O129" s="173"/>
      <c r="P129" s="173"/>
      <c r="Q129" s="173"/>
      <c r="R129" s="173"/>
      <c r="S129" s="173"/>
      <c r="T129" s="174"/>
      <c r="AT129" s="168" t="s">
        <v>127</v>
      </c>
      <c r="AU129" s="168" t="s">
        <v>84</v>
      </c>
      <c r="AV129" s="14" t="s">
        <v>125</v>
      </c>
      <c r="AW129" s="14" t="s">
        <v>31</v>
      </c>
      <c r="AX129" s="14" t="s">
        <v>82</v>
      </c>
      <c r="AY129" s="168" t="s">
        <v>119</v>
      </c>
    </row>
    <row r="130" spans="1:65" s="2" customFormat="1" ht="21.75" customHeight="1">
      <c r="A130" s="31"/>
      <c r="B130" s="143"/>
      <c r="C130" s="144" t="s">
        <v>84</v>
      </c>
      <c r="D130" s="144" t="s">
        <v>121</v>
      </c>
      <c r="E130" s="145" t="s">
        <v>130</v>
      </c>
      <c r="F130" s="146" t="s">
        <v>131</v>
      </c>
      <c r="G130" s="147" t="s">
        <v>124</v>
      </c>
      <c r="H130" s="148">
        <v>185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39</v>
      </c>
      <c r="O130" s="57"/>
      <c r="P130" s="154">
        <f>O130*H130</f>
        <v>0</v>
      </c>
      <c r="Q130" s="154">
        <v>0</v>
      </c>
      <c r="R130" s="154">
        <f>Q130*H130</f>
        <v>0</v>
      </c>
      <c r="S130" s="154">
        <v>0.28999999999999998</v>
      </c>
      <c r="T130" s="155">
        <f>S130*H130</f>
        <v>53.65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56" t="s">
        <v>125</v>
      </c>
      <c r="AT130" s="156" t="s">
        <v>121</v>
      </c>
      <c r="AU130" s="156" t="s">
        <v>84</v>
      </c>
      <c r="AY130" s="16" t="s">
        <v>119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6" t="s">
        <v>82</v>
      </c>
      <c r="BK130" s="157">
        <f>ROUND(I130*H130,2)</f>
        <v>0</v>
      </c>
      <c r="BL130" s="16" t="s">
        <v>125</v>
      </c>
      <c r="BM130" s="156" t="s">
        <v>132</v>
      </c>
    </row>
    <row r="131" spans="1:65" s="13" customFormat="1">
      <c r="B131" s="158"/>
      <c r="D131" s="159" t="s">
        <v>127</v>
      </c>
      <c r="E131" s="160" t="s">
        <v>1</v>
      </c>
      <c r="F131" s="161" t="s">
        <v>133</v>
      </c>
      <c r="H131" s="162">
        <v>185</v>
      </c>
      <c r="I131" s="163"/>
      <c r="L131" s="158"/>
      <c r="M131" s="164"/>
      <c r="N131" s="165"/>
      <c r="O131" s="165"/>
      <c r="P131" s="165"/>
      <c r="Q131" s="165"/>
      <c r="R131" s="165"/>
      <c r="S131" s="165"/>
      <c r="T131" s="166"/>
      <c r="AT131" s="160" t="s">
        <v>127</v>
      </c>
      <c r="AU131" s="160" t="s">
        <v>84</v>
      </c>
      <c r="AV131" s="13" t="s">
        <v>84</v>
      </c>
      <c r="AW131" s="13" t="s">
        <v>31</v>
      </c>
      <c r="AX131" s="13" t="s">
        <v>74</v>
      </c>
      <c r="AY131" s="160" t="s">
        <v>119</v>
      </c>
    </row>
    <row r="132" spans="1:65" s="14" customFormat="1">
      <c r="B132" s="167"/>
      <c r="D132" s="159" t="s">
        <v>127</v>
      </c>
      <c r="E132" s="168" t="s">
        <v>1</v>
      </c>
      <c r="F132" s="169" t="s">
        <v>129</v>
      </c>
      <c r="H132" s="170">
        <v>185</v>
      </c>
      <c r="I132" s="171"/>
      <c r="L132" s="167"/>
      <c r="M132" s="172"/>
      <c r="N132" s="173"/>
      <c r="O132" s="173"/>
      <c r="P132" s="173"/>
      <c r="Q132" s="173"/>
      <c r="R132" s="173"/>
      <c r="S132" s="173"/>
      <c r="T132" s="174"/>
      <c r="AT132" s="168" t="s">
        <v>127</v>
      </c>
      <c r="AU132" s="168" t="s">
        <v>84</v>
      </c>
      <c r="AV132" s="14" t="s">
        <v>125</v>
      </c>
      <c r="AW132" s="14" t="s">
        <v>31</v>
      </c>
      <c r="AX132" s="14" t="s">
        <v>82</v>
      </c>
      <c r="AY132" s="168" t="s">
        <v>119</v>
      </c>
    </row>
    <row r="133" spans="1:65" s="2" customFormat="1" ht="21.75" customHeight="1">
      <c r="A133" s="31"/>
      <c r="B133" s="143"/>
      <c r="C133" s="144" t="s">
        <v>134</v>
      </c>
      <c r="D133" s="144" t="s">
        <v>121</v>
      </c>
      <c r="E133" s="145" t="s">
        <v>135</v>
      </c>
      <c r="F133" s="146" t="s">
        <v>136</v>
      </c>
      <c r="G133" s="147" t="s">
        <v>124</v>
      </c>
      <c r="H133" s="148">
        <v>185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39</v>
      </c>
      <c r="O133" s="57"/>
      <c r="P133" s="154">
        <f>O133*H133</f>
        <v>0</v>
      </c>
      <c r="Q133" s="154">
        <v>0</v>
      </c>
      <c r="R133" s="154">
        <f>Q133*H133</f>
        <v>0</v>
      </c>
      <c r="S133" s="154">
        <v>0.32500000000000001</v>
      </c>
      <c r="T133" s="155">
        <f>S133*H133</f>
        <v>60.125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56" t="s">
        <v>125</v>
      </c>
      <c r="AT133" s="156" t="s">
        <v>121</v>
      </c>
      <c r="AU133" s="156" t="s">
        <v>84</v>
      </c>
      <c r="AY133" s="16" t="s">
        <v>119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6" t="s">
        <v>82</v>
      </c>
      <c r="BK133" s="157">
        <f>ROUND(I133*H133,2)</f>
        <v>0</v>
      </c>
      <c r="BL133" s="16" t="s">
        <v>125</v>
      </c>
      <c r="BM133" s="156" t="s">
        <v>137</v>
      </c>
    </row>
    <row r="134" spans="1:65" s="13" customFormat="1">
      <c r="B134" s="158"/>
      <c r="D134" s="159" t="s">
        <v>127</v>
      </c>
      <c r="E134" s="160" t="s">
        <v>1</v>
      </c>
      <c r="F134" s="161" t="s">
        <v>133</v>
      </c>
      <c r="H134" s="162">
        <v>185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127</v>
      </c>
      <c r="AU134" s="160" t="s">
        <v>84</v>
      </c>
      <c r="AV134" s="13" t="s">
        <v>84</v>
      </c>
      <c r="AW134" s="13" t="s">
        <v>31</v>
      </c>
      <c r="AX134" s="13" t="s">
        <v>74</v>
      </c>
      <c r="AY134" s="160" t="s">
        <v>119</v>
      </c>
    </row>
    <row r="135" spans="1:65" s="14" customFormat="1">
      <c r="B135" s="167"/>
      <c r="D135" s="159" t="s">
        <v>127</v>
      </c>
      <c r="E135" s="168" t="s">
        <v>1</v>
      </c>
      <c r="F135" s="169" t="s">
        <v>129</v>
      </c>
      <c r="H135" s="170">
        <v>185</v>
      </c>
      <c r="I135" s="171"/>
      <c r="L135" s="167"/>
      <c r="M135" s="172"/>
      <c r="N135" s="173"/>
      <c r="O135" s="173"/>
      <c r="P135" s="173"/>
      <c r="Q135" s="173"/>
      <c r="R135" s="173"/>
      <c r="S135" s="173"/>
      <c r="T135" s="174"/>
      <c r="AT135" s="168" t="s">
        <v>127</v>
      </c>
      <c r="AU135" s="168" t="s">
        <v>84</v>
      </c>
      <c r="AV135" s="14" t="s">
        <v>125</v>
      </c>
      <c r="AW135" s="14" t="s">
        <v>31</v>
      </c>
      <c r="AX135" s="14" t="s">
        <v>82</v>
      </c>
      <c r="AY135" s="168" t="s">
        <v>119</v>
      </c>
    </row>
    <row r="136" spans="1:65" s="2" customFormat="1" ht="21.75" customHeight="1">
      <c r="A136" s="31"/>
      <c r="B136" s="143"/>
      <c r="C136" s="144" t="s">
        <v>125</v>
      </c>
      <c r="D136" s="144" t="s">
        <v>121</v>
      </c>
      <c r="E136" s="145" t="s">
        <v>138</v>
      </c>
      <c r="F136" s="146" t="s">
        <v>139</v>
      </c>
      <c r="G136" s="147" t="s">
        <v>124</v>
      </c>
      <c r="H136" s="148">
        <v>185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39</v>
      </c>
      <c r="O136" s="57"/>
      <c r="P136" s="154">
        <f>O136*H136</f>
        <v>0</v>
      </c>
      <c r="Q136" s="154">
        <v>0</v>
      </c>
      <c r="R136" s="154">
        <f>Q136*H136</f>
        <v>0</v>
      </c>
      <c r="S136" s="154">
        <v>0.22</v>
      </c>
      <c r="T136" s="155">
        <f>S136*H136</f>
        <v>40.700000000000003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56" t="s">
        <v>125</v>
      </c>
      <c r="AT136" s="156" t="s">
        <v>121</v>
      </c>
      <c r="AU136" s="156" t="s">
        <v>84</v>
      </c>
      <c r="AY136" s="16" t="s">
        <v>119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6" t="s">
        <v>82</v>
      </c>
      <c r="BK136" s="157">
        <f>ROUND(I136*H136,2)</f>
        <v>0</v>
      </c>
      <c r="BL136" s="16" t="s">
        <v>125</v>
      </c>
      <c r="BM136" s="156" t="s">
        <v>140</v>
      </c>
    </row>
    <row r="137" spans="1:65" s="13" customFormat="1">
      <c r="B137" s="158"/>
      <c r="D137" s="159" t="s">
        <v>127</v>
      </c>
      <c r="E137" s="160" t="s">
        <v>1</v>
      </c>
      <c r="F137" s="161" t="s">
        <v>133</v>
      </c>
      <c r="H137" s="162">
        <v>185</v>
      </c>
      <c r="I137" s="163"/>
      <c r="L137" s="158"/>
      <c r="M137" s="164"/>
      <c r="N137" s="165"/>
      <c r="O137" s="165"/>
      <c r="P137" s="165"/>
      <c r="Q137" s="165"/>
      <c r="R137" s="165"/>
      <c r="S137" s="165"/>
      <c r="T137" s="166"/>
      <c r="AT137" s="160" t="s">
        <v>127</v>
      </c>
      <c r="AU137" s="160" t="s">
        <v>84</v>
      </c>
      <c r="AV137" s="13" t="s">
        <v>84</v>
      </c>
      <c r="AW137" s="13" t="s">
        <v>31</v>
      </c>
      <c r="AX137" s="13" t="s">
        <v>74</v>
      </c>
      <c r="AY137" s="160" t="s">
        <v>119</v>
      </c>
    </row>
    <row r="138" spans="1:65" s="14" customFormat="1">
      <c r="B138" s="167"/>
      <c r="D138" s="159" t="s">
        <v>127</v>
      </c>
      <c r="E138" s="168" t="s">
        <v>1</v>
      </c>
      <c r="F138" s="169" t="s">
        <v>129</v>
      </c>
      <c r="H138" s="170">
        <v>185</v>
      </c>
      <c r="I138" s="171"/>
      <c r="L138" s="167"/>
      <c r="M138" s="172"/>
      <c r="N138" s="173"/>
      <c r="O138" s="173"/>
      <c r="P138" s="173"/>
      <c r="Q138" s="173"/>
      <c r="R138" s="173"/>
      <c r="S138" s="173"/>
      <c r="T138" s="174"/>
      <c r="AT138" s="168" t="s">
        <v>127</v>
      </c>
      <c r="AU138" s="168" t="s">
        <v>84</v>
      </c>
      <c r="AV138" s="14" t="s">
        <v>125</v>
      </c>
      <c r="AW138" s="14" t="s">
        <v>31</v>
      </c>
      <c r="AX138" s="14" t="s">
        <v>82</v>
      </c>
      <c r="AY138" s="168" t="s">
        <v>119</v>
      </c>
    </row>
    <row r="139" spans="1:65" s="2" customFormat="1" ht="21.75" customHeight="1">
      <c r="A139" s="31"/>
      <c r="B139" s="143"/>
      <c r="C139" s="144" t="s">
        <v>141</v>
      </c>
      <c r="D139" s="144" t="s">
        <v>121</v>
      </c>
      <c r="E139" s="145" t="s">
        <v>142</v>
      </c>
      <c r="F139" s="146" t="s">
        <v>143</v>
      </c>
      <c r="G139" s="147" t="s">
        <v>124</v>
      </c>
      <c r="H139" s="148">
        <v>3995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39</v>
      </c>
      <c r="O139" s="57"/>
      <c r="P139" s="154">
        <f>O139*H139</f>
        <v>0</v>
      </c>
      <c r="Q139" s="154">
        <v>0</v>
      </c>
      <c r="R139" s="154">
        <f>Q139*H139</f>
        <v>0</v>
      </c>
      <c r="S139" s="154">
        <v>0.44</v>
      </c>
      <c r="T139" s="155">
        <f>S139*H139</f>
        <v>1757.8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6" t="s">
        <v>125</v>
      </c>
      <c r="AT139" s="156" t="s">
        <v>121</v>
      </c>
      <c r="AU139" s="156" t="s">
        <v>84</v>
      </c>
      <c r="AY139" s="16" t="s">
        <v>119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6" t="s">
        <v>82</v>
      </c>
      <c r="BK139" s="157">
        <f>ROUND(I139*H139,2)</f>
        <v>0</v>
      </c>
      <c r="BL139" s="16" t="s">
        <v>125</v>
      </c>
      <c r="BM139" s="156" t="s">
        <v>144</v>
      </c>
    </row>
    <row r="140" spans="1:65" s="13" customFormat="1">
      <c r="B140" s="158"/>
      <c r="D140" s="159" t="s">
        <v>127</v>
      </c>
      <c r="E140" s="160" t="s">
        <v>1</v>
      </c>
      <c r="F140" s="161" t="s">
        <v>145</v>
      </c>
      <c r="H140" s="162">
        <v>3995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127</v>
      </c>
      <c r="AU140" s="160" t="s">
        <v>84</v>
      </c>
      <c r="AV140" s="13" t="s">
        <v>84</v>
      </c>
      <c r="AW140" s="13" t="s">
        <v>31</v>
      </c>
      <c r="AX140" s="13" t="s">
        <v>74</v>
      </c>
      <c r="AY140" s="160" t="s">
        <v>119</v>
      </c>
    </row>
    <row r="141" spans="1:65" s="14" customFormat="1">
      <c r="B141" s="167"/>
      <c r="D141" s="159" t="s">
        <v>127</v>
      </c>
      <c r="E141" s="168" t="s">
        <v>1</v>
      </c>
      <c r="F141" s="169" t="s">
        <v>129</v>
      </c>
      <c r="H141" s="170">
        <v>3995</v>
      </c>
      <c r="I141" s="171"/>
      <c r="L141" s="167"/>
      <c r="M141" s="172"/>
      <c r="N141" s="173"/>
      <c r="O141" s="173"/>
      <c r="P141" s="173"/>
      <c r="Q141" s="173"/>
      <c r="R141" s="173"/>
      <c r="S141" s="173"/>
      <c r="T141" s="174"/>
      <c r="AT141" s="168" t="s">
        <v>127</v>
      </c>
      <c r="AU141" s="168" t="s">
        <v>84</v>
      </c>
      <c r="AV141" s="14" t="s">
        <v>125</v>
      </c>
      <c r="AW141" s="14" t="s">
        <v>31</v>
      </c>
      <c r="AX141" s="14" t="s">
        <v>82</v>
      </c>
      <c r="AY141" s="168" t="s">
        <v>119</v>
      </c>
    </row>
    <row r="142" spans="1:65" s="2" customFormat="1" ht="21.75" customHeight="1">
      <c r="A142" s="31"/>
      <c r="B142" s="143"/>
      <c r="C142" s="144" t="s">
        <v>146</v>
      </c>
      <c r="D142" s="144" t="s">
        <v>121</v>
      </c>
      <c r="E142" s="145" t="s">
        <v>147</v>
      </c>
      <c r="F142" s="146" t="s">
        <v>148</v>
      </c>
      <c r="G142" s="147" t="s">
        <v>124</v>
      </c>
      <c r="H142" s="148">
        <v>3995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39</v>
      </c>
      <c r="O142" s="57"/>
      <c r="P142" s="154">
        <f>O142*H142</f>
        <v>0</v>
      </c>
      <c r="Q142" s="154">
        <v>0</v>
      </c>
      <c r="R142" s="154">
        <f>Q142*H142</f>
        <v>0</v>
      </c>
      <c r="S142" s="154">
        <v>0.316</v>
      </c>
      <c r="T142" s="155">
        <f>S142*H142</f>
        <v>1262.42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6" t="s">
        <v>125</v>
      </c>
      <c r="AT142" s="156" t="s">
        <v>121</v>
      </c>
      <c r="AU142" s="156" t="s">
        <v>84</v>
      </c>
      <c r="AY142" s="16" t="s">
        <v>119</v>
      </c>
      <c r="BE142" s="157">
        <f>IF(N142="základní",J142,0)</f>
        <v>0</v>
      </c>
      <c r="BF142" s="157">
        <f>IF(N142="snížená",J142,0)</f>
        <v>0</v>
      </c>
      <c r="BG142" s="157">
        <f>IF(N142="zákl. přenesená",J142,0)</f>
        <v>0</v>
      </c>
      <c r="BH142" s="157">
        <f>IF(N142="sníž. přenesená",J142,0)</f>
        <v>0</v>
      </c>
      <c r="BI142" s="157">
        <f>IF(N142="nulová",J142,0)</f>
        <v>0</v>
      </c>
      <c r="BJ142" s="16" t="s">
        <v>82</v>
      </c>
      <c r="BK142" s="157">
        <f>ROUND(I142*H142,2)</f>
        <v>0</v>
      </c>
      <c r="BL142" s="16" t="s">
        <v>125</v>
      </c>
      <c r="BM142" s="156" t="s">
        <v>149</v>
      </c>
    </row>
    <row r="143" spans="1:65" s="13" customFormat="1">
      <c r="B143" s="158"/>
      <c r="D143" s="159" t="s">
        <v>127</v>
      </c>
      <c r="E143" s="160" t="s">
        <v>1</v>
      </c>
      <c r="F143" s="161" t="s">
        <v>145</v>
      </c>
      <c r="H143" s="162">
        <v>3995</v>
      </c>
      <c r="I143" s="163"/>
      <c r="L143" s="158"/>
      <c r="M143" s="164"/>
      <c r="N143" s="165"/>
      <c r="O143" s="165"/>
      <c r="P143" s="165"/>
      <c r="Q143" s="165"/>
      <c r="R143" s="165"/>
      <c r="S143" s="165"/>
      <c r="T143" s="166"/>
      <c r="AT143" s="160" t="s">
        <v>127</v>
      </c>
      <c r="AU143" s="160" t="s">
        <v>84</v>
      </c>
      <c r="AV143" s="13" t="s">
        <v>84</v>
      </c>
      <c r="AW143" s="13" t="s">
        <v>31</v>
      </c>
      <c r="AX143" s="13" t="s">
        <v>74</v>
      </c>
      <c r="AY143" s="160" t="s">
        <v>119</v>
      </c>
    </row>
    <row r="144" spans="1:65" s="14" customFormat="1">
      <c r="B144" s="167"/>
      <c r="D144" s="159" t="s">
        <v>127</v>
      </c>
      <c r="E144" s="168" t="s">
        <v>1</v>
      </c>
      <c r="F144" s="169" t="s">
        <v>129</v>
      </c>
      <c r="H144" s="170">
        <v>3995</v>
      </c>
      <c r="I144" s="171"/>
      <c r="L144" s="167"/>
      <c r="M144" s="172"/>
      <c r="N144" s="173"/>
      <c r="O144" s="173"/>
      <c r="P144" s="173"/>
      <c r="Q144" s="173"/>
      <c r="R144" s="173"/>
      <c r="S144" s="173"/>
      <c r="T144" s="174"/>
      <c r="AT144" s="168" t="s">
        <v>127</v>
      </c>
      <c r="AU144" s="168" t="s">
        <v>84</v>
      </c>
      <c r="AV144" s="14" t="s">
        <v>125</v>
      </c>
      <c r="AW144" s="14" t="s">
        <v>31</v>
      </c>
      <c r="AX144" s="14" t="s">
        <v>82</v>
      </c>
      <c r="AY144" s="168" t="s">
        <v>119</v>
      </c>
    </row>
    <row r="145" spans="1:65" s="2" customFormat="1" ht="21.75" customHeight="1">
      <c r="A145" s="31"/>
      <c r="B145" s="143"/>
      <c r="C145" s="144" t="s">
        <v>150</v>
      </c>
      <c r="D145" s="144" t="s">
        <v>121</v>
      </c>
      <c r="E145" s="145" t="s">
        <v>151</v>
      </c>
      <c r="F145" s="146" t="s">
        <v>152</v>
      </c>
      <c r="G145" s="147" t="s">
        <v>124</v>
      </c>
      <c r="H145" s="148">
        <v>45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39</v>
      </c>
      <c r="O145" s="57"/>
      <c r="P145" s="154">
        <f>O145*H145</f>
        <v>0</v>
      </c>
      <c r="Q145" s="154">
        <v>0</v>
      </c>
      <c r="R145" s="154">
        <f>Q145*H145</f>
        <v>0</v>
      </c>
      <c r="S145" s="154">
        <v>0.28999999999999998</v>
      </c>
      <c r="T145" s="155">
        <f>S145*H145</f>
        <v>13.049999999999999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56" t="s">
        <v>125</v>
      </c>
      <c r="AT145" s="156" t="s">
        <v>121</v>
      </c>
      <c r="AU145" s="156" t="s">
        <v>84</v>
      </c>
      <c r="AY145" s="16" t="s">
        <v>119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6" t="s">
        <v>82</v>
      </c>
      <c r="BK145" s="157">
        <f>ROUND(I145*H145,2)</f>
        <v>0</v>
      </c>
      <c r="BL145" s="16" t="s">
        <v>125</v>
      </c>
      <c r="BM145" s="156" t="s">
        <v>153</v>
      </c>
    </row>
    <row r="146" spans="1:65" s="13" customFormat="1">
      <c r="B146" s="158"/>
      <c r="D146" s="159" t="s">
        <v>127</v>
      </c>
      <c r="E146" s="160" t="s">
        <v>1</v>
      </c>
      <c r="F146" s="161" t="s">
        <v>154</v>
      </c>
      <c r="H146" s="162">
        <v>35</v>
      </c>
      <c r="I146" s="163"/>
      <c r="L146" s="158"/>
      <c r="M146" s="164"/>
      <c r="N146" s="165"/>
      <c r="O146" s="165"/>
      <c r="P146" s="165"/>
      <c r="Q146" s="165"/>
      <c r="R146" s="165"/>
      <c r="S146" s="165"/>
      <c r="T146" s="166"/>
      <c r="AT146" s="160" t="s">
        <v>127</v>
      </c>
      <c r="AU146" s="160" t="s">
        <v>84</v>
      </c>
      <c r="AV146" s="13" t="s">
        <v>84</v>
      </c>
      <c r="AW146" s="13" t="s">
        <v>31</v>
      </c>
      <c r="AX146" s="13" t="s">
        <v>74</v>
      </c>
      <c r="AY146" s="160" t="s">
        <v>119</v>
      </c>
    </row>
    <row r="147" spans="1:65" s="13" customFormat="1">
      <c r="B147" s="158"/>
      <c r="D147" s="159" t="s">
        <v>127</v>
      </c>
      <c r="E147" s="160" t="s">
        <v>1</v>
      </c>
      <c r="F147" s="161" t="s">
        <v>155</v>
      </c>
      <c r="H147" s="162">
        <v>10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127</v>
      </c>
      <c r="AU147" s="160" t="s">
        <v>84</v>
      </c>
      <c r="AV147" s="13" t="s">
        <v>84</v>
      </c>
      <c r="AW147" s="13" t="s">
        <v>31</v>
      </c>
      <c r="AX147" s="13" t="s">
        <v>74</v>
      </c>
      <c r="AY147" s="160" t="s">
        <v>119</v>
      </c>
    </row>
    <row r="148" spans="1:65" s="14" customFormat="1">
      <c r="B148" s="167"/>
      <c r="D148" s="159" t="s">
        <v>127</v>
      </c>
      <c r="E148" s="168" t="s">
        <v>1</v>
      </c>
      <c r="F148" s="169" t="s">
        <v>129</v>
      </c>
      <c r="H148" s="170">
        <v>45</v>
      </c>
      <c r="I148" s="171"/>
      <c r="L148" s="167"/>
      <c r="M148" s="172"/>
      <c r="N148" s="173"/>
      <c r="O148" s="173"/>
      <c r="P148" s="173"/>
      <c r="Q148" s="173"/>
      <c r="R148" s="173"/>
      <c r="S148" s="173"/>
      <c r="T148" s="174"/>
      <c r="AT148" s="168" t="s">
        <v>127</v>
      </c>
      <c r="AU148" s="168" t="s">
        <v>84</v>
      </c>
      <c r="AV148" s="14" t="s">
        <v>125</v>
      </c>
      <c r="AW148" s="14" t="s">
        <v>31</v>
      </c>
      <c r="AX148" s="14" t="s">
        <v>82</v>
      </c>
      <c r="AY148" s="168" t="s">
        <v>119</v>
      </c>
    </row>
    <row r="149" spans="1:65" s="2" customFormat="1" ht="21.75" customHeight="1">
      <c r="A149" s="31"/>
      <c r="B149" s="143"/>
      <c r="C149" s="144" t="s">
        <v>156</v>
      </c>
      <c r="D149" s="144" t="s">
        <v>121</v>
      </c>
      <c r="E149" s="145" t="s">
        <v>157</v>
      </c>
      <c r="F149" s="146" t="s">
        <v>158</v>
      </c>
      <c r="G149" s="147" t="s">
        <v>124</v>
      </c>
      <c r="H149" s="148">
        <v>35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39</v>
      </c>
      <c r="O149" s="57"/>
      <c r="P149" s="154">
        <f>O149*H149</f>
        <v>0</v>
      </c>
      <c r="Q149" s="154">
        <v>0</v>
      </c>
      <c r="R149" s="154">
        <f>Q149*H149</f>
        <v>0</v>
      </c>
      <c r="S149" s="154">
        <v>0.32500000000000001</v>
      </c>
      <c r="T149" s="155">
        <f>S149*H149</f>
        <v>11.375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56" t="s">
        <v>125</v>
      </c>
      <c r="AT149" s="156" t="s">
        <v>121</v>
      </c>
      <c r="AU149" s="156" t="s">
        <v>84</v>
      </c>
      <c r="AY149" s="16" t="s">
        <v>119</v>
      </c>
      <c r="BE149" s="157">
        <f>IF(N149="základní",J149,0)</f>
        <v>0</v>
      </c>
      <c r="BF149" s="157">
        <f>IF(N149="snížená",J149,0)</f>
        <v>0</v>
      </c>
      <c r="BG149" s="157">
        <f>IF(N149="zákl. přenesená",J149,0)</f>
        <v>0</v>
      </c>
      <c r="BH149" s="157">
        <f>IF(N149="sníž. přenesená",J149,0)</f>
        <v>0</v>
      </c>
      <c r="BI149" s="157">
        <f>IF(N149="nulová",J149,0)</f>
        <v>0</v>
      </c>
      <c r="BJ149" s="16" t="s">
        <v>82</v>
      </c>
      <c r="BK149" s="157">
        <f>ROUND(I149*H149,2)</f>
        <v>0</v>
      </c>
      <c r="BL149" s="16" t="s">
        <v>125</v>
      </c>
      <c r="BM149" s="156" t="s">
        <v>159</v>
      </c>
    </row>
    <row r="150" spans="1:65" s="13" customFormat="1">
      <c r="B150" s="158"/>
      <c r="D150" s="159" t="s">
        <v>127</v>
      </c>
      <c r="E150" s="160" t="s">
        <v>1</v>
      </c>
      <c r="F150" s="161" t="s">
        <v>154</v>
      </c>
      <c r="H150" s="162">
        <v>35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127</v>
      </c>
      <c r="AU150" s="160" t="s">
        <v>84</v>
      </c>
      <c r="AV150" s="13" t="s">
        <v>84</v>
      </c>
      <c r="AW150" s="13" t="s">
        <v>31</v>
      </c>
      <c r="AX150" s="13" t="s">
        <v>74</v>
      </c>
      <c r="AY150" s="160" t="s">
        <v>119</v>
      </c>
    </row>
    <row r="151" spans="1:65" s="14" customFormat="1">
      <c r="B151" s="167"/>
      <c r="D151" s="159" t="s">
        <v>127</v>
      </c>
      <c r="E151" s="168" t="s">
        <v>1</v>
      </c>
      <c r="F151" s="169" t="s">
        <v>129</v>
      </c>
      <c r="H151" s="170">
        <v>35</v>
      </c>
      <c r="I151" s="171"/>
      <c r="L151" s="167"/>
      <c r="M151" s="172"/>
      <c r="N151" s="173"/>
      <c r="O151" s="173"/>
      <c r="P151" s="173"/>
      <c r="Q151" s="173"/>
      <c r="R151" s="173"/>
      <c r="S151" s="173"/>
      <c r="T151" s="174"/>
      <c r="AT151" s="168" t="s">
        <v>127</v>
      </c>
      <c r="AU151" s="168" t="s">
        <v>84</v>
      </c>
      <c r="AV151" s="14" t="s">
        <v>125</v>
      </c>
      <c r="AW151" s="14" t="s">
        <v>31</v>
      </c>
      <c r="AX151" s="14" t="s">
        <v>82</v>
      </c>
      <c r="AY151" s="168" t="s">
        <v>119</v>
      </c>
    </row>
    <row r="152" spans="1:65" s="2" customFormat="1" ht="16.5" customHeight="1">
      <c r="A152" s="31"/>
      <c r="B152" s="143"/>
      <c r="C152" s="144" t="s">
        <v>160</v>
      </c>
      <c r="D152" s="144" t="s">
        <v>121</v>
      </c>
      <c r="E152" s="145" t="s">
        <v>161</v>
      </c>
      <c r="F152" s="146" t="s">
        <v>162</v>
      </c>
      <c r="G152" s="147" t="s">
        <v>163</v>
      </c>
      <c r="H152" s="148">
        <v>95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39</v>
      </c>
      <c r="O152" s="57"/>
      <c r="P152" s="154">
        <f>O152*H152</f>
        <v>0</v>
      </c>
      <c r="Q152" s="154">
        <v>0</v>
      </c>
      <c r="R152" s="154">
        <f>Q152*H152</f>
        <v>0</v>
      </c>
      <c r="S152" s="154">
        <v>0.20499999999999999</v>
      </c>
      <c r="T152" s="155">
        <f>S152*H152</f>
        <v>19.474999999999998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6" t="s">
        <v>125</v>
      </c>
      <c r="AT152" s="156" t="s">
        <v>121</v>
      </c>
      <c r="AU152" s="156" t="s">
        <v>84</v>
      </c>
      <c r="AY152" s="16" t="s">
        <v>119</v>
      </c>
      <c r="BE152" s="157">
        <f>IF(N152="základní",J152,0)</f>
        <v>0</v>
      </c>
      <c r="BF152" s="157">
        <f>IF(N152="snížená",J152,0)</f>
        <v>0</v>
      </c>
      <c r="BG152" s="157">
        <f>IF(N152="zákl. přenesená",J152,0)</f>
        <v>0</v>
      </c>
      <c r="BH152" s="157">
        <f>IF(N152="sníž. přenesená",J152,0)</f>
        <v>0</v>
      </c>
      <c r="BI152" s="157">
        <f>IF(N152="nulová",J152,0)</f>
        <v>0</v>
      </c>
      <c r="BJ152" s="16" t="s">
        <v>82</v>
      </c>
      <c r="BK152" s="157">
        <f>ROUND(I152*H152,2)</f>
        <v>0</v>
      </c>
      <c r="BL152" s="16" t="s">
        <v>125</v>
      </c>
      <c r="BM152" s="156" t="s">
        <v>164</v>
      </c>
    </row>
    <row r="153" spans="1:65" s="13" customFormat="1">
      <c r="B153" s="158"/>
      <c r="D153" s="159" t="s">
        <v>127</v>
      </c>
      <c r="E153" s="160" t="s">
        <v>1</v>
      </c>
      <c r="F153" s="161" t="s">
        <v>165</v>
      </c>
      <c r="H153" s="162">
        <v>95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127</v>
      </c>
      <c r="AU153" s="160" t="s">
        <v>84</v>
      </c>
      <c r="AV153" s="13" t="s">
        <v>84</v>
      </c>
      <c r="AW153" s="13" t="s">
        <v>31</v>
      </c>
      <c r="AX153" s="13" t="s">
        <v>74</v>
      </c>
      <c r="AY153" s="160" t="s">
        <v>119</v>
      </c>
    </row>
    <row r="154" spans="1:65" s="14" customFormat="1">
      <c r="B154" s="167"/>
      <c r="D154" s="159" t="s">
        <v>127</v>
      </c>
      <c r="E154" s="168" t="s">
        <v>1</v>
      </c>
      <c r="F154" s="169" t="s">
        <v>129</v>
      </c>
      <c r="H154" s="170">
        <v>95</v>
      </c>
      <c r="I154" s="171"/>
      <c r="L154" s="167"/>
      <c r="M154" s="172"/>
      <c r="N154" s="173"/>
      <c r="O154" s="173"/>
      <c r="P154" s="173"/>
      <c r="Q154" s="173"/>
      <c r="R154" s="173"/>
      <c r="S154" s="173"/>
      <c r="T154" s="174"/>
      <c r="AT154" s="168" t="s">
        <v>127</v>
      </c>
      <c r="AU154" s="168" t="s">
        <v>84</v>
      </c>
      <c r="AV154" s="14" t="s">
        <v>125</v>
      </c>
      <c r="AW154" s="14" t="s">
        <v>31</v>
      </c>
      <c r="AX154" s="14" t="s">
        <v>82</v>
      </c>
      <c r="AY154" s="168" t="s">
        <v>119</v>
      </c>
    </row>
    <row r="155" spans="1:65" s="2" customFormat="1" ht="21.75" customHeight="1">
      <c r="A155" s="31"/>
      <c r="B155" s="143"/>
      <c r="C155" s="144" t="s">
        <v>166</v>
      </c>
      <c r="D155" s="144" t="s">
        <v>121</v>
      </c>
      <c r="E155" s="145" t="s">
        <v>167</v>
      </c>
      <c r="F155" s="146" t="s">
        <v>168</v>
      </c>
      <c r="G155" s="147" t="s">
        <v>124</v>
      </c>
      <c r="H155" s="148">
        <v>300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39</v>
      </c>
      <c r="O155" s="57"/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56" t="s">
        <v>125</v>
      </c>
      <c r="AT155" s="156" t="s">
        <v>121</v>
      </c>
      <c r="AU155" s="156" t="s">
        <v>84</v>
      </c>
      <c r="AY155" s="16" t="s">
        <v>119</v>
      </c>
      <c r="BE155" s="157">
        <f>IF(N155="základní",J155,0)</f>
        <v>0</v>
      </c>
      <c r="BF155" s="157">
        <f>IF(N155="snížená",J155,0)</f>
        <v>0</v>
      </c>
      <c r="BG155" s="157">
        <f>IF(N155="zákl. přenesená",J155,0)</f>
        <v>0</v>
      </c>
      <c r="BH155" s="157">
        <f>IF(N155="sníž. přenesená",J155,0)</f>
        <v>0</v>
      </c>
      <c r="BI155" s="157">
        <f>IF(N155="nulová",J155,0)</f>
        <v>0</v>
      </c>
      <c r="BJ155" s="16" t="s">
        <v>82</v>
      </c>
      <c r="BK155" s="157">
        <f>ROUND(I155*H155,2)</f>
        <v>0</v>
      </c>
      <c r="BL155" s="16" t="s">
        <v>125</v>
      </c>
      <c r="BM155" s="156" t="s">
        <v>169</v>
      </c>
    </row>
    <row r="156" spans="1:65" s="13" customFormat="1">
      <c r="B156" s="158"/>
      <c r="D156" s="159" t="s">
        <v>127</v>
      </c>
      <c r="E156" s="160" t="s">
        <v>1</v>
      </c>
      <c r="F156" s="161" t="s">
        <v>170</v>
      </c>
      <c r="H156" s="162">
        <v>300</v>
      </c>
      <c r="I156" s="163"/>
      <c r="L156" s="158"/>
      <c r="M156" s="164"/>
      <c r="N156" s="165"/>
      <c r="O156" s="165"/>
      <c r="P156" s="165"/>
      <c r="Q156" s="165"/>
      <c r="R156" s="165"/>
      <c r="S156" s="165"/>
      <c r="T156" s="166"/>
      <c r="AT156" s="160" t="s">
        <v>127</v>
      </c>
      <c r="AU156" s="160" t="s">
        <v>84</v>
      </c>
      <c r="AV156" s="13" t="s">
        <v>84</v>
      </c>
      <c r="AW156" s="13" t="s">
        <v>31</v>
      </c>
      <c r="AX156" s="13" t="s">
        <v>74</v>
      </c>
      <c r="AY156" s="160" t="s">
        <v>119</v>
      </c>
    </row>
    <row r="157" spans="1:65" s="14" customFormat="1">
      <c r="B157" s="167"/>
      <c r="D157" s="159" t="s">
        <v>127</v>
      </c>
      <c r="E157" s="168" t="s">
        <v>1</v>
      </c>
      <c r="F157" s="169" t="s">
        <v>129</v>
      </c>
      <c r="H157" s="170">
        <v>300</v>
      </c>
      <c r="I157" s="171"/>
      <c r="L157" s="167"/>
      <c r="M157" s="172"/>
      <c r="N157" s="173"/>
      <c r="O157" s="173"/>
      <c r="P157" s="173"/>
      <c r="Q157" s="173"/>
      <c r="R157" s="173"/>
      <c r="S157" s="173"/>
      <c r="T157" s="174"/>
      <c r="AT157" s="168" t="s">
        <v>127</v>
      </c>
      <c r="AU157" s="168" t="s">
        <v>84</v>
      </c>
      <c r="AV157" s="14" t="s">
        <v>125</v>
      </c>
      <c r="AW157" s="14" t="s">
        <v>31</v>
      </c>
      <c r="AX157" s="14" t="s">
        <v>82</v>
      </c>
      <c r="AY157" s="168" t="s">
        <v>119</v>
      </c>
    </row>
    <row r="158" spans="1:65" s="2" customFormat="1" ht="33" customHeight="1">
      <c r="A158" s="31"/>
      <c r="B158" s="143"/>
      <c r="C158" s="144" t="s">
        <v>171</v>
      </c>
      <c r="D158" s="144" t="s">
        <v>121</v>
      </c>
      <c r="E158" s="145" t="s">
        <v>172</v>
      </c>
      <c r="F158" s="146" t="s">
        <v>173</v>
      </c>
      <c r="G158" s="147" t="s">
        <v>174</v>
      </c>
      <c r="H158" s="148">
        <v>749.25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39</v>
      </c>
      <c r="O158" s="57"/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56" t="s">
        <v>125</v>
      </c>
      <c r="AT158" s="156" t="s">
        <v>121</v>
      </c>
      <c r="AU158" s="156" t="s">
        <v>84</v>
      </c>
      <c r="AY158" s="16" t="s">
        <v>119</v>
      </c>
      <c r="BE158" s="157">
        <f>IF(N158="základní",J158,0)</f>
        <v>0</v>
      </c>
      <c r="BF158" s="157">
        <f>IF(N158="snížená",J158,0)</f>
        <v>0</v>
      </c>
      <c r="BG158" s="157">
        <f>IF(N158="zákl. přenesená",J158,0)</f>
        <v>0</v>
      </c>
      <c r="BH158" s="157">
        <f>IF(N158="sníž. přenesená",J158,0)</f>
        <v>0</v>
      </c>
      <c r="BI158" s="157">
        <f>IF(N158="nulová",J158,0)</f>
        <v>0</v>
      </c>
      <c r="BJ158" s="16" t="s">
        <v>82</v>
      </c>
      <c r="BK158" s="157">
        <f>ROUND(I158*H158,2)</f>
        <v>0</v>
      </c>
      <c r="BL158" s="16" t="s">
        <v>125</v>
      </c>
      <c r="BM158" s="156" t="s">
        <v>175</v>
      </c>
    </row>
    <row r="159" spans="1:65" s="13" customFormat="1">
      <c r="B159" s="158"/>
      <c r="D159" s="159" t="s">
        <v>127</v>
      </c>
      <c r="E159" s="160" t="s">
        <v>1</v>
      </c>
      <c r="F159" s="161" t="s">
        <v>176</v>
      </c>
      <c r="H159" s="162">
        <v>599.25</v>
      </c>
      <c r="I159" s="163"/>
      <c r="L159" s="158"/>
      <c r="M159" s="164"/>
      <c r="N159" s="165"/>
      <c r="O159" s="165"/>
      <c r="P159" s="165"/>
      <c r="Q159" s="165"/>
      <c r="R159" s="165"/>
      <c r="S159" s="165"/>
      <c r="T159" s="166"/>
      <c r="AT159" s="160" t="s">
        <v>127</v>
      </c>
      <c r="AU159" s="160" t="s">
        <v>84</v>
      </c>
      <c r="AV159" s="13" t="s">
        <v>84</v>
      </c>
      <c r="AW159" s="13" t="s">
        <v>31</v>
      </c>
      <c r="AX159" s="13" t="s">
        <v>74</v>
      </c>
      <c r="AY159" s="160" t="s">
        <v>119</v>
      </c>
    </row>
    <row r="160" spans="1:65" s="13" customFormat="1">
      <c r="B160" s="158"/>
      <c r="D160" s="159" t="s">
        <v>127</v>
      </c>
      <c r="E160" s="160" t="s">
        <v>1</v>
      </c>
      <c r="F160" s="161" t="s">
        <v>177</v>
      </c>
      <c r="H160" s="162">
        <v>150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127</v>
      </c>
      <c r="AU160" s="160" t="s">
        <v>84</v>
      </c>
      <c r="AV160" s="13" t="s">
        <v>84</v>
      </c>
      <c r="AW160" s="13" t="s">
        <v>31</v>
      </c>
      <c r="AX160" s="13" t="s">
        <v>74</v>
      </c>
      <c r="AY160" s="160" t="s">
        <v>119</v>
      </c>
    </row>
    <row r="161" spans="1:65" s="14" customFormat="1">
      <c r="B161" s="167"/>
      <c r="D161" s="159" t="s">
        <v>127</v>
      </c>
      <c r="E161" s="168" t="s">
        <v>1</v>
      </c>
      <c r="F161" s="169" t="s">
        <v>129</v>
      </c>
      <c r="H161" s="170">
        <v>749.25</v>
      </c>
      <c r="I161" s="171"/>
      <c r="L161" s="167"/>
      <c r="M161" s="172"/>
      <c r="N161" s="173"/>
      <c r="O161" s="173"/>
      <c r="P161" s="173"/>
      <c r="Q161" s="173"/>
      <c r="R161" s="173"/>
      <c r="S161" s="173"/>
      <c r="T161" s="174"/>
      <c r="AT161" s="168" t="s">
        <v>127</v>
      </c>
      <c r="AU161" s="168" t="s">
        <v>84</v>
      </c>
      <c r="AV161" s="14" t="s">
        <v>125</v>
      </c>
      <c r="AW161" s="14" t="s">
        <v>31</v>
      </c>
      <c r="AX161" s="14" t="s">
        <v>82</v>
      </c>
      <c r="AY161" s="168" t="s">
        <v>119</v>
      </c>
    </row>
    <row r="162" spans="1:65" s="2" customFormat="1" ht="33" customHeight="1">
      <c r="A162" s="31"/>
      <c r="B162" s="143"/>
      <c r="C162" s="144" t="s">
        <v>178</v>
      </c>
      <c r="D162" s="144" t="s">
        <v>121</v>
      </c>
      <c r="E162" s="145" t="s">
        <v>179</v>
      </c>
      <c r="F162" s="146" t="s">
        <v>180</v>
      </c>
      <c r="G162" s="147" t="s">
        <v>174</v>
      </c>
      <c r="H162" s="148">
        <v>3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39</v>
      </c>
      <c r="O162" s="57"/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6" t="s">
        <v>125</v>
      </c>
      <c r="AT162" s="156" t="s">
        <v>121</v>
      </c>
      <c r="AU162" s="156" t="s">
        <v>84</v>
      </c>
      <c r="AY162" s="16" t="s">
        <v>119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6" t="s">
        <v>82</v>
      </c>
      <c r="BK162" s="157">
        <f>ROUND(I162*H162,2)</f>
        <v>0</v>
      </c>
      <c r="BL162" s="16" t="s">
        <v>125</v>
      </c>
      <c r="BM162" s="156" t="s">
        <v>181</v>
      </c>
    </row>
    <row r="163" spans="1:65" s="13" customFormat="1">
      <c r="B163" s="158"/>
      <c r="D163" s="159" t="s">
        <v>127</v>
      </c>
      <c r="E163" s="160" t="s">
        <v>1</v>
      </c>
      <c r="F163" s="161" t="s">
        <v>182</v>
      </c>
      <c r="H163" s="162">
        <v>3</v>
      </c>
      <c r="I163" s="163"/>
      <c r="L163" s="158"/>
      <c r="M163" s="164"/>
      <c r="N163" s="165"/>
      <c r="O163" s="165"/>
      <c r="P163" s="165"/>
      <c r="Q163" s="165"/>
      <c r="R163" s="165"/>
      <c r="S163" s="165"/>
      <c r="T163" s="166"/>
      <c r="AT163" s="160" t="s">
        <v>127</v>
      </c>
      <c r="AU163" s="160" t="s">
        <v>84</v>
      </c>
      <c r="AV163" s="13" t="s">
        <v>84</v>
      </c>
      <c r="AW163" s="13" t="s">
        <v>31</v>
      </c>
      <c r="AX163" s="13" t="s">
        <v>74</v>
      </c>
      <c r="AY163" s="160" t="s">
        <v>119</v>
      </c>
    </row>
    <row r="164" spans="1:65" s="14" customFormat="1">
      <c r="B164" s="167"/>
      <c r="D164" s="159" t="s">
        <v>127</v>
      </c>
      <c r="E164" s="168" t="s">
        <v>1</v>
      </c>
      <c r="F164" s="169" t="s">
        <v>129</v>
      </c>
      <c r="H164" s="170">
        <v>3</v>
      </c>
      <c r="I164" s="171"/>
      <c r="L164" s="167"/>
      <c r="M164" s="172"/>
      <c r="N164" s="173"/>
      <c r="O164" s="173"/>
      <c r="P164" s="173"/>
      <c r="Q164" s="173"/>
      <c r="R164" s="173"/>
      <c r="S164" s="173"/>
      <c r="T164" s="174"/>
      <c r="AT164" s="168" t="s">
        <v>127</v>
      </c>
      <c r="AU164" s="168" t="s">
        <v>84</v>
      </c>
      <c r="AV164" s="14" t="s">
        <v>125</v>
      </c>
      <c r="AW164" s="14" t="s">
        <v>31</v>
      </c>
      <c r="AX164" s="14" t="s">
        <v>82</v>
      </c>
      <c r="AY164" s="168" t="s">
        <v>119</v>
      </c>
    </row>
    <row r="165" spans="1:65" s="2" customFormat="1" ht="33" customHeight="1">
      <c r="A165" s="31"/>
      <c r="B165" s="143"/>
      <c r="C165" s="144" t="s">
        <v>183</v>
      </c>
      <c r="D165" s="144" t="s">
        <v>121</v>
      </c>
      <c r="E165" s="145" t="s">
        <v>184</v>
      </c>
      <c r="F165" s="146" t="s">
        <v>185</v>
      </c>
      <c r="G165" s="147" t="s">
        <v>174</v>
      </c>
      <c r="H165" s="148">
        <v>260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39</v>
      </c>
      <c r="O165" s="57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6" t="s">
        <v>125</v>
      </c>
      <c r="AT165" s="156" t="s">
        <v>121</v>
      </c>
      <c r="AU165" s="156" t="s">
        <v>84</v>
      </c>
      <c r="AY165" s="16" t="s">
        <v>119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6" t="s">
        <v>82</v>
      </c>
      <c r="BK165" s="157">
        <f>ROUND(I165*H165,2)</f>
        <v>0</v>
      </c>
      <c r="BL165" s="16" t="s">
        <v>125</v>
      </c>
      <c r="BM165" s="156" t="s">
        <v>186</v>
      </c>
    </row>
    <row r="166" spans="1:65" s="13" customFormat="1">
      <c r="B166" s="158"/>
      <c r="D166" s="159" t="s">
        <v>127</v>
      </c>
      <c r="E166" s="160" t="s">
        <v>1</v>
      </c>
      <c r="F166" s="161" t="s">
        <v>187</v>
      </c>
      <c r="H166" s="162">
        <v>260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127</v>
      </c>
      <c r="AU166" s="160" t="s">
        <v>84</v>
      </c>
      <c r="AV166" s="13" t="s">
        <v>84</v>
      </c>
      <c r="AW166" s="13" t="s">
        <v>31</v>
      </c>
      <c r="AX166" s="13" t="s">
        <v>74</v>
      </c>
      <c r="AY166" s="160" t="s">
        <v>119</v>
      </c>
    </row>
    <row r="167" spans="1:65" s="14" customFormat="1">
      <c r="B167" s="167"/>
      <c r="D167" s="159" t="s">
        <v>127</v>
      </c>
      <c r="E167" s="168" t="s">
        <v>1</v>
      </c>
      <c r="F167" s="169" t="s">
        <v>129</v>
      </c>
      <c r="H167" s="170">
        <v>260</v>
      </c>
      <c r="I167" s="171"/>
      <c r="L167" s="167"/>
      <c r="M167" s="172"/>
      <c r="N167" s="173"/>
      <c r="O167" s="173"/>
      <c r="P167" s="173"/>
      <c r="Q167" s="173"/>
      <c r="R167" s="173"/>
      <c r="S167" s="173"/>
      <c r="T167" s="174"/>
      <c r="AT167" s="168" t="s">
        <v>127</v>
      </c>
      <c r="AU167" s="168" t="s">
        <v>84</v>
      </c>
      <c r="AV167" s="14" t="s">
        <v>125</v>
      </c>
      <c r="AW167" s="14" t="s">
        <v>31</v>
      </c>
      <c r="AX167" s="14" t="s">
        <v>82</v>
      </c>
      <c r="AY167" s="168" t="s">
        <v>119</v>
      </c>
    </row>
    <row r="168" spans="1:65" s="2" customFormat="1" ht="21.75" customHeight="1">
      <c r="A168" s="31"/>
      <c r="B168" s="143"/>
      <c r="C168" s="144" t="s">
        <v>188</v>
      </c>
      <c r="D168" s="144" t="s">
        <v>121</v>
      </c>
      <c r="E168" s="145" t="s">
        <v>189</v>
      </c>
      <c r="F168" s="146" t="s">
        <v>190</v>
      </c>
      <c r="G168" s="147" t="s">
        <v>174</v>
      </c>
      <c r="H168" s="148">
        <v>30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39</v>
      </c>
      <c r="O168" s="57"/>
      <c r="P168" s="154">
        <f>O168*H168</f>
        <v>0</v>
      </c>
      <c r="Q168" s="154">
        <v>0</v>
      </c>
      <c r="R168" s="154">
        <f>Q168*H168</f>
        <v>0</v>
      </c>
      <c r="S168" s="154">
        <v>0</v>
      </c>
      <c r="T168" s="15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6" t="s">
        <v>125</v>
      </c>
      <c r="AT168" s="156" t="s">
        <v>121</v>
      </c>
      <c r="AU168" s="156" t="s">
        <v>84</v>
      </c>
      <c r="AY168" s="16" t="s">
        <v>119</v>
      </c>
      <c r="BE168" s="157">
        <f>IF(N168="základní",J168,0)</f>
        <v>0</v>
      </c>
      <c r="BF168" s="157">
        <f>IF(N168="snížená",J168,0)</f>
        <v>0</v>
      </c>
      <c r="BG168" s="157">
        <f>IF(N168="zákl. přenesená",J168,0)</f>
        <v>0</v>
      </c>
      <c r="BH168" s="157">
        <f>IF(N168="sníž. přenesená",J168,0)</f>
        <v>0</v>
      </c>
      <c r="BI168" s="157">
        <f>IF(N168="nulová",J168,0)</f>
        <v>0</v>
      </c>
      <c r="BJ168" s="16" t="s">
        <v>82</v>
      </c>
      <c r="BK168" s="157">
        <f>ROUND(I168*H168,2)</f>
        <v>0</v>
      </c>
      <c r="BL168" s="16" t="s">
        <v>125</v>
      </c>
      <c r="BM168" s="156" t="s">
        <v>191</v>
      </c>
    </row>
    <row r="169" spans="1:65" s="13" customFormat="1">
      <c r="B169" s="158"/>
      <c r="D169" s="159" t="s">
        <v>127</v>
      </c>
      <c r="E169" s="160" t="s">
        <v>1</v>
      </c>
      <c r="F169" s="161" t="s">
        <v>192</v>
      </c>
      <c r="H169" s="162">
        <v>30</v>
      </c>
      <c r="I169" s="163"/>
      <c r="L169" s="158"/>
      <c r="M169" s="164"/>
      <c r="N169" s="165"/>
      <c r="O169" s="165"/>
      <c r="P169" s="165"/>
      <c r="Q169" s="165"/>
      <c r="R169" s="165"/>
      <c r="S169" s="165"/>
      <c r="T169" s="166"/>
      <c r="AT169" s="160" t="s">
        <v>127</v>
      </c>
      <c r="AU169" s="160" t="s">
        <v>84</v>
      </c>
      <c r="AV169" s="13" t="s">
        <v>84</v>
      </c>
      <c r="AW169" s="13" t="s">
        <v>31</v>
      </c>
      <c r="AX169" s="13" t="s">
        <v>74</v>
      </c>
      <c r="AY169" s="160" t="s">
        <v>119</v>
      </c>
    </row>
    <row r="170" spans="1:65" s="14" customFormat="1">
      <c r="B170" s="167"/>
      <c r="D170" s="159" t="s">
        <v>127</v>
      </c>
      <c r="E170" s="168" t="s">
        <v>1</v>
      </c>
      <c r="F170" s="169" t="s">
        <v>129</v>
      </c>
      <c r="H170" s="170">
        <v>30</v>
      </c>
      <c r="I170" s="171"/>
      <c r="L170" s="167"/>
      <c r="M170" s="172"/>
      <c r="N170" s="173"/>
      <c r="O170" s="173"/>
      <c r="P170" s="173"/>
      <c r="Q170" s="173"/>
      <c r="R170" s="173"/>
      <c r="S170" s="173"/>
      <c r="T170" s="174"/>
      <c r="AT170" s="168" t="s">
        <v>127</v>
      </c>
      <c r="AU170" s="168" t="s">
        <v>84</v>
      </c>
      <c r="AV170" s="14" t="s">
        <v>125</v>
      </c>
      <c r="AW170" s="14" t="s">
        <v>31</v>
      </c>
      <c r="AX170" s="14" t="s">
        <v>82</v>
      </c>
      <c r="AY170" s="168" t="s">
        <v>119</v>
      </c>
    </row>
    <row r="171" spans="1:65" s="2" customFormat="1" ht="33" customHeight="1">
      <c r="A171" s="31"/>
      <c r="B171" s="143"/>
      <c r="C171" s="144" t="s">
        <v>8</v>
      </c>
      <c r="D171" s="144" t="s">
        <v>121</v>
      </c>
      <c r="E171" s="145" t="s">
        <v>193</v>
      </c>
      <c r="F171" s="146" t="s">
        <v>194</v>
      </c>
      <c r="G171" s="147" t="s">
        <v>174</v>
      </c>
      <c r="H171" s="148">
        <v>1087.25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39</v>
      </c>
      <c r="O171" s="57"/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56" t="s">
        <v>125</v>
      </c>
      <c r="AT171" s="156" t="s">
        <v>121</v>
      </c>
      <c r="AU171" s="156" t="s">
        <v>84</v>
      </c>
      <c r="AY171" s="16" t="s">
        <v>119</v>
      </c>
      <c r="BE171" s="157">
        <f>IF(N171="základní",J171,0)</f>
        <v>0</v>
      </c>
      <c r="BF171" s="157">
        <f>IF(N171="snížená",J171,0)</f>
        <v>0</v>
      </c>
      <c r="BG171" s="157">
        <f>IF(N171="zákl. přenesená",J171,0)</f>
        <v>0</v>
      </c>
      <c r="BH171" s="157">
        <f>IF(N171="sníž. přenesená",J171,0)</f>
        <v>0</v>
      </c>
      <c r="BI171" s="157">
        <f>IF(N171="nulová",J171,0)</f>
        <v>0</v>
      </c>
      <c r="BJ171" s="16" t="s">
        <v>82</v>
      </c>
      <c r="BK171" s="157">
        <f>ROUND(I171*H171,2)</f>
        <v>0</v>
      </c>
      <c r="BL171" s="16" t="s">
        <v>125</v>
      </c>
      <c r="BM171" s="156" t="s">
        <v>195</v>
      </c>
    </row>
    <row r="172" spans="1:65" s="13" customFormat="1">
      <c r="B172" s="158"/>
      <c r="D172" s="159" t="s">
        <v>127</v>
      </c>
      <c r="E172" s="160" t="s">
        <v>1</v>
      </c>
      <c r="F172" s="161" t="s">
        <v>196</v>
      </c>
      <c r="H172" s="162">
        <v>1012.25</v>
      </c>
      <c r="I172" s="163"/>
      <c r="L172" s="158"/>
      <c r="M172" s="164"/>
      <c r="N172" s="165"/>
      <c r="O172" s="165"/>
      <c r="P172" s="165"/>
      <c r="Q172" s="165"/>
      <c r="R172" s="165"/>
      <c r="S172" s="165"/>
      <c r="T172" s="166"/>
      <c r="AT172" s="160" t="s">
        <v>127</v>
      </c>
      <c r="AU172" s="160" t="s">
        <v>84</v>
      </c>
      <c r="AV172" s="13" t="s">
        <v>84</v>
      </c>
      <c r="AW172" s="13" t="s">
        <v>31</v>
      </c>
      <c r="AX172" s="13" t="s">
        <v>74</v>
      </c>
      <c r="AY172" s="160" t="s">
        <v>119</v>
      </c>
    </row>
    <row r="173" spans="1:65" s="13" customFormat="1">
      <c r="B173" s="158"/>
      <c r="D173" s="159" t="s">
        <v>127</v>
      </c>
      <c r="E173" s="160" t="s">
        <v>1</v>
      </c>
      <c r="F173" s="161" t="s">
        <v>197</v>
      </c>
      <c r="H173" s="162">
        <v>30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127</v>
      </c>
      <c r="AU173" s="160" t="s">
        <v>84</v>
      </c>
      <c r="AV173" s="13" t="s">
        <v>84</v>
      </c>
      <c r="AW173" s="13" t="s">
        <v>31</v>
      </c>
      <c r="AX173" s="13" t="s">
        <v>74</v>
      </c>
      <c r="AY173" s="160" t="s">
        <v>119</v>
      </c>
    </row>
    <row r="174" spans="1:65" s="13" customFormat="1">
      <c r="B174" s="158"/>
      <c r="D174" s="159" t="s">
        <v>127</v>
      </c>
      <c r="E174" s="160" t="s">
        <v>1</v>
      </c>
      <c r="F174" s="161" t="s">
        <v>198</v>
      </c>
      <c r="H174" s="162">
        <v>45</v>
      </c>
      <c r="I174" s="163"/>
      <c r="L174" s="158"/>
      <c r="M174" s="164"/>
      <c r="N174" s="165"/>
      <c r="O174" s="165"/>
      <c r="P174" s="165"/>
      <c r="Q174" s="165"/>
      <c r="R174" s="165"/>
      <c r="S174" s="165"/>
      <c r="T174" s="166"/>
      <c r="AT174" s="160" t="s">
        <v>127</v>
      </c>
      <c r="AU174" s="160" t="s">
        <v>84</v>
      </c>
      <c r="AV174" s="13" t="s">
        <v>84</v>
      </c>
      <c r="AW174" s="13" t="s">
        <v>31</v>
      </c>
      <c r="AX174" s="13" t="s">
        <v>74</v>
      </c>
      <c r="AY174" s="160" t="s">
        <v>119</v>
      </c>
    </row>
    <row r="175" spans="1:65" s="14" customFormat="1">
      <c r="B175" s="167"/>
      <c r="D175" s="159" t="s">
        <v>127</v>
      </c>
      <c r="E175" s="168" t="s">
        <v>1</v>
      </c>
      <c r="F175" s="169" t="s">
        <v>129</v>
      </c>
      <c r="H175" s="170">
        <v>1087.25</v>
      </c>
      <c r="I175" s="171"/>
      <c r="L175" s="167"/>
      <c r="M175" s="172"/>
      <c r="N175" s="173"/>
      <c r="O175" s="173"/>
      <c r="P175" s="173"/>
      <c r="Q175" s="173"/>
      <c r="R175" s="173"/>
      <c r="S175" s="173"/>
      <c r="T175" s="174"/>
      <c r="AT175" s="168" t="s">
        <v>127</v>
      </c>
      <c r="AU175" s="168" t="s">
        <v>84</v>
      </c>
      <c r="AV175" s="14" t="s">
        <v>125</v>
      </c>
      <c r="AW175" s="14" t="s">
        <v>31</v>
      </c>
      <c r="AX175" s="14" t="s">
        <v>82</v>
      </c>
      <c r="AY175" s="168" t="s">
        <v>119</v>
      </c>
    </row>
    <row r="176" spans="1:65" s="2" customFormat="1" ht="21.75" customHeight="1">
      <c r="A176" s="31"/>
      <c r="B176" s="143"/>
      <c r="C176" s="144" t="s">
        <v>199</v>
      </c>
      <c r="D176" s="144" t="s">
        <v>121</v>
      </c>
      <c r="E176" s="145" t="s">
        <v>200</v>
      </c>
      <c r="F176" s="146" t="s">
        <v>201</v>
      </c>
      <c r="G176" s="147" t="s">
        <v>174</v>
      </c>
      <c r="H176" s="148">
        <v>45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39</v>
      </c>
      <c r="O176" s="57"/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56" t="s">
        <v>125</v>
      </c>
      <c r="AT176" s="156" t="s">
        <v>121</v>
      </c>
      <c r="AU176" s="156" t="s">
        <v>84</v>
      </c>
      <c r="AY176" s="16" t="s">
        <v>119</v>
      </c>
      <c r="BE176" s="157">
        <f>IF(N176="základní",J176,0)</f>
        <v>0</v>
      </c>
      <c r="BF176" s="157">
        <f>IF(N176="snížená",J176,0)</f>
        <v>0</v>
      </c>
      <c r="BG176" s="157">
        <f>IF(N176="zákl. přenesená",J176,0)</f>
        <v>0</v>
      </c>
      <c r="BH176" s="157">
        <f>IF(N176="sníž. přenesená",J176,0)</f>
        <v>0</v>
      </c>
      <c r="BI176" s="157">
        <f>IF(N176="nulová",J176,0)</f>
        <v>0</v>
      </c>
      <c r="BJ176" s="16" t="s">
        <v>82</v>
      </c>
      <c r="BK176" s="157">
        <f>ROUND(I176*H176,2)</f>
        <v>0</v>
      </c>
      <c r="BL176" s="16" t="s">
        <v>125</v>
      </c>
      <c r="BM176" s="156" t="s">
        <v>202</v>
      </c>
    </row>
    <row r="177" spans="1:65" s="13" customFormat="1">
      <c r="B177" s="158"/>
      <c r="D177" s="159" t="s">
        <v>127</v>
      </c>
      <c r="E177" s="160" t="s">
        <v>1</v>
      </c>
      <c r="F177" s="161" t="s">
        <v>203</v>
      </c>
      <c r="H177" s="162">
        <v>45</v>
      </c>
      <c r="I177" s="163"/>
      <c r="L177" s="158"/>
      <c r="M177" s="164"/>
      <c r="N177" s="165"/>
      <c r="O177" s="165"/>
      <c r="P177" s="165"/>
      <c r="Q177" s="165"/>
      <c r="R177" s="165"/>
      <c r="S177" s="165"/>
      <c r="T177" s="166"/>
      <c r="AT177" s="160" t="s">
        <v>127</v>
      </c>
      <c r="AU177" s="160" t="s">
        <v>84</v>
      </c>
      <c r="AV177" s="13" t="s">
        <v>84</v>
      </c>
      <c r="AW177" s="13" t="s">
        <v>31</v>
      </c>
      <c r="AX177" s="13" t="s">
        <v>74</v>
      </c>
      <c r="AY177" s="160" t="s">
        <v>119</v>
      </c>
    </row>
    <row r="178" spans="1:65" s="14" customFormat="1">
      <c r="B178" s="167"/>
      <c r="D178" s="159" t="s">
        <v>127</v>
      </c>
      <c r="E178" s="168" t="s">
        <v>1</v>
      </c>
      <c r="F178" s="169" t="s">
        <v>129</v>
      </c>
      <c r="H178" s="170">
        <v>45</v>
      </c>
      <c r="I178" s="171"/>
      <c r="L178" s="167"/>
      <c r="M178" s="172"/>
      <c r="N178" s="173"/>
      <c r="O178" s="173"/>
      <c r="P178" s="173"/>
      <c r="Q178" s="173"/>
      <c r="R178" s="173"/>
      <c r="S178" s="173"/>
      <c r="T178" s="174"/>
      <c r="AT178" s="168" t="s">
        <v>127</v>
      </c>
      <c r="AU178" s="168" t="s">
        <v>84</v>
      </c>
      <c r="AV178" s="14" t="s">
        <v>125</v>
      </c>
      <c r="AW178" s="14" t="s">
        <v>31</v>
      </c>
      <c r="AX178" s="14" t="s">
        <v>82</v>
      </c>
      <c r="AY178" s="168" t="s">
        <v>119</v>
      </c>
    </row>
    <row r="179" spans="1:65" s="2" customFormat="1" ht="33" customHeight="1">
      <c r="A179" s="31"/>
      <c r="B179" s="143"/>
      <c r="C179" s="144" t="s">
        <v>204</v>
      </c>
      <c r="D179" s="144" t="s">
        <v>121</v>
      </c>
      <c r="E179" s="145" t="s">
        <v>205</v>
      </c>
      <c r="F179" s="146" t="s">
        <v>206</v>
      </c>
      <c r="G179" s="147" t="s">
        <v>207</v>
      </c>
      <c r="H179" s="148">
        <v>1667.6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39</v>
      </c>
      <c r="O179" s="57"/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56" t="s">
        <v>125</v>
      </c>
      <c r="AT179" s="156" t="s">
        <v>121</v>
      </c>
      <c r="AU179" s="156" t="s">
        <v>84</v>
      </c>
      <c r="AY179" s="16" t="s">
        <v>119</v>
      </c>
      <c r="BE179" s="157">
        <f>IF(N179="základní",J179,0)</f>
        <v>0</v>
      </c>
      <c r="BF179" s="157">
        <f>IF(N179="snížená",J179,0)</f>
        <v>0</v>
      </c>
      <c r="BG179" s="157">
        <f>IF(N179="zákl. přenesená",J179,0)</f>
        <v>0</v>
      </c>
      <c r="BH179" s="157">
        <f>IF(N179="sníž. přenesená",J179,0)</f>
        <v>0</v>
      </c>
      <c r="BI179" s="157">
        <f>IF(N179="nulová",J179,0)</f>
        <v>0</v>
      </c>
      <c r="BJ179" s="16" t="s">
        <v>82</v>
      </c>
      <c r="BK179" s="157">
        <f>ROUND(I179*H179,2)</f>
        <v>0</v>
      </c>
      <c r="BL179" s="16" t="s">
        <v>125</v>
      </c>
      <c r="BM179" s="156" t="s">
        <v>208</v>
      </c>
    </row>
    <row r="180" spans="1:65" s="13" customFormat="1">
      <c r="B180" s="158"/>
      <c r="D180" s="159" t="s">
        <v>127</v>
      </c>
      <c r="E180" s="160" t="s">
        <v>1</v>
      </c>
      <c r="F180" s="161" t="s">
        <v>209</v>
      </c>
      <c r="H180" s="162">
        <v>1667.6</v>
      </c>
      <c r="I180" s="163"/>
      <c r="L180" s="158"/>
      <c r="M180" s="164"/>
      <c r="N180" s="165"/>
      <c r="O180" s="165"/>
      <c r="P180" s="165"/>
      <c r="Q180" s="165"/>
      <c r="R180" s="165"/>
      <c r="S180" s="165"/>
      <c r="T180" s="166"/>
      <c r="AT180" s="160" t="s">
        <v>127</v>
      </c>
      <c r="AU180" s="160" t="s">
        <v>84</v>
      </c>
      <c r="AV180" s="13" t="s">
        <v>84</v>
      </c>
      <c r="AW180" s="13" t="s">
        <v>31</v>
      </c>
      <c r="AX180" s="13" t="s">
        <v>74</v>
      </c>
      <c r="AY180" s="160" t="s">
        <v>119</v>
      </c>
    </row>
    <row r="181" spans="1:65" s="14" customFormat="1">
      <c r="B181" s="167"/>
      <c r="D181" s="159" t="s">
        <v>127</v>
      </c>
      <c r="E181" s="168" t="s">
        <v>1</v>
      </c>
      <c r="F181" s="169" t="s">
        <v>129</v>
      </c>
      <c r="H181" s="170">
        <v>1667.6</v>
      </c>
      <c r="I181" s="171"/>
      <c r="L181" s="167"/>
      <c r="M181" s="172"/>
      <c r="N181" s="173"/>
      <c r="O181" s="173"/>
      <c r="P181" s="173"/>
      <c r="Q181" s="173"/>
      <c r="R181" s="173"/>
      <c r="S181" s="173"/>
      <c r="T181" s="174"/>
      <c r="AT181" s="168" t="s">
        <v>127</v>
      </c>
      <c r="AU181" s="168" t="s">
        <v>84</v>
      </c>
      <c r="AV181" s="14" t="s">
        <v>125</v>
      </c>
      <c r="AW181" s="14" t="s">
        <v>31</v>
      </c>
      <c r="AX181" s="14" t="s">
        <v>82</v>
      </c>
      <c r="AY181" s="168" t="s">
        <v>119</v>
      </c>
    </row>
    <row r="182" spans="1:65" s="2" customFormat="1" ht="21.75" customHeight="1">
      <c r="A182" s="31"/>
      <c r="B182" s="143"/>
      <c r="C182" s="144" t="s">
        <v>210</v>
      </c>
      <c r="D182" s="144" t="s">
        <v>121</v>
      </c>
      <c r="E182" s="145" t="s">
        <v>211</v>
      </c>
      <c r="F182" s="146" t="s">
        <v>212</v>
      </c>
      <c r="G182" s="147" t="s">
        <v>124</v>
      </c>
      <c r="H182" s="148">
        <v>300</v>
      </c>
      <c r="I182" s="149"/>
      <c r="J182" s="150">
        <f>ROUND(I182*H182,2)</f>
        <v>0</v>
      </c>
      <c r="K182" s="151"/>
      <c r="L182" s="32"/>
      <c r="M182" s="152" t="s">
        <v>1</v>
      </c>
      <c r="N182" s="153" t="s">
        <v>39</v>
      </c>
      <c r="O182" s="57"/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56" t="s">
        <v>125</v>
      </c>
      <c r="AT182" s="156" t="s">
        <v>121</v>
      </c>
      <c r="AU182" s="156" t="s">
        <v>84</v>
      </c>
      <c r="AY182" s="16" t="s">
        <v>119</v>
      </c>
      <c r="BE182" s="157">
        <f>IF(N182="základní",J182,0)</f>
        <v>0</v>
      </c>
      <c r="BF182" s="157">
        <f>IF(N182="snížená",J182,0)</f>
        <v>0</v>
      </c>
      <c r="BG182" s="157">
        <f>IF(N182="zákl. přenesená",J182,0)</f>
        <v>0</v>
      </c>
      <c r="BH182" s="157">
        <f>IF(N182="sníž. přenesená",J182,0)</f>
        <v>0</v>
      </c>
      <c r="BI182" s="157">
        <f>IF(N182="nulová",J182,0)</f>
        <v>0</v>
      </c>
      <c r="BJ182" s="16" t="s">
        <v>82</v>
      </c>
      <c r="BK182" s="157">
        <f>ROUND(I182*H182,2)</f>
        <v>0</v>
      </c>
      <c r="BL182" s="16" t="s">
        <v>125</v>
      </c>
      <c r="BM182" s="156" t="s">
        <v>213</v>
      </c>
    </row>
    <row r="183" spans="1:65" s="13" customFormat="1">
      <c r="B183" s="158"/>
      <c r="D183" s="159" t="s">
        <v>127</v>
      </c>
      <c r="E183" s="160" t="s">
        <v>1</v>
      </c>
      <c r="F183" s="161" t="s">
        <v>214</v>
      </c>
      <c r="H183" s="162">
        <v>300</v>
      </c>
      <c r="I183" s="163"/>
      <c r="L183" s="158"/>
      <c r="M183" s="164"/>
      <c r="N183" s="165"/>
      <c r="O183" s="165"/>
      <c r="P183" s="165"/>
      <c r="Q183" s="165"/>
      <c r="R183" s="165"/>
      <c r="S183" s="165"/>
      <c r="T183" s="166"/>
      <c r="AT183" s="160" t="s">
        <v>127</v>
      </c>
      <c r="AU183" s="160" t="s">
        <v>84</v>
      </c>
      <c r="AV183" s="13" t="s">
        <v>84</v>
      </c>
      <c r="AW183" s="13" t="s">
        <v>31</v>
      </c>
      <c r="AX183" s="13" t="s">
        <v>74</v>
      </c>
      <c r="AY183" s="160" t="s">
        <v>119</v>
      </c>
    </row>
    <row r="184" spans="1:65" s="14" customFormat="1">
      <c r="B184" s="167"/>
      <c r="D184" s="159" t="s">
        <v>127</v>
      </c>
      <c r="E184" s="168" t="s">
        <v>1</v>
      </c>
      <c r="F184" s="169" t="s">
        <v>129</v>
      </c>
      <c r="H184" s="170">
        <v>300</v>
      </c>
      <c r="I184" s="171"/>
      <c r="L184" s="167"/>
      <c r="M184" s="172"/>
      <c r="N184" s="173"/>
      <c r="O184" s="173"/>
      <c r="P184" s="173"/>
      <c r="Q184" s="173"/>
      <c r="R184" s="173"/>
      <c r="S184" s="173"/>
      <c r="T184" s="174"/>
      <c r="AT184" s="168" t="s">
        <v>127</v>
      </c>
      <c r="AU184" s="168" t="s">
        <v>84</v>
      </c>
      <c r="AV184" s="14" t="s">
        <v>125</v>
      </c>
      <c r="AW184" s="14" t="s">
        <v>31</v>
      </c>
      <c r="AX184" s="14" t="s">
        <v>82</v>
      </c>
      <c r="AY184" s="168" t="s">
        <v>119</v>
      </c>
    </row>
    <row r="185" spans="1:65" s="2" customFormat="1" ht="16.5" customHeight="1">
      <c r="A185" s="31"/>
      <c r="B185" s="143"/>
      <c r="C185" s="175" t="s">
        <v>215</v>
      </c>
      <c r="D185" s="175" t="s">
        <v>216</v>
      </c>
      <c r="E185" s="176" t="s">
        <v>217</v>
      </c>
      <c r="F185" s="177" t="s">
        <v>218</v>
      </c>
      <c r="G185" s="178" t="s">
        <v>207</v>
      </c>
      <c r="H185" s="179">
        <v>81</v>
      </c>
      <c r="I185" s="180"/>
      <c r="J185" s="181">
        <f>ROUND(I185*H185,2)</f>
        <v>0</v>
      </c>
      <c r="K185" s="182"/>
      <c r="L185" s="183"/>
      <c r="M185" s="184" t="s">
        <v>1</v>
      </c>
      <c r="N185" s="185" t="s">
        <v>39</v>
      </c>
      <c r="O185" s="57"/>
      <c r="P185" s="154">
        <f>O185*H185</f>
        <v>0</v>
      </c>
      <c r="Q185" s="154">
        <v>1</v>
      </c>
      <c r="R185" s="154">
        <f>Q185*H185</f>
        <v>81</v>
      </c>
      <c r="S185" s="154">
        <v>0</v>
      </c>
      <c r="T185" s="155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56" t="s">
        <v>156</v>
      </c>
      <c r="AT185" s="156" t="s">
        <v>216</v>
      </c>
      <c r="AU185" s="156" t="s">
        <v>84</v>
      </c>
      <c r="AY185" s="16" t="s">
        <v>119</v>
      </c>
      <c r="BE185" s="157">
        <f>IF(N185="základní",J185,0)</f>
        <v>0</v>
      </c>
      <c r="BF185" s="157">
        <f>IF(N185="snížená",J185,0)</f>
        <v>0</v>
      </c>
      <c r="BG185" s="157">
        <f>IF(N185="zákl. přenesená",J185,0)</f>
        <v>0</v>
      </c>
      <c r="BH185" s="157">
        <f>IF(N185="sníž. přenesená",J185,0)</f>
        <v>0</v>
      </c>
      <c r="BI185" s="157">
        <f>IF(N185="nulová",J185,0)</f>
        <v>0</v>
      </c>
      <c r="BJ185" s="16" t="s">
        <v>82</v>
      </c>
      <c r="BK185" s="157">
        <f>ROUND(I185*H185,2)</f>
        <v>0</v>
      </c>
      <c r="BL185" s="16" t="s">
        <v>125</v>
      </c>
      <c r="BM185" s="156" t="s">
        <v>219</v>
      </c>
    </row>
    <row r="186" spans="1:65" s="13" customFormat="1">
      <c r="B186" s="158"/>
      <c r="D186" s="159" t="s">
        <v>127</v>
      </c>
      <c r="E186" s="160" t="s">
        <v>1</v>
      </c>
      <c r="F186" s="161" t="s">
        <v>220</v>
      </c>
      <c r="H186" s="162">
        <v>81</v>
      </c>
      <c r="I186" s="163"/>
      <c r="L186" s="158"/>
      <c r="M186" s="164"/>
      <c r="N186" s="165"/>
      <c r="O186" s="165"/>
      <c r="P186" s="165"/>
      <c r="Q186" s="165"/>
      <c r="R186" s="165"/>
      <c r="S186" s="165"/>
      <c r="T186" s="166"/>
      <c r="AT186" s="160" t="s">
        <v>127</v>
      </c>
      <c r="AU186" s="160" t="s">
        <v>84</v>
      </c>
      <c r="AV186" s="13" t="s">
        <v>84</v>
      </c>
      <c r="AW186" s="13" t="s">
        <v>31</v>
      </c>
      <c r="AX186" s="13" t="s">
        <v>74</v>
      </c>
      <c r="AY186" s="160" t="s">
        <v>119</v>
      </c>
    </row>
    <row r="187" spans="1:65" s="14" customFormat="1">
      <c r="B187" s="167"/>
      <c r="D187" s="159" t="s">
        <v>127</v>
      </c>
      <c r="E187" s="168" t="s">
        <v>1</v>
      </c>
      <c r="F187" s="169" t="s">
        <v>129</v>
      </c>
      <c r="H187" s="170">
        <v>81</v>
      </c>
      <c r="I187" s="171"/>
      <c r="L187" s="167"/>
      <c r="M187" s="172"/>
      <c r="N187" s="173"/>
      <c r="O187" s="173"/>
      <c r="P187" s="173"/>
      <c r="Q187" s="173"/>
      <c r="R187" s="173"/>
      <c r="S187" s="173"/>
      <c r="T187" s="174"/>
      <c r="AT187" s="168" t="s">
        <v>127</v>
      </c>
      <c r="AU187" s="168" t="s">
        <v>84</v>
      </c>
      <c r="AV187" s="14" t="s">
        <v>125</v>
      </c>
      <c r="AW187" s="14" t="s">
        <v>31</v>
      </c>
      <c r="AX187" s="14" t="s">
        <v>82</v>
      </c>
      <c r="AY187" s="168" t="s">
        <v>119</v>
      </c>
    </row>
    <row r="188" spans="1:65" s="2" customFormat="1" ht="21.75" customHeight="1">
      <c r="A188" s="31"/>
      <c r="B188" s="143"/>
      <c r="C188" s="144" t="s">
        <v>221</v>
      </c>
      <c r="D188" s="144" t="s">
        <v>121</v>
      </c>
      <c r="E188" s="145" t="s">
        <v>222</v>
      </c>
      <c r="F188" s="146" t="s">
        <v>223</v>
      </c>
      <c r="G188" s="147" t="s">
        <v>124</v>
      </c>
      <c r="H188" s="148">
        <v>300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39</v>
      </c>
      <c r="O188" s="57"/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56" t="s">
        <v>125</v>
      </c>
      <c r="AT188" s="156" t="s">
        <v>121</v>
      </c>
      <c r="AU188" s="156" t="s">
        <v>84</v>
      </c>
      <c r="AY188" s="16" t="s">
        <v>119</v>
      </c>
      <c r="BE188" s="157">
        <f>IF(N188="základní",J188,0)</f>
        <v>0</v>
      </c>
      <c r="BF188" s="157">
        <f>IF(N188="snížená",J188,0)</f>
        <v>0</v>
      </c>
      <c r="BG188" s="157">
        <f>IF(N188="zákl. přenesená",J188,0)</f>
        <v>0</v>
      </c>
      <c r="BH188" s="157">
        <f>IF(N188="sníž. přenesená",J188,0)</f>
        <v>0</v>
      </c>
      <c r="BI188" s="157">
        <f>IF(N188="nulová",J188,0)</f>
        <v>0</v>
      </c>
      <c r="BJ188" s="16" t="s">
        <v>82</v>
      </c>
      <c r="BK188" s="157">
        <f>ROUND(I188*H188,2)</f>
        <v>0</v>
      </c>
      <c r="BL188" s="16" t="s">
        <v>125</v>
      </c>
      <c r="BM188" s="156" t="s">
        <v>224</v>
      </c>
    </row>
    <row r="189" spans="1:65" s="13" customFormat="1">
      <c r="B189" s="158"/>
      <c r="D189" s="159" t="s">
        <v>127</v>
      </c>
      <c r="E189" s="160" t="s">
        <v>1</v>
      </c>
      <c r="F189" s="161" t="s">
        <v>214</v>
      </c>
      <c r="H189" s="162">
        <v>300</v>
      </c>
      <c r="I189" s="163"/>
      <c r="L189" s="158"/>
      <c r="M189" s="164"/>
      <c r="N189" s="165"/>
      <c r="O189" s="165"/>
      <c r="P189" s="165"/>
      <c r="Q189" s="165"/>
      <c r="R189" s="165"/>
      <c r="S189" s="165"/>
      <c r="T189" s="166"/>
      <c r="AT189" s="160" t="s">
        <v>127</v>
      </c>
      <c r="AU189" s="160" t="s">
        <v>84</v>
      </c>
      <c r="AV189" s="13" t="s">
        <v>84</v>
      </c>
      <c r="AW189" s="13" t="s">
        <v>31</v>
      </c>
      <c r="AX189" s="13" t="s">
        <v>74</v>
      </c>
      <c r="AY189" s="160" t="s">
        <v>119</v>
      </c>
    </row>
    <row r="190" spans="1:65" s="14" customFormat="1">
      <c r="B190" s="167"/>
      <c r="D190" s="159" t="s">
        <v>127</v>
      </c>
      <c r="E190" s="168" t="s">
        <v>1</v>
      </c>
      <c r="F190" s="169" t="s">
        <v>129</v>
      </c>
      <c r="H190" s="170">
        <v>300</v>
      </c>
      <c r="I190" s="171"/>
      <c r="L190" s="167"/>
      <c r="M190" s="172"/>
      <c r="N190" s="173"/>
      <c r="O190" s="173"/>
      <c r="P190" s="173"/>
      <c r="Q190" s="173"/>
      <c r="R190" s="173"/>
      <c r="S190" s="173"/>
      <c r="T190" s="174"/>
      <c r="AT190" s="168" t="s">
        <v>127</v>
      </c>
      <c r="AU190" s="168" t="s">
        <v>84</v>
      </c>
      <c r="AV190" s="14" t="s">
        <v>125</v>
      </c>
      <c r="AW190" s="14" t="s">
        <v>31</v>
      </c>
      <c r="AX190" s="14" t="s">
        <v>82</v>
      </c>
      <c r="AY190" s="168" t="s">
        <v>119</v>
      </c>
    </row>
    <row r="191" spans="1:65" s="2" customFormat="1" ht="16.5" customHeight="1">
      <c r="A191" s="31"/>
      <c r="B191" s="143"/>
      <c r="C191" s="175" t="s">
        <v>7</v>
      </c>
      <c r="D191" s="175" t="s">
        <v>216</v>
      </c>
      <c r="E191" s="176" t="s">
        <v>225</v>
      </c>
      <c r="F191" s="177" t="s">
        <v>226</v>
      </c>
      <c r="G191" s="178" t="s">
        <v>227</v>
      </c>
      <c r="H191" s="179">
        <v>7.5</v>
      </c>
      <c r="I191" s="180"/>
      <c r="J191" s="181">
        <f>ROUND(I191*H191,2)</f>
        <v>0</v>
      </c>
      <c r="K191" s="182"/>
      <c r="L191" s="183"/>
      <c r="M191" s="184" t="s">
        <v>1</v>
      </c>
      <c r="N191" s="185" t="s">
        <v>39</v>
      </c>
      <c r="O191" s="57"/>
      <c r="P191" s="154">
        <f>O191*H191</f>
        <v>0</v>
      </c>
      <c r="Q191" s="154">
        <v>1E-3</v>
      </c>
      <c r="R191" s="154">
        <f>Q191*H191</f>
        <v>7.4999999999999997E-3</v>
      </c>
      <c r="S191" s="154">
        <v>0</v>
      </c>
      <c r="T191" s="155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56" t="s">
        <v>156</v>
      </c>
      <c r="AT191" s="156" t="s">
        <v>216</v>
      </c>
      <c r="AU191" s="156" t="s">
        <v>84</v>
      </c>
      <c r="AY191" s="16" t="s">
        <v>119</v>
      </c>
      <c r="BE191" s="157">
        <f>IF(N191="základní",J191,0)</f>
        <v>0</v>
      </c>
      <c r="BF191" s="157">
        <f>IF(N191="snížená",J191,0)</f>
        <v>0</v>
      </c>
      <c r="BG191" s="157">
        <f>IF(N191="zákl. přenesená",J191,0)</f>
        <v>0</v>
      </c>
      <c r="BH191" s="157">
        <f>IF(N191="sníž. přenesená",J191,0)</f>
        <v>0</v>
      </c>
      <c r="BI191" s="157">
        <f>IF(N191="nulová",J191,0)</f>
        <v>0</v>
      </c>
      <c r="BJ191" s="16" t="s">
        <v>82</v>
      </c>
      <c r="BK191" s="157">
        <f>ROUND(I191*H191,2)</f>
        <v>0</v>
      </c>
      <c r="BL191" s="16" t="s">
        <v>125</v>
      </c>
      <c r="BM191" s="156" t="s">
        <v>228</v>
      </c>
    </row>
    <row r="192" spans="1:65" s="13" customFormat="1">
      <c r="B192" s="158"/>
      <c r="D192" s="159" t="s">
        <v>127</v>
      </c>
      <c r="F192" s="161" t="s">
        <v>229</v>
      </c>
      <c r="H192" s="162">
        <v>7.5</v>
      </c>
      <c r="I192" s="163"/>
      <c r="L192" s="158"/>
      <c r="M192" s="164"/>
      <c r="N192" s="165"/>
      <c r="O192" s="165"/>
      <c r="P192" s="165"/>
      <c r="Q192" s="165"/>
      <c r="R192" s="165"/>
      <c r="S192" s="165"/>
      <c r="T192" s="166"/>
      <c r="AT192" s="160" t="s">
        <v>127</v>
      </c>
      <c r="AU192" s="160" t="s">
        <v>84</v>
      </c>
      <c r="AV192" s="13" t="s">
        <v>84</v>
      </c>
      <c r="AW192" s="13" t="s">
        <v>3</v>
      </c>
      <c r="AX192" s="13" t="s">
        <v>82</v>
      </c>
      <c r="AY192" s="160" t="s">
        <v>119</v>
      </c>
    </row>
    <row r="193" spans="1:65" s="2" customFormat="1" ht="21.75" customHeight="1">
      <c r="A193" s="31"/>
      <c r="B193" s="143"/>
      <c r="C193" s="144" t="s">
        <v>230</v>
      </c>
      <c r="D193" s="144" t="s">
        <v>121</v>
      </c>
      <c r="E193" s="145" t="s">
        <v>231</v>
      </c>
      <c r="F193" s="146" t="s">
        <v>232</v>
      </c>
      <c r="G193" s="147" t="s">
        <v>124</v>
      </c>
      <c r="H193" s="148">
        <v>300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39</v>
      </c>
      <c r="O193" s="57"/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56" t="s">
        <v>125</v>
      </c>
      <c r="AT193" s="156" t="s">
        <v>121</v>
      </c>
      <c r="AU193" s="156" t="s">
        <v>84</v>
      </c>
      <c r="AY193" s="16" t="s">
        <v>119</v>
      </c>
      <c r="BE193" s="157">
        <f>IF(N193="základní",J193,0)</f>
        <v>0</v>
      </c>
      <c r="BF193" s="157">
        <f>IF(N193="snížená",J193,0)</f>
        <v>0</v>
      </c>
      <c r="BG193" s="157">
        <f>IF(N193="zákl. přenesená",J193,0)</f>
        <v>0</v>
      </c>
      <c r="BH193" s="157">
        <f>IF(N193="sníž. přenesená",J193,0)</f>
        <v>0</v>
      </c>
      <c r="BI193" s="157">
        <f>IF(N193="nulová",J193,0)</f>
        <v>0</v>
      </c>
      <c r="BJ193" s="16" t="s">
        <v>82</v>
      </c>
      <c r="BK193" s="157">
        <f>ROUND(I193*H193,2)</f>
        <v>0</v>
      </c>
      <c r="BL193" s="16" t="s">
        <v>125</v>
      </c>
      <c r="BM193" s="156" t="s">
        <v>233</v>
      </c>
    </row>
    <row r="194" spans="1:65" s="13" customFormat="1">
      <c r="B194" s="158"/>
      <c r="D194" s="159" t="s">
        <v>127</v>
      </c>
      <c r="E194" s="160" t="s">
        <v>1</v>
      </c>
      <c r="F194" s="161" t="s">
        <v>214</v>
      </c>
      <c r="H194" s="162">
        <v>300</v>
      </c>
      <c r="I194" s="163"/>
      <c r="L194" s="158"/>
      <c r="M194" s="164"/>
      <c r="N194" s="165"/>
      <c r="O194" s="165"/>
      <c r="P194" s="165"/>
      <c r="Q194" s="165"/>
      <c r="R194" s="165"/>
      <c r="S194" s="165"/>
      <c r="T194" s="166"/>
      <c r="AT194" s="160" t="s">
        <v>127</v>
      </c>
      <c r="AU194" s="160" t="s">
        <v>84</v>
      </c>
      <c r="AV194" s="13" t="s">
        <v>84</v>
      </c>
      <c r="AW194" s="13" t="s">
        <v>31</v>
      </c>
      <c r="AX194" s="13" t="s">
        <v>74</v>
      </c>
      <c r="AY194" s="160" t="s">
        <v>119</v>
      </c>
    </row>
    <row r="195" spans="1:65" s="14" customFormat="1">
      <c r="B195" s="167"/>
      <c r="D195" s="159" t="s">
        <v>127</v>
      </c>
      <c r="E195" s="168" t="s">
        <v>1</v>
      </c>
      <c r="F195" s="169" t="s">
        <v>129</v>
      </c>
      <c r="H195" s="170">
        <v>300</v>
      </c>
      <c r="I195" s="171"/>
      <c r="L195" s="167"/>
      <c r="M195" s="172"/>
      <c r="N195" s="173"/>
      <c r="O195" s="173"/>
      <c r="P195" s="173"/>
      <c r="Q195" s="173"/>
      <c r="R195" s="173"/>
      <c r="S195" s="173"/>
      <c r="T195" s="174"/>
      <c r="AT195" s="168" t="s">
        <v>127</v>
      </c>
      <c r="AU195" s="168" t="s">
        <v>84</v>
      </c>
      <c r="AV195" s="14" t="s">
        <v>125</v>
      </c>
      <c r="AW195" s="14" t="s">
        <v>31</v>
      </c>
      <c r="AX195" s="14" t="s">
        <v>82</v>
      </c>
      <c r="AY195" s="168" t="s">
        <v>119</v>
      </c>
    </row>
    <row r="196" spans="1:65" s="2" customFormat="1" ht="21.75" customHeight="1">
      <c r="A196" s="31"/>
      <c r="B196" s="143"/>
      <c r="C196" s="144" t="s">
        <v>234</v>
      </c>
      <c r="D196" s="144" t="s">
        <v>121</v>
      </c>
      <c r="E196" s="145" t="s">
        <v>235</v>
      </c>
      <c r="F196" s="146" t="s">
        <v>236</v>
      </c>
      <c r="G196" s="147" t="s">
        <v>124</v>
      </c>
      <c r="H196" s="148">
        <v>4467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39</v>
      </c>
      <c r="O196" s="57"/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56" t="s">
        <v>125</v>
      </c>
      <c r="AT196" s="156" t="s">
        <v>121</v>
      </c>
      <c r="AU196" s="156" t="s">
        <v>84</v>
      </c>
      <c r="AY196" s="16" t="s">
        <v>119</v>
      </c>
      <c r="BE196" s="157">
        <f>IF(N196="základní",J196,0)</f>
        <v>0</v>
      </c>
      <c r="BF196" s="157">
        <f>IF(N196="snížená",J196,0)</f>
        <v>0</v>
      </c>
      <c r="BG196" s="157">
        <f>IF(N196="zákl. přenesená",J196,0)</f>
        <v>0</v>
      </c>
      <c r="BH196" s="157">
        <f>IF(N196="sníž. přenesená",J196,0)</f>
        <v>0</v>
      </c>
      <c r="BI196" s="157">
        <f>IF(N196="nulová",J196,0)</f>
        <v>0</v>
      </c>
      <c r="BJ196" s="16" t="s">
        <v>82</v>
      </c>
      <c r="BK196" s="157">
        <f>ROUND(I196*H196,2)</f>
        <v>0</v>
      </c>
      <c r="BL196" s="16" t="s">
        <v>125</v>
      </c>
      <c r="BM196" s="156" t="s">
        <v>237</v>
      </c>
    </row>
    <row r="197" spans="1:65" s="13" customFormat="1">
      <c r="B197" s="158"/>
      <c r="D197" s="159" t="s">
        <v>127</v>
      </c>
      <c r="E197" s="160" t="s">
        <v>1</v>
      </c>
      <c r="F197" s="161" t="s">
        <v>238</v>
      </c>
      <c r="H197" s="162">
        <v>3995</v>
      </c>
      <c r="I197" s="163"/>
      <c r="L197" s="158"/>
      <c r="M197" s="164"/>
      <c r="N197" s="165"/>
      <c r="O197" s="165"/>
      <c r="P197" s="165"/>
      <c r="Q197" s="165"/>
      <c r="R197" s="165"/>
      <c r="S197" s="165"/>
      <c r="T197" s="166"/>
      <c r="AT197" s="160" t="s">
        <v>127</v>
      </c>
      <c r="AU197" s="160" t="s">
        <v>84</v>
      </c>
      <c r="AV197" s="13" t="s">
        <v>84</v>
      </c>
      <c r="AW197" s="13" t="s">
        <v>31</v>
      </c>
      <c r="AX197" s="13" t="s">
        <v>74</v>
      </c>
      <c r="AY197" s="160" t="s">
        <v>119</v>
      </c>
    </row>
    <row r="198" spans="1:65" s="13" customFormat="1">
      <c r="B198" s="158"/>
      <c r="D198" s="159" t="s">
        <v>127</v>
      </c>
      <c r="E198" s="160" t="s">
        <v>1</v>
      </c>
      <c r="F198" s="161" t="s">
        <v>239</v>
      </c>
      <c r="H198" s="162">
        <v>185</v>
      </c>
      <c r="I198" s="163"/>
      <c r="L198" s="158"/>
      <c r="M198" s="164"/>
      <c r="N198" s="165"/>
      <c r="O198" s="165"/>
      <c r="P198" s="165"/>
      <c r="Q198" s="165"/>
      <c r="R198" s="165"/>
      <c r="S198" s="165"/>
      <c r="T198" s="166"/>
      <c r="AT198" s="160" t="s">
        <v>127</v>
      </c>
      <c r="AU198" s="160" t="s">
        <v>84</v>
      </c>
      <c r="AV198" s="13" t="s">
        <v>84</v>
      </c>
      <c r="AW198" s="13" t="s">
        <v>31</v>
      </c>
      <c r="AX198" s="13" t="s">
        <v>74</v>
      </c>
      <c r="AY198" s="160" t="s">
        <v>119</v>
      </c>
    </row>
    <row r="199" spans="1:65" s="13" customFormat="1">
      <c r="B199" s="158"/>
      <c r="D199" s="159" t="s">
        <v>127</v>
      </c>
      <c r="E199" s="160" t="s">
        <v>1</v>
      </c>
      <c r="F199" s="161" t="s">
        <v>240</v>
      </c>
      <c r="H199" s="162">
        <v>45</v>
      </c>
      <c r="I199" s="163"/>
      <c r="L199" s="158"/>
      <c r="M199" s="164"/>
      <c r="N199" s="165"/>
      <c r="O199" s="165"/>
      <c r="P199" s="165"/>
      <c r="Q199" s="165"/>
      <c r="R199" s="165"/>
      <c r="S199" s="165"/>
      <c r="T199" s="166"/>
      <c r="AT199" s="160" t="s">
        <v>127</v>
      </c>
      <c r="AU199" s="160" t="s">
        <v>84</v>
      </c>
      <c r="AV199" s="13" t="s">
        <v>84</v>
      </c>
      <c r="AW199" s="13" t="s">
        <v>31</v>
      </c>
      <c r="AX199" s="13" t="s">
        <v>74</v>
      </c>
      <c r="AY199" s="160" t="s">
        <v>119</v>
      </c>
    </row>
    <row r="200" spans="1:65" s="13" customFormat="1">
      <c r="B200" s="158"/>
      <c r="D200" s="159" t="s">
        <v>127</v>
      </c>
      <c r="E200" s="160" t="s">
        <v>1</v>
      </c>
      <c r="F200" s="161" t="s">
        <v>241</v>
      </c>
      <c r="H200" s="162">
        <v>10</v>
      </c>
      <c r="I200" s="163"/>
      <c r="L200" s="158"/>
      <c r="M200" s="164"/>
      <c r="N200" s="165"/>
      <c r="O200" s="165"/>
      <c r="P200" s="165"/>
      <c r="Q200" s="165"/>
      <c r="R200" s="165"/>
      <c r="S200" s="165"/>
      <c r="T200" s="166"/>
      <c r="AT200" s="160" t="s">
        <v>127</v>
      </c>
      <c r="AU200" s="160" t="s">
        <v>84</v>
      </c>
      <c r="AV200" s="13" t="s">
        <v>84</v>
      </c>
      <c r="AW200" s="13" t="s">
        <v>31</v>
      </c>
      <c r="AX200" s="13" t="s">
        <v>74</v>
      </c>
      <c r="AY200" s="160" t="s">
        <v>119</v>
      </c>
    </row>
    <row r="201" spans="1:65" s="13" customFormat="1">
      <c r="B201" s="158"/>
      <c r="D201" s="159" t="s">
        <v>127</v>
      </c>
      <c r="E201" s="160" t="s">
        <v>1</v>
      </c>
      <c r="F201" s="161" t="s">
        <v>242</v>
      </c>
      <c r="H201" s="162">
        <v>15</v>
      </c>
      <c r="I201" s="163"/>
      <c r="L201" s="158"/>
      <c r="M201" s="164"/>
      <c r="N201" s="165"/>
      <c r="O201" s="165"/>
      <c r="P201" s="165"/>
      <c r="Q201" s="165"/>
      <c r="R201" s="165"/>
      <c r="S201" s="165"/>
      <c r="T201" s="166"/>
      <c r="AT201" s="160" t="s">
        <v>127</v>
      </c>
      <c r="AU201" s="160" t="s">
        <v>84</v>
      </c>
      <c r="AV201" s="13" t="s">
        <v>84</v>
      </c>
      <c r="AW201" s="13" t="s">
        <v>31</v>
      </c>
      <c r="AX201" s="13" t="s">
        <v>74</v>
      </c>
      <c r="AY201" s="160" t="s">
        <v>119</v>
      </c>
    </row>
    <row r="202" spans="1:65" s="13" customFormat="1">
      <c r="B202" s="158"/>
      <c r="D202" s="159" t="s">
        <v>127</v>
      </c>
      <c r="E202" s="160" t="s">
        <v>1</v>
      </c>
      <c r="F202" s="161" t="s">
        <v>243</v>
      </c>
      <c r="H202" s="162">
        <v>185</v>
      </c>
      <c r="I202" s="163"/>
      <c r="L202" s="158"/>
      <c r="M202" s="164"/>
      <c r="N202" s="165"/>
      <c r="O202" s="165"/>
      <c r="P202" s="165"/>
      <c r="Q202" s="165"/>
      <c r="R202" s="165"/>
      <c r="S202" s="165"/>
      <c r="T202" s="166"/>
      <c r="AT202" s="160" t="s">
        <v>127</v>
      </c>
      <c r="AU202" s="160" t="s">
        <v>84</v>
      </c>
      <c r="AV202" s="13" t="s">
        <v>84</v>
      </c>
      <c r="AW202" s="13" t="s">
        <v>31</v>
      </c>
      <c r="AX202" s="13" t="s">
        <v>74</v>
      </c>
      <c r="AY202" s="160" t="s">
        <v>119</v>
      </c>
    </row>
    <row r="203" spans="1:65" s="13" customFormat="1">
      <c r="B203" s="158"/>
      <c r="D203" s="159" t="s">
        <v>127</v>
      </c>
      <c r="E203" s="160" t="s">
        <v>1</v>
      </c>
      <c r="F203" s="161" t="s">
        <v>244</v>
      </c>
      <c r="H203" s="162">
        <v>25</v>
      </c>
      <c r="I203" s="163"/>
      <c r="L203" s="158"/>
      <c r="M203" s="164"/>
      <c r="N203" s="165"/>
      <c r="O203" s="165"/>
      <c r="P203" s="165"/>
      <c r="Q203" s="165"/>
      <c r="R203" s="165"/>
      <c r="S203" s="165"/>
      <c r="T203" s="166"/>
      <c r="AT203" s="160" t="s">
        <v>127</v>
      </c>
      <c r="AU203" s="160" t="s">
        <v>84</v>
      </c>
      <c r="AV203" s="13" t="s">
        <v>84</v>
      </c>
      <c r="AW203" s="13" t="s">
        <v>31</v>
      </c>
      <c r="AX203" s="13" t="s">
        <v>74</v>
      </c>
      <c r="AY203" s="160" t="s">
        <v>119</v>
      </c>
    </row>
    <row r="204" spans="1:65" s="13" customFormat="1">
      <c r="B204" s="158"/>
      <c r="D204" s="159" t="s">
        <v>127</v>
      </c>
      <c r="E204" s="160" t="s">
        <v>1</v>
      </c>
      <c r="F204" s="161" t="s">
        <v>245</v>
      </c>
      <c r="H204" s="162">
        <v>7</v>
      </c>
      <c r="I204" s="163"/>
      <c r="L204" s="158"/>
      <c r="M204" s="164"/>
      <c r="N204" s="165"/>
      <c r="O204" s="165"/>
      <c r="P204" s="165"/>
      <c r="Q204" s="165"/>
      <c r="R204" s="165"/>
      <c r="S204" s="165"/>
      <c r="T204" s="166"/>
      <c r="AT204" s="160" t="s">
        <v>127</v>
      </c>
      <c r="AU204" s="160" t="s">
        <v>84</v>
      </c>
      <c r="AV204" s="13" t="s">
        <v>84</v>
      </c>
      <c r="AW204" s="13" t="s">
        <v>31</v>
      </c>
      <c r="AX204" s="13" t="s">
        <v>74</v>
      </c>
      <c r="AY204" s="160" t="s">
        <v>119</v>
      </c>
    </row>
    <row r="205" spans="1:65" s="14" customFormat="1">
      <c r="B205" s="167"/>
      <c r="D205" s="159" t="s">
        <v>127</v>
      </c>
      <c r="E205" s="168" t="s">
        <v>1</v>
      </c>
      <c r="F205" s="169" t="s">
        <v>129</v>
      </c>
      <c r="H205" s="170">
        <v>4467</v>
      </c>
      <c r="I205" s="171"/>
      <c r="L205" s="167"/>
      <c r="M205" s="172"/>
      <c r="N205" s="173"/>
      <c r="O205" s="173"/>
      <c r="P205" s="173"/>
      <c r="Q205" s="173"/>
      <c r="R205" s="173"/>
      <c r="S205" s="173"/>
      <c r="T205" s="174"/>
      <c r="AT205" s="168" t="s">
        <v>127</v>
      </c>
      <c r="AU205" s="168" t="s">
        <v>84</v>
      </c>
      <c r="AV205" s="14" t="s">
        <v>125</v>
      </c>
      <c r="AW205" s="14" t="s">
        <v>31</v>
      </c>
      <c r="AX205" s="14" t="s">
        <v>82</v>
      </c>
      <c r="AY205" s="168" t="s">
        <v>119</v>
      </c>
    </row>
    <row r="206" spans="1:65" s="2" customFormat="1" ht="33" customHeight="1">
      <c r="A206" s="31"/>
      <c r="B206" s="143"/>
      <c r="C206" s="144" t="s">
        <v>246</v>
      </c>
      <c r="D206" s="144" t="s">
        <v>121</v>
      </c>
      <c r="E206" s="145" t="s">
        <v>247</v>
      </c>
      <c r="F206" s="146" t="s">
        <v>248</v>
      </c>
      <c r="G206" s="147" t="s">
        <v>124</v>
      </c>
      <c r="H206" s="148">
        <v>300</v>
      </c>
      <c r="I206" s="149"/>
      <c r="J206" s="150">
        <f>ROUND(I206*H206,2)</f>
        <v>0</v>
      </c>
      <c r="K206" s="151"/>
      <c r="L206" s="32"/>
      <c r="M206" s="152" t="s">
        <v>1</v>
      </c>
      <c r="N206" s="153" t="s">
        <v>39</v>
      </c>
      <c r="O206" s="57"/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56" t="s">
        <v>125</v>
      </c>
      <c r="AT206" s="156" t="s">
        <v>121</v>
      </c>
      <c r="AU206" s="156" t="s">
        <v>84</v>
      </c>
      <c r="AY206" s="16" t="s">
        <v>119</v>
      </c>
      <c r="BE206" s="157">
        <f>IF(N206="základní",J206,0)</f>
        <v>0</v>
      </c>
      <c r="BF206" s="157">
        <f>IF(N206="snížená",J206,0)</f>
        <v>0</v>
      </c>
      <c r="BG206" s="157">
        <f>IF(N206="zákl. přenesená",J206,0)</f>
        <v>0</v>
      </c>
      <c r="BH206" s="157">
        <f>IF(N206="sníž. přenesená",J206,0)</f>
        <v>0</v>
      </c>
      <c r="BI206" s="157">
        <f>IF(N206="nulová",J206,0)</f>
        <v>0</v>
      </c>
      <c r="BJ206" s="16" t="s">
        <v>82</v>
      </c>
      <c r="BK206" s="157">
        <f>ROUND(I206*H206,2)</f>
        <v>0</v>
      </c>
      <c r="BL206" s="16" t="s">
        <v>125</v>
      </c>
      <c r="BM206" s="156" t="s">
        <v>249</v>
      </c>
    </row>
    <row r="207" spans="1:65" s="13" customFormat="1">
      <c r="B207" s="158"/>
      <c r="D207" s="159" t="s">
        <v>127</v>
      </c>
      <c r="E207" s="160" t="s">
        <v>1</v>
      </c>
      <c r="F207" s="161" t="s">
        <v>250</v>
      </c>
      <c r="H207" s="162">
        <v>300</v>
      </c>
      <c r="I207" s="163"/>
      <c r="L207" s="158"/>
      <c r="M207" s="164"/>
      <c r="N207" s="165"/>
      <c r="O207" s="165"/>
      <c r="P207" s="165"/>
      <c r="Q207" s="165"/>
      <c r="R207" s="165"/>
      <c r="S207" s="165"/>
      <c r="T207" s="166"/>
      <c r="AT207" s="160" t="s">
        <v>127</v>
      </c>
      <c r="AU207" s="160" t="s">
        <v>84</v>
      </c>
      <c r="AV207" s="13" t="s">
        <v>84</v>
      </c>
      <c r="AW207" s="13" t="s">
        <v>31</v>
      </c>
      <c r="AX207" s="13" t="s">
        <v>74</v>
      </c>
      <c r="AY207" s="160" t="s">
        <v>119</v>
      </c>
    </row>
    <row r="208" spans="1:65" s="14" customFormat="1">
      <c r="B208" s="167"/>
      <c r="D208" s="159" t="s">
        <v>127</v>
      </c>
      <c r="E208" s="168" t="s">
        <v>1</v>
      </c>
      <c r="F208" s="169" t="s">
        <v>129</v>
      </c>
      <c r="H208" s="170">
        <v>300</v>
      </c>
      <c r="I208" s="171"/>
      <c r="L208" s="167"/>
      <c r="M208" s="172"/>
      <c r="N208" s="173"/>
      <c r="O208" s="173"/>
      <c r="P208" s="173"/>
      <c r="Q208" s="173"/>
      <c r="R208" s="173"/>
      <c r="S208" s="173"/>
      <c r="T208" s="174"/>
      <c r="AT208" s="168" t="s">
        <v>127</v>
      </c>
      <c r="AU208" s="168" t="s">
        <v>84</v>
      </c>
      <c r="AV208" s="14" t="s">
        <v>125</v>
      </c>
      <c r="AW208" s="14" t="s">
        <v>31</v>
      </c>
      <c r="AX208" s="14" t="s">
        <v>82</v>
      </c>
      <c r="AY208" s="168" t="s">
        <v>119</v>
      </c>
    </row>
    <row r="209" spans="1:65" s="12" customFormat="1" ht="22.9" customHeight="1">
      <c r="B209" s="130"/>
      <c r="D209" s="131" t="s">
        <v>73</v>
      </c>
      <c r="E209" s="141" t="s">
        <v>84</v>
      </c>
      <c r="F209" s="141" t="s">
        <v>251</v>
      </c>
      <c r="I209" s="133"/>
      <c r="J209" s="142">
        <f>BK209</f>
        <v>0</v>
      </c>
      <c r="L209" s="130"/>
      <c r="M209" s="135"/>
      <c r="N209" s="136"/>
      <c r="O209" s="136"/>
      <c r="P209" s="137">
        <f>SUM(P210:P228)</f>
        <v>0</v>
      </c>
      <c r="Q209" s="136"/>
      <c r="R209" s="137">
        <f>SUM(R210:R228)</f>
        <v>1.6673100000000001</v>
      </c>
      <c r="S209" s="136"/>
      <c r="T209" s="138">
        <f>SUM(T210:T228)</f>
        <v>0</v>
      </c>
      <c r="AR209" s="131" t="s">
        <v>82</v>
      </c>
      <c r="AT209" s="139" t="s">
        <v>73</v>
      </c>
      <c r="AU209" s="139" t="s">
        <v>82</v>
      </c>
      <c r="AY209" s="131" t="s">
        <v>119</v>
      </c>
      <c r="BK209" s="140">
        <f>SUM(BK210:BK228)</f>
        <v>0</v>
      </c>
    </row>
    <row r="210" spans="1:65" s="2" customFormat="1" ht="33" customHeight="1">
      <c r="A210" s="31"/>
      <c r="B210" s="143"/>
      <c r="C210" s="144" t="s">
        <v>252</v>
      </c>
      <c r="D210" s="144" t="s">
        <v>121</v>
      </c>
      <c r="E210" s="145" t="s">
        <v>253</v>
      </c>
      <c r="F210" s="146" t="s">
        <v>254</v>
      </c>
      <c r="G210" s="147" t="s">
        <v>174</v>
      </c>
      <c r="H210" s="148">
        <v>104.5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39</v>
      </c>
      <c r="O210" s="57"/>
      <c r="P210" s="154">
        <f>O210*H210</f>
        <v>0</v>
      </c>
      <c r="Q210" s="154">
        <v>0</v>
      </c>
      <c r="R210" s="154">
        <f>Q210*H210</f>
        <v>0</v>
      </c>
      <c r="S210" s="154">
        <v>0</v>
      </c>
      <c r="T210" s="15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56" t="s">
        <v>125</v>
      </c>
      <c r="AT210" s="156" t="s">
        <v>121</v>
      </c>
      <c r="AU210" s="156" t="s">
        <v>84</v>
      </c>
      <c r="AY210" s="16" t="s">
        <v>119</v>
      </c>
      <c r="BE210" s="157">
        <f>IF(N210="základní",J210,0)</f>
        <v>0</v>
      </c>
      <c r="BF210" s="157">
        <f>IF(N210="snížená",J210,0)</f>
        <v>0</v>
      </c>
      <c r="BG210" s="157">
        <f>IF(N210="zákl. přenesená",J210,0)</f>
        <v>0</v>
      </c>
      <c r="BH210" s="157">
        <f>IF(N210="sníž. přenesená",J210,0)</f>
        <v>0</v>
      </c>
      <c r="BI210" s="157">
        <f>IF(N210="nulová",J210,0)</f>
        <v>0</v>
      </c>
      <c r="BJ210" s="16" t="s">
        <v>82</v>
      </c>
      <c r="BK210" s="157">
        <f>ROUND(I210*H210,2)</f>
        <v>0</v>
      </c>
      <c r="BL210" s="16" t="s">
        <v>125</v>
      </c>
      <c r="BM210" s="156" t="s">
        <v>255</v>
      </c>
    </row>
    <row r="211" spans="1:65" s="13" customFormat="1">
      <c r="B211" s="158"/>
      <c r="D211" s="159" t="s">
        <v>127</v>
      </c>
      <c r="E211" s="160" t="s">
        <v>1</v>
      </c>
      <c r="F211" s="161" t="s">
        <v>256</v>
      </c>
      <c r="H211" s="162">
        <v>92</v>
      </c>
      <c r="I211" s="163"/>
      <c r="L211" s="158"/>
      <c r="M211" s="164"/>
      <c r="N211" s="165"/>
      <c r="O211" s="165"/>
      <c r="P211" s="165"/>
      <c r="Q211" s="165"/>
      <c r="R211" s="165"/>
      <c r="S211" s="165"/>
      <c r="T211" s="166"/>
      <c r="AT211" s="160" t="s">
        <v>127</v>
      </c>
      <c r="AU211" s="160" t="s">
        <v>84</v>
      </c>
      <c r="AV211" s="13" t="s">
        <v>84</v>
      </c>
      <c r="AW211" s="13" t="s">
        <v>31</v>
      </c>
      <c r="AX211" s="13" t="s">
        <v>74</v>
      </c>
      <c r="AY211" s="160" t="s">
        <v>119</v>
      </c>
    </row>
    <row r="212" spans="1:65" s="13" customFormat="1">
      <c r="B212" s="158"/>
      <c r="D212" s="159" t="s">
        <v>127</v>
      </c>
      <c r="E212" s="160" t="s">
        <v>1</v>
      </c>
      <c r="F212" s="161" t="s">
        <v>257</v>
      </c>
      <c r="H212" s="162">
        <v>12.5</v>
      </c>
      <c r="I212" s="163"/>
      <c r="L212" s="158"/>
      <c r="M212" s="164"/>
      <c r="N212" s="165"/>
      <c r="O212" s="165"/>
      <c r="P212" s="165"/>
      <c r="Q212" s="165"/>
      <c r="R212" s="165"/>
      <c r="S212" s="165"/>
      <c r="T212" s="166"/>
      <c r="AT212" s="160" t="s">
        <v>127</v>
      </c>
      <c r="AU212" s="160" t="s">
        <v>84</v>
      </c>
      <c r="AV212" s="13" t="s">
        <v>84</v>
      </c>
      <c r="AW212" s="13" t="s">
        <v>31</v>
      </c>
      <c r="AX212" s="13" t="s">
        <v>74</v>
      </c>
      <c r="AY212" s="160" t="s">
        <v>119</v>
      </c>
    </row>
    <row r="213" spans="1:65" s="14" customFormat="1">
      <c r="B213" s="167"/>
      <c r="D213" s="159" t="s">
        <v>127</v>
      </c>
      <c r="E213" s="168" t="s">
        <v>1</v>
      </c>
      <c r="F213" s="169" t="s">
        <v>129</v>
      </c>
      <c r="H213" s="170">
        <v>104.5</v>
      </c>
      <c r="I213" s="171"/>
      <c r="L213" s="167"/>
      <c r="M213" s="172"/>
      <c r="N213" s="173"/>
      <c r="O213" s="173"/>
      <c r="P213" s="173"/>
      <c r="Q213" s="173"/>
      <c r="R213" s="173"/>
      <c r="S213" s="173"/>
      <c r="T213" s="174"/>
      <c r="AT213" s="168" t="s">
        <v>127</v>
      </c>
      <c r="AU213" s="168" t="s">
        <v>84</v>
      </c>
      <c r="AV213" s="14" t="s">
        <v>125</v>
      </c>
      <c r="AW213" s="14" t="s">
        <v>31</v>
      </c>
      <c r="AX213" s="14" t="s">
        <v>82</v>
      </c>
      <c r="AY213" s="168" t="s">
        <v>119</v>
      </c>
    </row>
    <row r="214" spans="1:65" s="2" customFormat="1" ht="33" customHeight="1">
      <c r="A214" s="31"/>
      <c r="B214" s="143"/>
      <c r="C214" s="144" t="s">
        <v>258</v>
      </c>
      <c r="D214" s="144" t="s">
        <v>121</v>
      </c>
      <c r="E214" s="145" t="s">
        <v>259</v>
      </c>
      <c r="F214" s="146" t="s">
        <v>260</v>
      </c>
      <c r="G214" s="147" t="s">
        <v>174</v>
      </c>
      <c r="H214" s="148">
        <v>34.35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39</v>
      </c>
      <c r="O214" s="57"/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56" t="s">
        <v>125</v>
      </c>
      <c r="AT214" s="156" t="s">
        <v>121</v>
      </c>
      <c r="AU214" s="156" t="s">
        <v>84</v>
      </c>
      <c r="AY214" s="16" t="s">
        <v>119</v>
      </c>
      <c r="BE214" s="157">
        <f>IF(N214="základní",J214,0)</f>
        <v>0</v>
      </c>
      <c r="BF214" s="157">
        <f>IF(N214="snížená",J214,0)</f>
        <v>0</v>
      </c>
      <c r="BG214" s="157">
        <f>IF(N214="zákl. přenesená",J214,0)</f>
        <v>0</v>
      </c>
      <c r="BH214" s="157">
        <f>IF(N214="sníž. přenesená",J214,0)</f>
        <v>0</v>
      </c>
      <c r="BI214" s="157">
        <f>IF(N214="nulová",J214,0)</f>
        <v>0</v>
      </c>
      <c r="BJ214" s="16" t="s">
        <v>82</v>
      </c>
      <c r="BK214" s="157">
        <f>ROUND(I214*H214,2)</f>
        <v>0</v>
      </c>
      <c r="BL214" s="16" t="s">
        <v>125</v>
      </c>
      <c r="BM214" s="156" t="s">
        <v>261</v>
      </c>
    </row>
    <row r="215" spans="1:65" s="13" customFormat="1">
      <c r="B215" s="158"/>
      <c r="D215" s="159" t="s">
        <v>127</v>
      </c>
      <c r="E215" s="160" t="s">
        <v>1</v>
      </c>
      <c r="F215" s="161" t="s">
        <v>262</v>
      </c>
      <c r="H215" s="162">
        <v>27.6</v>
      </c>
      <c r="I215" s="163"/>
      <c r="L215" s="158"/>
      <c r="M215" s="164"/>
      <c r="N215" s="165"/>
      <c r="O215" s="165"/>
      <c r="P215" s="165"/>
      <c r="Q215" s="165"/>
      <c r="R215" s="165"/>
      <c r="S215" s="165"/>
      <c r="T215" s="166"/>
      <c r="AT215" s="160" t="s">
        <v>127</v>
      </c>
      <c r="AU215" s="160" t="s">
        <v>84</v>
      </c>
      <c r="AV215" s="13" t="s">
        <v>84</v>
      </c>
      <c r="AW215" s="13" t="s">
        <v>31</v>
      </c>
      <c r="AX215" s="13" t="s">
        <v>74</v>
      </c>
      <c r="AY215" s="160" t="s">
        <v>119</v>
      </c>
    </row>
    <row r="216" spans="1:65" s="13" customFormat="1">
      <c r="B216" s="158"/>
      <c r="D216" s="159" t="s">
        <v>127</v>
      </c>
      <c r="E216" s="160" t="s">
        <v>1</v>
      </c>
      <c r="F216" s="161" t="s">
        <v>263</v>
      </c>
      <c r="H216" s="162">
        <v>3.75</v>
      </c>
      <c r="I216" s="163"/>
      <c r="L216" s="158"/>
      <c r="M216" s="164"/>
      <c r="N216" s="165"/>
      <c r="O216" s="165"/>
      <c r="P216" s="165"/>
      <c r="Q216" s="165"/>
      <c r="R216" s="165"/>
      <c r="S216" s="165"/>
      <c r="T216" s="166"/>
      <c r="AT216" s="160" t="s">
        <v>127</v>
      </c>
      <c r="AU216" s="160" t="s">
        <v>84</v>
      </c>
      <c r="AV216" s="13" t="s">
        <v>84</v>
      </c>
      <c r="AW216" s="13" t="s">
        <v>31</v>
      </c>
      <c r="AX216" s="13" t="s">
        <v>74</v>
      </c>
      <c r="AY216" s="160" t="s">
        <v>119</v>
      </c>
    </row>
    <row r="217" spans="1:65" s="13" customFormat="1">
      <c r="B217" s="158"/>
      <c r="D217" s="159" t="s">
        <v>127</v>
      </c>
      <c r="E217" s="160" t="s">
        <v>1</v>
      </c>
      <c r="F217" s="161" t="s">
        <v>182</v>
      </c>
      <c r="H217" s="162">
        <v>3</v>
      </c>
      <c r="I217" s="163"/>
      <c r="L217" s="158"/>
      <c r="M217" s="164"/>
      <c r="N217" s="165"/>
      <c r="O217" s="165"/>
      <c r="P217" s="165"/>
      <c r="Q217" s="165"/>
      <c r="R217" s="165"/>
      <c r="S217" s="165"/>
      <c r="T217" s="166"/>
      <c r="AT217" s="160" t="s">
        <v>127</v>
      </c>
      <c r="AU217" s="160" t="s">
        <v>84</v>
      </c>
      <c r="AV217" s="13" t="s">
        <v>84</v>
      </c>
      <c r="AW217" s="13" t="s">
        <v>31</v>
      </c>
      <c r="AX217" s="13" t="s">
        <v>74</v>
      </c>
      <c r="AY217" s="160" t="s">
        <v>119</v>
      </c>
    </row>
    <row r="218" spans="1:65" s="14" customFormat="1">
      <c r="B218" s="167"/>
      <c r="D218" s="159" t="s">
        <v>127</v>
      </c>
      <c r="E218" s="168" t="s">
        <v>1</v>
      </c>
      <c r="F218" s="169" t="s">
        <v>129</v>
      </c>
      <c r="H218" s="170">
        <v>34.35</v>
      </c>
      <c r="I218" s="171"/>
      <c r="L218" s="167"/>
      <c r="M218" s="172"/>
      <c r="N218" s="173"/>
      <c r="O218" s="173"/>
      <c r="P218" s="173"/>
      <c r="Q218" s="173"/>
      <c r="R218" s="173"/>
      <c r="S218" s="173"/>
      <c r="T218" s="174"/>
      <c r="AT218" s="168" t="s">
        <v>127</v>
      </c>
      <c r="AU218" s="168" t="s">
        <v>84</v>
      </c>
      <c r="AV218" s="14" t="s">
        <v>125</v>
      </c>
      <c r="AW218" s="14" t="s">
        <v>31</v>
      </c>
      <c r="AX218" s="14" t="s">
        <v>82</v>
      </c>
      <c r="AY218" s="168" t="s">
        <v>119</v>
      </c>
    </row>
    <row r="219" spans="1:65" s="2" customFormat="1" ht="33" customHeight="1">
      <c r="A219" s="31"/>
      <c r="B219" s="143"/>
      <c r="C219" s="144" t="s">
        <v>264</v>
      </c>
      <c r="D219" s="144" t="s">
        <v>121</v>
      </c>
      <c r="E219" s="145" t="s">
        <v>265</v>
      </c>
      <c r="F219" s="146" t="s">
        <v>266</v>
      </c>
      <c r="G219" s="147" t="s">
        <v>124</v>
      </c>
      <c r="H219" s="148">
        <v>641</v>
      </c>
      <c r="I219" s="149"/>
      <c r="J219" s="150">
        <f>ROUND(I219*H219,2)</f>
        <v>0</v>
      </c>
      <c r="K219" s="151"/>
      <c r="L219" s="32"/>
      <c r="M219" s="152" t="s">
        <v>1</v>
      </c>
      <c r="N219" s="153" t="s">
        <v>39</v>
      </c>
      <c r="O219" s="57"/>
      <c r="P219" s="154">
        <f>O219*H219</f>
        <v>0</v>
      </c>
      <c r="Q219" s="154">
        <v>3.1E-4</v>
      </c>
      <c r="R219" s="154">
        <f>Q219*H219</f>
        <v>0.19871</v>
      </c>
      <c r="S219" s="154">
        <v>0</v>
      </c>
      <c r="T219" s="155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56" t="s">
        <v>125</v>
      </c>
      <c r="AT219" s="156" t="s">
        <v>121</v>
      </c>
      <c r="AU219" s="156" t="s">
        <v>84</v>
      </c>
      <c r="AY219" s="16" t="s">
        <v>119</v>
      </c>
      <c r="BE219" s="157">
        <f>IF(N219="základní",J219,0)</f>
        <v>0</v>
      </c>
      <c r="BF219" s="157">
        <f>IF(N219="snížená",J219,0)</f>
        <v>0</v>
      </c>
      <c r="BG219" s="157">
        <f>IF(N219="zákl. přenesená",J219,0)</f>
        <v>0</v>
      </c>
      <c r="BH219" s="157">
        <f>IF(N219="sníž. přenesená",J219,0)</f>
        <v>0</v>
      </c>
      <c r="BI219" s="157">
        <f>IF(N219="nulová",J219,0)</f>
        <v>0</v>
      </c>
      <c r="BJ219" s="16" t="s">
        <v>82</v>
      </c>
      <c r="BK219" s="157">
        <f>ROUND(I219*H219,2)</f>
        <v>0</v>
      </c>
      <c r="BL219" s="16" t="s">
        <v>125</v>
      </c>
      <c r="BM219" s="156" t="s">
        <v>267</v>
      </c>
    </row>
    <row r="220" spans="1:65" s="13" customFormat="1">
      <c r="B220" s="158"/>
      <c r="D220" s="159" t="s">
        <v>127</v>
      </c>
      <c r="E220" s="160" t="s">
        <v>1</v>
      </c>
      <c r="F220" s="161" t="s">
        <v>268</v>
      </c>
      <c r="H220" s="162">
        <v>552</v>
      </c>
      <c r="I220" s="163"/>
      <c r="L220" s="158"/>
      <c r="M220" s="164"/>
      <c r="N220" s="165"/>
      <c r="O220" s="165"/>
      <c r="P220" s="165"/>
      <c r="Q220" s="165"/>
      <c r="R220" s="165"/>
      <c r="S220" s="165"/>
      <c r="T220" s="166"/>
      <c r="AT220" s="160" t="s">
        <v>127</v>
      </c>
      <c r="AU220" s="160" t="s">
        <v>84</v>
      </c>
      <c r="AV220" s="13" t="s">
        <v>84</v>
      </c>
      <c r="AW220" s="13" t="s">
        <v>31</v>
      </c>
      <c r="AX220" s="13" t="s">
        <v>74</v>
      </c>
      <c r="AY220" s="160" t="s">
        <v>119</v>
      </c>
    </row>
    <row r="221" spans="1:65" s="13" customFormat="1">
      <c r="B221" s="158"/>
      <c r="D221" s="159" t="s">
        <v>127</v>
      </c>
      <c r="E221" s="160" t="s">
        <v>1</v>
      </c>
      <c r="F221" s="161" t="s">
        <v>269</v>
      </c>
      <c r="H221" s="162">
        <v>75</v>
      </c>
      <c r="I221" s="163"/>
      <c r="L221" s="158"/>
      <c r="M221" s="164"/>
      <c r="N221" s="165"/>
      <c r="O221" s="165"/>
      <c r="P221" s="165"/>
      <c r="Q221" s="165"/>
      <c r="R221" s="165"/>
      <c r="S221" s="165"/>
      <c r="T221" s="166"/>
      <c r="AT221" s="160" t="s">
        <v>127</v>
      </c>
      <c r="AU221" s="160" t="s">
        <v>84</v>
      </c>
      <c r="AV221" s="13" t="s">
        <v>84</v>
      </c>
      <c r="AW221" s="13" t="s">
        <v>31</v>
      </c>
      <c r="AX221" s="13" t="s">
        <v>74</v>
      </c>
      <c r="AY221" s="160" t="s">
        <v>119</v>
      </c>
    </row>
    <row r="222" spans="1:65" s="13" customFormat="1">
      <c r="B222" s="158"/>
      <c r="D222" s="159" t="s">
        <v>127</v>
      </c>
      <c r="E222" s="160" t="s">
        <v>1</v>
      </c>
      <c r="F222" s="161" t="s">
        <v>270</v>
      </c>
      <c r="H222" s="162">
        <v>14</v>
      </c>
      <c r="I222" s="163"/>
      <c r="L222" s="158"/>
      <c r="M222" s="164"/>
      <c r="N222" s="165"/>
      <c r="O222" s="165"/>
      <c r="P222" s="165"/>
      <c r="Q222" s="165"/>
      <c r="R222" s="165"/>
      <c r="S222" s="165"/>
      <c r="T222" s="166"/>
      <c r="AT222" s="160" t="s">
        <v>127</v>
      </c>
      <c r="AU222" s="160" t="s">
        <v>84</v>
      </c>
      <c r="AV222" s="13" t="s">
        <v>84</v>
      </c>
      <c r="AW222" s="13" t="s">
        <v>31</v>
      </c>
      <c r="AX222" s="13" t="s">
        <v>74</v>
      </c>
      <c r="AY222" s="160" t="s">
        <v>119</v>
      </c>
    </row>
    <row r="223" spans="1:65" s="14" customFormat="1">
      <c r="B223" s="167"/>
      <c r="D223" s="159" t="s">
        <v>127</v>
      </c>
      <c r="E223" s="168" t="s">
        <v>1</v>
      </c>
      <c r="F223" s="169" t="s">
        <v>129</v>
      </c>
      <c r="H223" s="170">
        <v>641</v>
      </c>
      <c r="I223" s="171"/>
      <c r="L223" s="167"/>
      <c r="M223" s="172"/>
      <c r="N223" s="173"/>
      <c r="O223" s="173"/>
      <c r="P223" s="173"/>
      <c r="Q223" s="173"/>
      <c r="R223" s="173"/>
      <c r="S223" s="173"/>
      <c r="T223" s="174"/>
      <c r="AT223" s="168" t="s">
        <v>127</v>
      </c>
      <c r="AU223" s="168" t="s">
        <v>84</v>
      </c>
      <c r="AV223" s="14" t="s">
        <v>125</v>
      </c>
      <c r="AW223" s="14" t="s">
        <v>31</v>
      </c>
      <c r="AX223" s="14" t="s">
        <v>82</v>
      </c>
      <c r="AY223" s="168" t="s">
        <v>119</v>
      </c>
    </row>
    <row r="224" spans="1:65" s="2" customFormat="1" ht="16.5" customHeight="1">
      <c r="A224" s="31"/>
      <c r="B224" s="143"/>
      <c r="C224" s="175" t="s">
        <v>271</v>
      </c>
      <c r="D224" s="175" t="s">
        <v>216</v>
      </c>
      <c r="E224" s="176" t="s">
        <v>272</v>
      </c>
      <c r="F224" s="177" t="s">
        <v>273</v>
      </c>
      <c r="G224" s="178" t="s">
        <v>124</v>
      </c>
      <c r="H224" s="179">
        <v>641</v>
      </c>
      <c r="I224" s="180"/>
      <c r="J224" s="181">
        <f>ROUND(I224*H224,2)</f>
        <v>0</v>
      </c>
      <c r="K224" s="182"/>
      <c r="L224" s="183"/>
      <c r="M224" s="184" t="s">
        <v>1</v>
      </c>
      <c r="N224" s="185" t="s">
        <v>39</v>
      </c>
      <c r="O224" s="57"/>
      <c r="P224" s="154">
        <f>O224*H224</f>
        <v>0</v>
      </c>
      <c r="Q224" s="154">
        <v>4.0000000000000002E-4</v>
      </c>
      <c r="R224" s="154">
        <f>Q224*H224</f>
        <v>0.25640000000000002</v>
      </c>
      <c r="S224" s="154">
        <v>0</v>
      </c>
      <c r="T224" s="155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56" t="s">
        <v>156</v>
      </c>
      <c r="AT224" s="156" t="s">
        <v>216</v>
      </c>
      <c r="AU224" s="156" t="s">
        <v>84</v>
      </c>
      <c r="AY224" s="16" t="s">
        <v>119</v>
      </c>
      <c r="BE224" s="157">
        <f>IF(N224="základní",J224,0)</f>
        <v>0</v>
      </c>
      <c r="BF224" s="157">
        <f>IF(N224="snížená",J224,0)</f>
        <v>0</v>
      </c>
      <c r="BG224" s="157">
        <f>IF(N224="zákl. přenesená",J224,0)</f>
        <v>0</v>
      </c>
      <c r="BH224" s="157">
        <f>IF(N224="sníž. přenesená",J224,0)</f>
        <v>0</v>
      </c>
      <c r="BI224" s="157">
        <f>IF(N224="nulová",J224,0)</f>
        <v>0</v>
      </c>
      <c r="BJ224" s="16" t="s">
        <v>82</v>
      </c>
      <c r="BK224" s="157">
        <f>ROUND(I224*H224,2)</f>
        <v>0</v>
      </c>
      <c r="BL224" s="16" t="s">
        <v>125</v>
      </c>
      <c r="BM224" s="156" t="s">
        <v>274</v>
      </c>
    </row>
    <row r="225" spans="1:65" s="2" customFormat="1" ht="21.75" customHeight="1">
      <c r="A225" s="31"/>
      <c r="B225" s="143"/>
      <c r="C225" s="144" t="s">
        <v>275</v>
      </c>
      <c r="D225" s="144" t="s">
        <v>121</v>
      </c>
      <c r="E225" s="145" t="s">
        <v>276</v>
      </c>
      <c r="F225" s="146" t="s">
        <v>277</v>
      </c>
      <c r="G225" s="147" t="s">
        <v>163</v>
      </c>
      <c r="H225" s="148">
        <v>1045</v>
      </c>
      <c r="I225" s="149"/>
      <c r="J225" s="150">
        <f>ROUND(I225*H225,2)</f>
        <v>0</v>
      </c>
      <c r="K225" s="151"/>
      <c r="L225" s="32"/>
      <c r="M225" s="152" t="s">
        <v>1</v>
      </c>
      <c r="N225" s="153" t="s">
        <v>39</v>
      </c>
      <c r="O225" s="57"/>
      <c r="P225" s="154">
        <f>O225*H225</f>
        <v>0</v>
      </c>
      <c r="Q225" s="154">
        <v>1.16E-3</v>
      </c>
      <c r="R225" s="154">
        <f>Q225*H225</f>
        <v>1.2121999999999999</v>
      </c>
      <c r="S225" s="154">
        <v>0</v>
      </c>
      <c r="T225" s="155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56" t="s">
        <v>125</v>
      </c>
      <c r="AT225" s="156" t="s">
        <v>121</v>
      </c>
      <c r="AU225" s="156" t="s">
        <v>84</v>
      </c>
      <c r="AY225" s="16" t="s">
        <v>119</v>
      </c>
      <c r="BE225" s="157">
        <f>IF(N225="základní",J225,0)</f>
        <v>0</v>
      </c>
      <c r="BF225" s="157">
        <f>IF(N225="snížená",J225,0)</f>
        <v>0</v>
      </c>
      <c r="BG225" s="157">
        <f>IF(N225="zákl. přenesená",J225,0)</f>
        <v>0</v>
      </c>
      <c r="BH225" s="157">
        <f>IF(N225="sníž. přenesená",J225,0)</f>
        <v>0</v>
      </c>
      <c r="BI225" s="157">
        <f>IF(N225="nulová",J225,0)</f>
        <v>0</v>
      </c>
      <c r="BJ225" s="16" t="s">
        <v>82</v>
      </c>
      <c r="BK225" s="157">
        <f>ROUND(I225*H225,2)</f>
        <v>0</v>
      </c>
      <c r="BL225" s="16" t="s">
        <v>125</v>
      </c>
      <c r="BM225" s="156" t="s">
        <v>278</v>
      </c>
    </row>
    <row r="226" spans="1:65" s="13" customFormat="1">
      <c r="B226" s="158"/>
      <c r="D226" s="159" t="s">
        <v>127</v>
      </c>
      <c r="E226" s="160" t="s">
        <v>1</v>
      </c>
      <c r="F226" s="161" t="s">
        <v>279</v>
      </c>
      <c r="H226" s="162">
        <v>920</v>
      </c>
      <c r="I226" s="163"/>
      <c r="L226" s="158"/>
      <c r="M226" s="164"/>
      <c r="N226" s="165"/>
      <c r="O226" s="165"/>
      <c r="P226" s="165"/>
      <c r="Q226" s="165"/>
      <c r="R226" s="165"/>
      <c r="S226" s="165"/>
      <c r="T226" s="166"/>
      <c r="AT226" s="160" t="s">
        <v>127</v>
      </c>
      <c r="AU226" s="160" t="s">
        <v>84</v>
      </c>
      <c r="AV226" s="13" t="s">
        <v>84</v>
      </c>
      <c r="AW226" s="13" t="s">
        <v>31</v>
      </c>
      <c r="AX226" s="13" t="s">
        <v>74</v>
      </c>
      <c r="AY226" s="160" t="s">
        <v>119</v>
      </c>
    </row>
    <row r="227" spans="1:65" s="13" customFormat="1">
      <c r="B227" s="158"/>
      <c r="D227" s="159" t="s">
        <v>127</v>
      </c>
      <c r="E227" s="160" t="s">
        <v>1</v>
      </c>
      <c r="F227" s="161" t="s">
        <v>280</v>
      </c>
      <c r="H227" s="162">
        <v>125</v>
      </c>
      <c r="I227" s="163"/>
      <c r="L227" s="158"/>
      <c r="M227" s="164"/>
      <c r="N227" s="165"/>
      <c r="O227" s="165"/>
      <c r="P227" s="165"/>
      <c r="Q227" s="165"/>
      <c r="R227" s="165"/>
      <c r="S227" s="165"/>
      <c r="T227" s="166"/>
      <c r="AT227" s="160" t="s">
        <v>127</v>
      </c>
      <c r="AU227" s="160" t="s">
        <v>84</v>
      </c>
      <c r="AV227" s="13" t="s">
        <v>84</v>
      </c>
      <c r="AW227" s="13" t="s">
        <v>31</v>
      </c>
      <c r="AX227" s="13" t="s">
        <v>74</v>
      </c>
      <c r="AY227" s="160" t="s">
        <v>119</v>
      </c>
    </row>
    <row r="228" spans="1:65" s="14" customFormat="1">
      <c r="B228" s="167"/>
      <c r="D228" s="159" t="s">
        <v>127</v>
      </c>
      <c r="E228" s="168" t="s">
        <v>1</v>
      </c>
      <c r="F228" s="169" t="s">
        <v>129</v>
      </c>
      <c r="H228" s="170">
        <v>1045</v>
      </c>
      <c r="I228" s="171"/>
      <c r="L228" s="167"/>
      <c r="M228" s="172"/>
      <c r="N228" s="173"/>
      <c r="O228" s="173"/>
      <c r="P228" s="173"/>
      <c r="Q228" s="173"/>
      <c r="R228" s="173"/>
      <c r="S228" s="173"/>
      <c r="T228" s="174"/>
      <c r="AT228" s="168" t="s">
        <v>127</v>
      </c>
      <c r="AU228" s="168" t="s">
        <v>84</v>
      </c>
      <c r="AV228" s="14" t="s">
        <v>125</v>
      </c>
      <c r="AW228" s="14" t="s">
        <v>31</v>
      </c>
      <c r="AX228" s="14" t="s">
        <v>82</v>
      </c>
      <c r="AY228" s="168" t="s">
        <v>119</v>
      </c>
    </row>
    <row r="229" spans="1:65" s="12" customFormat="1" ht="22.9" customHeight="1">
      <c r="B229" s="130"/>
      <c r="D229" s="131" t="s">
        <v>73</v>
      </c>
      <c r="E229" s="141" t="s">
        <v>141</v>
      </c>
      <c r="F229" s="141" t="s">
        <v>281</v>
      </c>
      <c r="I229" s="133"/>
      <c r="J229" s="142">
        <f>BK229</f>
        <v>0</v>
      </c>
      <c r="L229" s="130"/>
      <c r="M229" s="135"/>
      <c r="N229" s="136"/>
      <c r="O229" s="136"/>
      <c r="P229" s="137">
        <f>SUM(P230:P301)</f>
        <v>0</v>
      </c>
      <c r="Q229" s="136"/>
      <c r="R229" s="137">
        <f>SUM(R230:R301)</f>
        <v>93.042749999999998</v>
      </c>
      <c r="S229" s="136"/>
      <c r="T229" s="138">
        <f>SUM(T230:T301)</f>
        <v>0</v>
      </c>
      <c r="AR229" s="131" t="s">
        <v>82</v>
      </c>
      <c r="AT229" s="139" t="s">
        <v>73</v>
      </c>
      <c r="AU229" s="139" t="s">
        <v>82</v>
      </c>
      <c r="AY229" s="131" t="s">
        <v>119</v>
      </c>
      <c r="BK229" s="140">
        <f>SUM(BK230:BK301)</f>
        <v>0</v>
      </c>
    </row>
    <row r="230" spans="1:65" s="2" customFormat="1" ht="16.5" customHeight="1">
      <c r="A230" s="31"/>
      <c r="B230" s="143"/>
      <c r="C230" s="144" t="s">
        <v>192</v>
      </c>
      <c r="D230" s="144" t="s">
        <v>121</v>
      </c>
      <c r="E230" s="145" t="s">
        <v>282</v>
      </c>
      <c r="F230" s="146" t="s">
        <v>283</v>
      </c>
      <c r="G230" s="147" t="s">
        <v>124</v>
      </c>
      <c r="H230" s="148">
        <v>185</v>
      </c>
      <c r="I230" s="149"/>
      <c r="J230" s="150">
        <f>ROUND(I230*H230,2)</f>
        <v>0</v>
      </c>
      <c r="K230" s="151"/>
      <c r="L230" s="32"/>
      <c r="M230" s="152" t="s">
        <v>1</v>
      </c>
      <c r="N230" s="153" t="s">
        <v>39</v>
      </c>
      <c r="O230" s="57"/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56" t="s">
        <v>125</v>
      </c>
      <c r="AT230" s="156" t="s">
        <v>121</v>
      </c>
      <c r="AU230" s="156" t="s">
        <v>84</v>
      </c>
      <c r="AY230" s="16" t="s">
        <v>119</v>
      </c>
      <c r="BE230" s="157">
        <f>IF(N230="základní",J230,0)</f>
        <v>0</v>
      </c>
      <c r="BF230" s="157">
        <f>IF(N230="snížená",J230,0)</f>
        <v>0</v>
      </c>
      <c r="BG230" s="157">
        <f>IF(N230="zákl. přenesená",J230,0)</f>
        <v>0</v>
      </c>
      <c r="BH230" s="157">
        <f>IF(N230="sníž. přenesená",J230,0)</f>
        <v>0</v>
      </c>
      <c r="BI230" s="157">
        <f>IF(N230="nulová",J230,0)</f>
        <v>0</v>
      </c>
      <c r="BJ230" s="16" t="s">
        <v>82</v>
      </c>
      <c r="BK230" s="157">
        <f>ROUND(I230*H230,2)</f>
        <v>0</v>
      </c>
      <c r="BL230" s="16" t="s">
        <v>125</v>
      </c>
      <c r="BM230" s="156" t="s">
        <v>284</v>
      </c>
    </row>
    <row r="231" spans="1:65" s="13" customFormat="1">
      <c r="B231" s="158"/>
      <c r="D231" s="159" t="s">
        <v>127</v>
      </c>
      <c r="E231" s="160" t="s">
        <v>1</v>
      </c>
      <c r="F231" s="161" t="s">
        <v>239</v>
      </c>
      <c r="H231" s="162">
        <v>185</v>
      </c>
      <c r="I231" s="163"/>
      <c r="L231" s="158"/>
      <c r="M231" s="164"/>
      <c r="N231" s="165"/>
      <c r="O231" s="165"/>
      <c r="P231" s="165"/>
      <c r="Q231" s="165"/>
      <c r="R231" s="165"/>
      <c r="S231" s="165"/>
      <c r="T231" s="166"/>
      <c r="AT231" s="160" t="s">
        <v>127</v>
      </c>
      <c r="AU231" s="160" t="s">
        <v>84</v>
      </c>
      <c r="AV231" s="13" t="s">
        <v>84</v>
      </c>
      <c r="AW231" s="13" t="s">
        <v>31</v>
      </c>
      <c r="AX231" s="13" t="s">
        <v>74</v>
      </c>
      <c r="AY231" s="160" t="s">
        <v>119</v>
      </c>
    </row>
    <row r="232" spans="1:65" s="14" customFormat="1">
      <c r="B232" s="167"/>
      <c r="D232" s="159" t="s">
        <v>127</v>
      </c>
      <c r="E232" s="168" t="s">
        <v>1</v>
      </c>
      <c r="F232" s="169" t="s">
        <v>129</v>
      </c>
      <c r="H232" s="170">
        <v>185</v>
      </c>
      <c r="I232" s="171"/>
      <c r="L232" s="167"/>
      <c r="M232" s="172"/>
      <c r="N232" s="173"/>
      <c r="O232" s="173"/>
      <c r="P232" s="173"/>
      <c r="Q232" s="173"/>
      <c r="R232" s="173"/>
      <c r="S232" s="173"/>
      <c r="T232" s="174"/>
      <c r="AT232" s="168" t="s">
        <v>127</v>
      </c>
      <c r="AU232" s="168" t="s">
        <v>84</v>
      </c>
      <c r="AV232" s="14" t="s">
        <v>125</v>
      </c>
      <c r="AW232" s="14" t="s">
        <v>31</v>
      </c>
      <c r="AX232" s="14" t="s">
        <v>82</v>
      </c>
      <c r="AY232" s="168" t="s">
        <v>119</v>
      </c>
    </row>
    <row r="233" spans="1:65" s="2" customFormat="1" ht="16.5" customHeight="1">
      <c r="A233" s="31"/>
      <c r="B233" s="143"/>
      <c r="C233" s="144" t="s">
        <v>285</v>
      </c>
      <c r="D233" s="144" t="s">
        <v>121</v>
      </c>
      <c r="E233" s="145" t="s">
        <v>286</v>
      </c>
      <c r="F233" s="146" t="s">
        <v>287</v>
      </c>
      <c r="G233" s="147" t="s">
        <v>124</v>
      </c>
      <c r="H233" s="148">
        <v>3995</v>
      </c>
      <c r="I233" s="149"/>
      <c r="J233" s="150">
        <f>ROUND(I233*H233,2)</f>
        <v>0</v>
      </c>
      <c r="K233" s="151"/>
      <c r="L233" s="32"/>
      <c r="M233" s="152" t="s">
        <v>1</v>
      </c>
      <c r="N233" s="153" t="s">
        <v>39</v>
      </c>
      <c r="O233" s="57"/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56" t="s">
        <v>125</v>
      </c>
      <c r="AT233" s="156" t="s">
        <v>121</v>
      </c>
      <c r="AU233" s="156" t="s">
        <v>84</v>
      </c>
      <c r="AY233" s="16" t="s">
        <v>119</v>
      </c>
      <c r="BE233" s="157">
        <f>IF(N233="základní",J233,0)</f>
        <v>0</v>
      </c>
      <c r="BF233" s="157">
        <f>IF(N233="snížená",J233,0)</f>
        <v>0</v>
      </c>
      <c r="BG233" s="157">
        <f>IF(N233="zákl. přenesená",J233,0)</f>
        <v>0</v>
      </c>
      <c r="BH233" s="157">
        <f>IF(N233="sníž. přenesená",J233,0)</f>
        <v>0</v>
      </c>
      <c r="BI233" s="157">
        <f>IF(N233="nulová",J233,0)</f>
        <v>0</v>
      </c>
      <c r="BJ233" s="16" t="s">
        <v>82</v>
      </c>
      <c r="BK233" s="157">
        <f>ROUND(I233*H233,2)</f>
        <v>0</v>
      </c>
      <c r="BL233" s="16" t="s">
        <v>125</v>
      </c>
      <c r="BM233" s="156" t="s">
        <v>288</v>
      </c>
    </row>
    <row r="234" spans="1:65" s="13" customFormat="1">
      <c r="B234" s="158"/>
      <c r="D234" s="159" t="s">
        <v>127</v>
      </c>
      <c r="E234" s="160" t="s">
        <v>1</v>
      </c>
      <c r="F234" s="161" t="s">
        <v>238</v>
      </c>
      <c r="H234" s="162">
        <v>3995</v>
      </c>
      <c r="I234" s="163"/>
      <c r="L234" s="158"/>
      <c r="M234" s="164"/>
      <c r="N234" s="165"/>
      <c r="O234" s="165"/>
      <c r="P234" s="165"/>
      <c r="Q234" s="165"/>
      <c r="R234" s="165"/>
      <c r="S234" s="165"/>
      <c r="T234" s="166"/>
      <c r="AT234" s="160" t="s">
        <v>127</v>
      </c>
      <c r="AU234" s="160" t="s">
        <v>84</v>
      </c>
      <c r="AV234" s="13" t="s">
        <v>84</v>
      </c>
      <c r="AW234" s="13" t="s">
        <v>31</v>
      </c>
      <c r="AX234" s="13" t="s">
        <v>74</v>
      </c>
      <c r="AY234" s="160" t="s">
        <v>119</v>
      </c>
    </row>
    <row r="235" spans="1:65" s="14" customFormat="1">
      <c r="B235" s="167"/>
      <c r="D235" s="159" t="s">
        <v>127</v>
      </c>
      <c r="E235" s="168" t="s">
        <v>1</v>
      </c>
      <c r="F235" s="169" t="s">
        <v>129</v>
      </c>
      <c r="H235" s="170">
        <v>3995</v>
      </c>
      <c r="I235" s="171"/>
      <c r="L235" s="167"/>
      <c r="M235" s="172"/>
      <c r="N235" s="173"/>
      <c r="O235" s="173"/>
      <c r="P235" s="173"/>
      <c r="Q235" s="173"/>
      <c r="R235" s="173"/>
      <c r="S235" s="173"/>
      <c r="T235" s="174"/>
      <c r="AT235" s="168" t="s">
        <v>127</v>
      </c>
      <c r="AU235" s="168" t="s">
        <v>84</v>
      </c>
      <c r="AV235" s="14" t="s">
        <v>125</v>
      </c>
      <c r="AW235" s="14" t="s">
        <v>31</v>
      </c>
      <c r="AX235" s="14" t="s">
        <v>82</v>
      </c>
      <c r="AY235" s="168" t="s">
        <v>119</v>
      </c>
    </row>
    <row r="236" spans="1:65" s="2" customFormat="1" ht="16.5" customHeight="1">
      <c r="A236" s="31"/>
      <c r="B236" s="143"/>
      <c r="C236" s="144" t="s">
        <v>289</v>
      </c>
      <c r="D236" s="144" t="s">
        <v>121</v>
      </c>
      <c r="E236" s="145" t="s">
        <v>290</v>
      </c>
      <c r="F236" s="146" t="s">
        <v>291</v>
      </c>
      <c r="G236" s="147" t="s">
        <v>124</v>
      </c>
      <c r="H236" s="148">
        <v>70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39</v>
      </c>
      <c r="O236" s="57"/>
      <c r="P236" s="154">
        <f>O236*H236</f>
        <v>0</v>
      </c>
      <c r="Q236" s="154">
        <v>0</v>
      </c>
      <c r="R236" s="154">
        <f>Q236*H236</f>
        <v>0</v>
      </c>
      <c r="S236" s="154">
        <v>0</v>
      </c>
      <c r="T236" s="155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56" t="s">
        <v>125</v>
      </c>
      <c r="AT236" s="156" t="s">
        <v>121</v>
      </c>
      <c r="AU236" s="156" t="s">
        <v>84</v>
      </c>
      <c r="AY236" s="16" t="s">
        <v>119</v>
      </c>
      <c r="BE236" s="157">
        <f>IF(N236="základní",J236,0)</f>
        <v>0</v>
      </c>
      <c r="BF236" s="157">
        <f>IF(N236="snížená",J236,0)</f>
        <v>0</v>
      </c>
      <c r="BG236" s="157">
        <f>IF(N236="zákl. přenesená",J236,0)</f>
        <v>0</v>
      </c>
      <c r="BH236" s="157">
        <f>IF(N236="sníž. přenesená",J236,0)</f>
        <v>0</v>
      </c>
      <c r="BI236" s="157">
        <f>IF(N236="nulová",J236,0)</f>
        <v>0</v>
      </c>
      <c r="BJ236" s="16" t="s">
        <v>82</v>
      </c>
      <c r="BK236" s="157">
        <f>ROUND(I236*H236,2)</f>
        <v>0</v>
      </c>
      <c r="BL236" s="16" t="s">
        <v>125</v>
      </c>
      <c r="BM236" s="156" t="s">
        <v>292</v>
      </c>
    </row>
    <row r="237" spans="1:65" s="13" customFormat="1">
      <c r="B237" s="158"/>
      <c r="D237" s="159" t="s">
        <v>127</v>
      </c>
      <c r="E237" s="160" t="s">
        <v>1</v>
      </c>
      <c r="F237" s="161" t="s">
        <v>240</v>
      </c>
      <c r="H237" s="162">
        <v>45</v>
      </c>
      <c r="I237" s="163"/>
      <c r="L237" s="158"/>
      <c r="M237" s="164"/>
      <c r="N237" s="165"/>
      <c r="O237" s="165"/>
      <c r="P237" s="165"/>
      <c r="Q237" s="165"/>
      <c r="R237" s="165"/>
      <c r="S237" s="165"/>
      <c r="T237" s="166"/>
      <c r="AT237" s="160" t="s">
        <v>127</v>
      </c>
      <c r="AU237" s="160" t="s">
        <v>84</v>
      </c>
      <c r="AV237" s="13" t="s">
        <v>84</v>
      </c>
      <c r="AW237" s="13" t="s">
        <v>31</v>
      </c>
      <c r="AX237" s="13" t="s">
        <v>74</v>
      </c>
      <c r="AY237" s="160" t="s">
        <v>119</v>
      </c>
    </row>
    <row r="238" spans="1:65" s="13" customFormat="1">
      <c r="B238" s="158"/>
      <c r="D238" s="159" t="s">
        <v>127</v>
      </c>
      <c r="E238" s="160" t="s">
        <v>1</v>
      </c>
      <c r="F238" s="161" t="s">
        <v>241</v>
      </c>
      <c r="H238" s="162">
        <v>10</v>
      </c>
      <c r="I238" s="163"/>
      <c r="L238" s="158"/>
      <c r="M238" s="164"/>
      <c r="N238" s="165"/>
      <c r="O238" s="165"/>
      <c r="P238" s="165"/>
      <c r="Q238" s="165"/>
      <c r="R238" s="165"/>
      <c r="S238" s="165"/>
      <c r="T238" s="166"/>
      <c r="AT238" s="160" t="s">
        <v>127</v>
      </c>
      <c r="AU238" s="160" t="s">
        <v>84</v>
      </c>
      <c r="AV238" s="13" t="s">
        <v>84</v>
      </c>
      <c r="AW238" s="13" t="s">
        <v>31</v>
      </c>
      <c r="AX238" s="13" t="s">
        <v>74</v>
      </c>
      <c r="AY238" s="160" t="s">
        <v>119</v>
      </c>
    </row>
    <row r="239" spans="1:65" s="13" customFormat="1">
      <c r="B239" s="158"/>
      <c r="D239" s="159" t="s">
        <v>127</v>
      </c>
      <c r="E239" s="160" t="s">
        <v>1</v>
      </c>
      <c r="F239" s="161" t="s">
        <v>242</v>
      </c>
      <c r="H239" s="162">
        <v>15</v>
      </c>
      <c r="I239" s="163"/>
      <c r="L239" s="158"/>
      <c r="M239" s="164"/>
      <c r="N239" s="165"/>
      <c r="O239" s="165"/>
      <c r="P239" s="165"/>
      <c r="Q239" s="165"/>
      <c r="R239" s="165"/>
      <c r="S239" s="165"/>
      <c r="T239" s="166"/>
      <c r="AT239" s="160" t="s">
        <v>127</v>
      </c>
      <c r="AU239" s="160" t="s">
        <v>84</v>
      </c>
      <c r="AV239" s="13" t="s">
        <v>84</v>
      </c>
      <c r="AW239" s="13" t="s">
        <v>31</v>
      </c>
      <c r="AX239" s="13" t="s">
        <v>74</v>
      </c>
      <c r="AY239" s="160" t="s">
        <v>119</v>
      </c>
    </row>
    <row r="240" spans="1:65" s="14" customFormat="1">
      <c r="B240" s="167"/>
      <c r="D240" s="159" t="s">
        <v>127</v>
      </c>
      <c r="E240" s="168" t="s">
        <v>1</v>
      </c>
      <c r="F240" s="169" t="s">
        <v>129</v>
      </c>
      <c r="H240" s="170">
        <v>70</v>
      </c>
      <c r="I240" s="171"/>
      <c r="L240" s="167"/>
      <c r="M240" s="172"/>
      <c r="N240" s="173"/>
      <c r="O240" s="173"/>
      <c r="P240" s="173"/>
      <c r="Q240" s="173"/>
      <c r="R240" s="173"/>
      <c r="S240" s="173"/>
      <c r="T240" s="174"/>
      <c r="AT240" s="168" t="s">
        <v>127</v>
      </c>
      <c r="AU240" s="168" t="s">
        <v>84</v>
      </c>
      <c r="AV240" s="14" t="s">
        <v>125</v>
      </c>
      <c r="AW240" s="14" t="s">
        <v>31</v>
      </c>
      <c r="AX240" s="14" t="s">
        <v>82</v>
      </c>
      <c r="AY240" s="168" t="s">
        <v>119</v>
      </c>
    </row>
    <row r="241" spans="1:65" s="2" customFormat="1" ht="16.5" customHeight="1">
      <c r="A241" s="31"/>
      <c r="B241" s="143"/>
      <c r="C241" s="144" t="s">
        <v>293</v>
      </c>
      <c r="D241" s="144" t="s">
        <v>121</v>
      </c>
      <c r="E241" s="145" t="s">
        <v>294</v>
      </c>
      <c r="F241" s="146" t="s">
        <v>295</v>
      </c>
      <c r="G241" s="147" t="s">
        <v>124</v>
      </c>
      <c r="H241" s="148">
        <v>500</v>
      </c>
      <c r="I241" s="149"/>
      <c r="J241" s="150">
        <f>ROUND(I241*H241,2)</f>
        <v>0</v>
      </c>
      <c r="K241" s="151"/>
      <c r="L241" s="32"/>
      <c r="M241" s="152" t="s">
        <v>1</v>
      </c>
      <c r="N241" s="153" t="s">
        <v>39</v>
      </c>
      <c r="O241" s="57"/>
      <c r="P241" s="154">
        <f>O241*H241</f>
        <v>0</v>
      </c>
      <c r="Q241" s="154">
        <v>0</v>
      </c>
      <c r="R241" s="154">
        <f>Q241*H241</f>
        <v>0</v>
      </c>
      <c r="S241" s="154">
        <v>0</v>
      </c>
      <c r="T241" s="155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56" t="s">
        <v>125</v>
      </c>
      <c r="AT241" s="156" t="s">
        <v>121</v>
      </c>
      <c r="AU241" s="156" t="s">
        <v>84</v>
      </c>
      <c r="AY241" s="16" t="s">
        <v>119</v>
      </c>
      <c r="BE241" s="157">
        <f>IF(N241="základní",J241,0)</f>
        <v>0</v>
      </c>
      <c r="BF241" s="157">
        <f>IF(N241="snížená",J241,0)</f>
        <v>0</v>
      </c>
      <c r="BG241" s="157">
        <f>IF(N241="zákl. přenesená",J241,0)</f>
        <v>0</v>
      </c>
      <c r="BH241" s="157">
        <f>IF(N241="sníž. přenesená",J241,0)</f>
        <v>0</v>
      </c>
      <c r="BI241" s="157">
        <f>IF(N241="nulová",J241,0)</f>
        <v>0</v>
      </c>
      <c r="BJ241" s="16" t="s">
        <v>82</v>
      </c>
      <c r="BK241" s="157">
        <f>ROUND(I241*H241,2)</f>
        <v>0</v>
      </c>
      <c r="BL241" s="16" t="s">
        <v>125</v>
      </c>
      <c r="BM241" s="156" t="s">
        <v>296</v>
      </c>
    </row>
    <row r="242" spans="1:65" s="13" customFormat="1">
      <c r="B242" s="158"/>
      <c r="D242" s="159" t="s">
        <v>127</v>
      </c>
      <c r="E242" s="160" t="s">
        <v>1</v>
      </c>
      <c r="F242" s="161" t="s">
        <v>297</v>
      </c>
      <c r="H242" s="162">
        <v>500</v>
      </c>
      <c r="I242" s="163"/>
      <c r="L242" s="158"/>
      <c r="M242" s="164"/>
      <c r="N242" s="165"/>
      <c r="O242" s="165"/>
      <c r="P242" s="165"/>
      <c r="Q242" s="165"/>
      <c r="R242" s="165"/>
      <c r="S242" s="165"/>
      <c r="T242" s="166"/>
      <c r="AT242" s="160" t="s">
        <v>127</v>
      </c>
      <c r="AU242" s="160" t="s">
        <v>84</v>
      </c>
      <c r="AV242" s="13" t="s">
        <v>84</v>
      </c>
      <c r="AW242" s="13" t="s">
        <v>31</v>
      </c>
      <c r="AX242" s="13" t="s">
        <v>74</v>
      </c>
      <c r="AY242" s="160" t="s">
        <v>119</v>
      </c>
    </row>
    <row r="243" spans="1:65" s="14" customFormat="1">
      <c r="B243" s="167"/>
      <c r="D243" s="159" t="s">
        <v>127</v>
      </c>
      <c r="E243" s="168" t="s">
        <v>1</v>
      </c>
      <c r="F243" s="169" t="s">
        <v>129</v>
      </c>
      <c r="H243" s="170">
        <v>500</v>
      </c>
      <c r="I243" s="171"/>
      <c r="L243" s="167"/>
      <c r="M243" s="172"/>
      <c r="N243" s="173"/>
      <c r="O243" s="173"/>
      <c r="P243" s="173"/>
      <c r="Q243" s="173"/>
      <c r="R243" s="173"/>
      <c r="S243" s="173"/>
      <c r="T243" s="174"/>
      <c r="AT243" s="168" t="s">
        <v>127</v>
      </c>
      <c r="AU243" s="168" t="s">
        <v>84</v>
      </c>
      <c r="AV243" s="14" t="s">
        <v>125</v>
      </c>
      <c r="AW243" s="14" t="s">
        <v>31</v>
      </c>
      <c r="AX243" s="14" t="s">
        <v>82</v>
      </c>
      <c r="AY243" s="168" t="s">
        <v>119</v>
      </c>
    </row>
    <row r="244" spans="1:65" s="2" customFormat="1" ht="21.75" customHeight="1">
      <c r="A244" s="31"/>
      <c r="B244" s="143"/>
      <c r="C244" s="144" t="s">
        <v>298</v>
      </c>
      <c r="D244" s="144" t="s">
        <v>121</v>
      </c>
      <c r="E244" s="145" t="s">
        <v>299</v>
      </c>
      <c r="F244" s="146" t="s">
        <v>300</v>
      </c>
      <c r="G244" s="147" t="s">
        <v>124</v>
      </c>
      <c r="H244" s="148">
        <v>3995</v>
      </c>
      <c r="I244" s="149"/>
      <c r="J244" s="150">
        <f>ROUND(I244*H244,2)</f>
        <v>0</v>
      </c>
      <c r="K244" s="151"/>
      <c r="L244" s="32"/>
      <c r="M244" s="152" t="s">
        <v>1</v>
      </c>
      <c r="N244" s="153" t="s">
        <v>39</v>
      </c>
      <c r="O244" s="57"/>
      <c r="P244" s="154">
        <f>O244*H244</f>
        <v>0</v>
      </c>
      <c r="Q244" s="154">
        <v>0</v>
      </c>
      <c r="R244" s="154">
        <f>Q244*H244</f>
        <v>0</v>
      </c>
      <c r="S244" s="154">
        <v>0</v>
      </c>
      <c r="T244" s="155">
        <f>S244*H244</f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56" t="s">
        <v>125</v>
      </c>
      <c r="AT244" s="156" t="s">
        <v>121</v>
      </c>
      <c r="AU244" s="156" t="s">
        <v>84</v>
      </c>
      <c r="AY244" s="16" t="s">
        <v>119</v>
      </c>
      <c r="BE244" s="157">
        <f>IF(N244="základní",J244,0)</f>
        <v>0</v>
      </c>
      <c r="BF244" s="157">
        <f>IF(N244="snížená",J244,0)</f>
        <v>0</v>
      </c>
      <c r="BG244" s="157">
        <f>IF(N244="zákl. přenesená",J244,0)</f>
        <v>0</v>
      </c>
      <c r="BH244" s="157">
        <f>IF(N244="sníž. přenesená",J244,0)</f>
        <v>0</v>
      </c>
      <c r="BI244" s="157">
        <f>IF(N244="nulová",J244,0)</f>
        <v>0</v>
      </c>
      <c r="BJ244" s="16" t="s">
        <v>82</v>
      </c>
      <c r="BK244" s="157">
        <f>ROUND(I244*H244,2)</f>
        <v>0</v>
      </c>
      <c r="BL244" s="16" t="s">
        <v>125</v>
      </c>
      <c r="BM244" s="156" t="s">
        <v>301</v>
      </c>
    </row>
    <row r="245" spans="1:65" s="13" customFormat="1">
      <c r="B245" s="158"/>
      <c r="D245" s="159" t="s">
        <v>127</v>
      </c>
      <c r="E245" s="160" t="s">
        <v>1</v>
      </c>
      <c r="F245" s="161" t="s">
        <v>238</v>
      </c>
      <c r="H245" s="162">
        <v>3995</v>
      </c>
      <c r="I245" s="163"/>
      <c r="L245" s="158"/>
      <c r="M245" s="164"/>
      <c r="N245" s="165"/>
      <c r="O245" s="165"/>
      <c r="P245" s="165"/>
      <c r="Q245" s="165"/>
      <c r="R245" s="165"/>
      <c r="S245" s="165"/>
      <c r="T245" s="166"/>
      <c r="AT245" s="160" t="s">
        <v>127</v>
      </c>
      <c r="AU245" s="160" t="s">
        <v>84</v>
      </c>
      <c r="AV245" s="13" t="s">
        <v>84</v>
      </c>
      <c r="AW245" s="13" t="s">
        <v>31</v>
      </c>
      <c r="AX245" s="13" t="s">
        <v>74</v>
      </c>
      <c r="AY245" s="160" t="s">
        <v>119</v>
      </c>
    </row>
    <row r="246" spans="1:65" s="14" customFormat="1">
      <c r="B246" s="167"/>
      <c r="D246" s="159" t="s">
        <v>127</v>
      </c>
      <c r="E246" s="168" t="s">
        <v>1</v>
      </c>
      <c r="F246" s="169" t="s">
        <v>129</v>
      </c>
      <c r="H246" s="170">
        <v>3995</v>
      </c>
      <c r="I246" s="171"/>
      <c r="L246" s="167"/>
      <c r="M246" s="172"/>
      <c r="N246" s="173"/>
      <c r="O246" s="173"/>
      <c r="P246" s="173"/>
      <c r="Q246" s="173"/>
      <c r="R246" s="173"/>
      <c r="S246" s="173"/>
      <c r="T246" s="174"/>
      <c r="AT246" s="168" t="s">
        <v>127</v>
      </c>
      <c r="AU246" s="168" t="s">
        <v>84</v>
      </c>
      <c r="AV246" s="14" t="s">
        <v>125</v>
      </c>
      <c r="AW246" s="14" t="s">
        <v>31</v>
      </c>
      <c r="AX246" s="14" t="s">
        <v>82</v>
      </c>
      <c r="AY246" s="168" t="s">
        <v>119</v>
      </c>
    </row>
    <row r="247" spans="1:65" s="2" customFormat="1" ht="21.75" customHeight="1">
      <c r="A247" s="31"/>
      <c r="B247" s="143"/>
      <c r="C247" s="144" t="s">
        <v>302</v>
      </c>
      <c r="D247" s="144" t="s">
        <v>121</v>
      </c>
      <c r="E247" s="145" t="s">
        <v>303</v>
      </c>
      <c r="F247" s="146" t="s">
        <v>304</v>
      </c>
      <c r="G247" s="147" t="s">
        <v>124</v>
      </c>
      <c r="H247" s="148">
        <v>185</v>
      </c>
      <c r="I247" s="149"/>
      <c r="J247" s="150">
        <f>ROUND(I247*H247,2)</f>
        <v>0</v>
      </c>
      <c r="K247" s="151"/>
      <c r="L247" s="32"/>
      <c r="M247" s="152" t="s">
        <v>1</v>
      </c>
      <c r="N247" s="153" t="s">
        <v>39</v>
      </c>
      <c r="O247" s="57"/>
      <c r="P247" s="154">
        <f>O247*H247</f>
        <v>0</v>
      </c>
      <c r="Q247" s="154">
        <v>0</v>
      </c>
      <c r="R247" s="154">
        <f>Q247*H247</f>
        <v>0</v>
      </c>
      <c r="S247" s="154">
        <v>0</v>
      </c>
      <c r="T247" s="155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56" t="s">
        <v>125</v>
      </c>
      <c r="AT247" s="156" t="s">
        <v>121</v>
      </c>
      <c r="AU247" s="156" t="s">
        <v>84</v>
      </c>
      <c r="AY247" s="16" t="s">
        <v>119</v>
      </c>
      <c r="BE247" s="157">
        <f>IF(N247="základní",J247,0)</f>
        <v>0</v>
      </c>
      <c r="BF247" s="157">
        <f>IF(N247="snížená",J247,0)</f>
        <v>0</v>
      </c>
      <c r="BG247" s="157">
        <f>IF(N247="zákl. přenesená",J247,0)</f>
        <v>0</v>
      </c>
      <c r="BH247" s="157">
        <f>IF(N247="sníž. přenesená",J247,0)</f>
        <v>0</v>
      </c>
      <c r="BI247" s="157">
        <f>IF(N247="nulová",J247,0)</f>
        <v>0</v>
      </c>
      <c r="BJ247" s="16" t="s">
        <v>82</v>
      </c>
      <c r="BK247" s="157">
        <f>ROUND(I247*H247,2)</f>
        <v>0</v>
      </c>
      <c r="BL247" s="16" t="s">
        <v>125</v>
      </c>
      <c r="BM247" s="156" t="s">
        <v>305</v>
      </c>
    </row>
    <row r="248" spans="1:65" s="13" customFormat="1">
      <c r="B248" s="158"/>
      <c r="D248" s="159" t="s">
        <v>127</v>
      </c>
      <c r="E248" s="160" t="s">
        <v>1</v>
      </c>
      <c r="F248" s="161" t="s">
        <v>239</v>
      </c>
      <c r="H248" s="162">
        <v>185</v>
      </c>
      <c r="I248" s="163"/>
      <c r="L248" s="158"/>
      <c r="M248" s="164"/>
      <c r="N248" s="165"/>
      <c r="O248" s="165"/>
      <c r="P248" s="165"/>
      <c r="Q248" s="165"/>
      <c r="R248" s="165"/>
      <c r="S248" s="165"/>
      <c r="T248" s="166"/>
      <c r="AT248" s="160" t="s">
        <v>127</v>
      </c>
      <c r="AU248" s="160" t="s">
        <v>84</v>
      </c>
      <c r="AV248" s="13" t="s">
        <v>84</v>
      </c>
      <c r="AW248" s="13" t="s">
        <v>31</v>
      </c>
      <c r="AX248" s="13" t="s">
        <v>74</v>
      </c>
      <c r="AY248" s="160" t="s">
        <v>119</v>
      </c>
    </row>
    <row r="249" spans="1:65" s="14" customFormat="1">
      <c r="B249" s="167"/>
      <c r="D249" s="159" t="s">
        <v>127</v>
      </c>
      <c r="E249" s="168" t="s">
        <v>1</v>
      </c>
      <c r="F249" s="169" t="s">
        <v>129</v>
      </c>
      <c r="H249" s="170">
        <v>185</v>
      </c>
      <c r="I249" s="171"/>
      <c r="L249" s="167"/>
      <c r="M249" s="172"/>
      <c r="N249" s="173"/>
      <c r="O249" s="173"/>
      <c r="P249" s="173"/>
      <c r="Q249" s="173"/>
      <c r="R249" s="173"/>
      <c r="S249" s="173"/>
      <c r="T249" s="174"/>
      <c r="AT249" s="168" t="s">
        <v>127</v>
      </c>
      <c r="AU249" s="168" t="s">
        <v>84</v>
      </c>
      <c r="AV249" s="14" t="s">
        <v>125</v>
      </c>
      <c r="AW249" s="14" t="s">
        <v>31</v>
      </c>
      <c r="AX249" s="14" t="s">
        <v>82</v>
      </c>
      <c r="AY249" s="168" t="s">
        <v>119</v>
      </c>
    </row>
    <row r="250" spans="1:65" s="2" customFormat="1" ht="21.75" customHeight="1">
      <c r="A250" s="31"/>
      <c r="B250" s="143"/>
      <c r="C250" s="144" t="s">
        <v>306</v>
      </c>
      <c r="D250" s="144" t="s">
        <v>121</v>
      </c>
      <c r="E250" s="145" t="s">
        <v>307</v>
      </c>
      <c r="F250" s="146" t="s">
        <v>308</v>
      </c>
      <c r="G250" s="147" t="s">
        <v>124</v>
      </c>
      <c r="H250" s="148">
        <v>3995</v>
      </c>
      <c r="I250" s="149"/>
      <c r="J250" s="150">
        <f>ROUND(I250*H250,2)</f>
        <v>0</v>
      </c>
      <c r="K250" s="151"/>
      <c r="L250" s="32"/>
      <c r="M250" s="152" t="s">
        <v>1</v>
      </c>
      <c r="N250" s="153" t="s">
        <v>39</v>
      </c>
      <c r="O250" s="57"/>
      <c r="P250" s="154">
        <f>O250*H250</f>
        <v>0</v>
      </c>
      <c r="Q250" s="154">
        <v>0</v>
      </c>
      <c r="R250" s="154">
        <f>Q250*H250</f>
        <v>0</v>
      </c>
      <c r="S250" s="154">
        <v>0</v>
      </c>
      <c r="T250" s="155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56" t="s">
        <v>125</v>
      </c>
      <c r="AT250" s="156" t="s">
        <v>121</v>
      </c>
      <c r="AU250" s="156" t="s">
        <v>84</v>
      </c>
      <c r="AY250" s="16" t="s">
        <v>119</v>
      </c>
      <c r="BE250" s="157">
        <f>IF(N250="základní",J250,0)</f>
        <v>0</v>
      </c>
      <c r="BF250" s="157">
        <f>IF(N250="snížená",J250,0)</f>
        <v>0</v>
      </c>
      <c r="BG250" s="157">
        <f>IF(N250="zákl. přenesená",J250,0)</f>
        <v>0</v>
      </c>
      <c r="BH250" s="157">
        <f>IF(N250="sníž. přenesená",J250,0)</f>
        <v>0</v>
      </c>
      <c r="BI250" s="157">
        <f>IF(N250="nulová",J250,0)</f>
        <v>0</v>
      </c>
      <c r="BJ250" s="16" t="s">
        <v>82</v>
      </c>
      <c r="BK250" s="157">
        <f>ROUND(I250*H250,2)</f>
        <v>0</v>
      </c>
      <c r="BL250" s="16" t="s">
        <v>125</v>
      </c>
      <c r="BM250" s="156" t="s">
        <v>309</v>
      </c>
    </row>
    <row r="251" spans="1:65" s="13" customFormat="1">
      <c r="B251" s="158"/>
      <c r="D251" s="159" t="s">
        <v>127</v>
      </c>
      <c r="E251" s="160" t="s">
        <v>1</v>
      </c>
      <c r="F251" s="161" t="s">
        <v>238</v>
      </c>
      <c r="H251" s="162">
        <v>3995</v>
      </c>
      <c r="I251" s="163"/>
      <c r="L251" s="158"/>
      <c r="M251" s="164"/>
      <c r="N251" s="165"/>
      <c r="O251" s="165"/>
      <c r="P251" s="165"/>
      <c r="Q251" s="165"/>
      <c r="R251" s="165"/>
      <c r="S251" s="165"/>
      <c r="T251" s="166"/>
      <c r="AT251" s="160" t="s">
        <v>127</v>
      </c>
      <c r="AU251" s="160" t="s">
        <v>84</v>
      </c>
      <c r="AV251" s="13" t="s">
        <v>84</v>
      </c>
      <c r="AW251" s="13" t="s">
        <v>31</v>
      </c>
      <c r="AX251" s="13" t="s">
        <v>74</v>
      </c>
      <c r="AY251" s="160" t="s">
        <v>119</v>
      </c>
    </row>
    <row r="252" spans="1:65" s="14" customFormat="1">
      <c r="B252" s="167"/>
      <c r="D252" s="159" t="s">
        <v>127</v>
      </c>
      <c r="E252" s="168" t="s">
        <v>1</v>
      </c>
      <c r="F252" s="169" t="s">
        <v>129</v>
      </c>
      <c r="H252" s="170">
        <v>3995</v>
      </c>
      <c r="I252" s="171"/>
      <c r="L252" s="167"/>
      <c r="M252" s="172"/>
      <c r="N252" s="173"/>
      <c r="O252" s="173"/>
      <c r="P252" s="173"/>
      <c r="Q252" s="173"/>
      <c r="R252" s="173"/>
      <c r="S252" s="173"/>
      <c r="T252" s="174"/>
      <c r="AT252" s="168" t="s">
        <v>127</v>
      </c>
      <c r="AU252" s="168" t="s">
        <v>84</v>
      </c>
      <c r="AV252" s="14" t="s">
        <v>125</v>
      </c>
      <c r="AW252" s="14" t="s">
        <v>31</v>
      </c>
      <c r="AX252" s="14" t="s">
        <v>82</v>
      </c>
      <c r="AY252" s="168" t="s">
        <v>119</v>
      </c>
    </row>
    <row r="253" spans="1:65" s="2" customFormat="1" ht="21.75" customHeight="1">
      <c r="A253" s="31"/>
      <c r="B253" s="143"/>
      <c r="C253" s="144" t="s">
        <v>310</v>
      </c>
      <c r="D253" s="144" t="s">
        <v>121</v>
      </c>
      <c r="E253" s="145" t="s">
        <v>311</v>
      </c>
      <c r="F253" s="146" t="s">
        <v>312</v>
      </c>
      <c r="G253" s="147" t="s">
        <v>124</v>
      </c>
      <c r="H253" s="148">
        <v>22</v>
      </c>
      <c r="I253" s="149"/>
      <c r="J253" s="150">
        <f>ROUND(I253*H253,2)</f>
        <v>0</v>
      </c>
      <c r="K253" s="151"/>
      <c r="L253" s="32"/>
      <c r="M253" s="152" t="s">
        <v>1</v>
      </c>
      <c r="N253" s="153" t="s">
        <v>39</v>
      </c>
      <c r="O253" s="57"/>
      <c r="P253" s="154">
        <f>O253*H253</f>
        <v>0</v>
      </c>
      <c r="Q253" s="154">
        <v>0</v>
      </c>
      <c r="R253" s="154">
        <f>Q253*H253</f>
        <v>0</v>
      </c>
      <c r="S253" s="154">
        <v>0</v>
      </c>
      <c r="T253" s="155">
        <f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56" t="s">
        <v>125</v>
      </c>
      <c r="AT253" s="156" t="s">
        <v>121</v>
      </c>
      <c r="AU253" s="156" t="s">
        <v>84</v>
      </c>
      <c r="AY253" s="16" t="s">
        <v>119</v>
      </c>
      <c r="BE253" s="157">
        <f>IF(N253="základní",J253,0)</f>
        <v>0</v>
      </c>
      <c r="BF253" s="157">
        <f>IF(N253="snížená",J253,0)</f>
        <v>0</v>
      </c>
      <c r="BG253" s="157">
        <f>IF(N253="zákl. přenesená",J253,0)</f>
        <v>0</v>
      </c>
      <c r="BH253" s="157">
        <f>IF(N253="sníž. přenesená",J253,0)</f>
        <v>0</v>
      </c>
      <c r="BI253" s="157">
        <f>IF(N253="nulová",J253,0)</f>
        <v>0</v>
      </c>
      <c r="BJ253" s="16" t="s">
        <v>82</v>
      </c>
      <c r="BK253" s="157">
        <f>ROUND(I253*H253,2)</f>
        <v>0</v>
      </c>
      <c r="BL253" s="16" t="s">
        <v>125</v>
      </c>
      <c r="BM253" s="156" t="s">
        <v>313</v>
      </c>
    </row>
    <row r="254" spans="1:65" s="13" customFormat="1">
      <c r="B254" s="158"/>
      <c r="D254" s="159" t="s">
        <v>127</v>
      </c>
      <c r="E254" s="160" t="s">
        <v>1</v>
      </c>
      <c r="F254" s="161" t="s">
        <v>245</v>
      </c>
      <c r="H254" s="162">
        <v>7</v>
      </c>
      <c r="I254" s="163"/>
      <c r="L254" s="158"/>
      <c r="M254" s="164"/>
      <c r="N254" s="165"/>
      <c r="O254" s="165"/>
      <c r="P254" s="165"/>
      <c r="Q254" s="165"/>
      <c r="R254" s="165"/>
      <c r="S254" s="165"/>
      <c r="T254" s="166"/>
      <c r="AT254" s="160" t="s">
        <v>127</v>
      </c>
      <c r="AU254" s="160" t="s">
        <v>84</v>
      </c>
      <c r="AV254" s="13" t="s">
        <v>84</v>
      </c>
      <c r="AW254" s="13" t="s">
        <v>31</v>
      </c>
      <c r="AX254" s="13" t="s">
        <v>74</v>
      </c>
      <c r="AY254" s="160" t="s">
        <v>119</v>
      </c>
    </row>
    <row r="255" spans="1:65" s="13" customFormat="1">
      <c r="B255" s="158"/>
      <c r="D255" s="159" t="s">
        <v>127</v>
      </c>
      <c r="E255" s="160" t="s">
        <v>1</v>
      </c>
      <c r="F255" s="161" t="s">
        <v>242</v>
      </c>
      <c r="H255" s="162">
        <v>15</v>
      </c>
      <c r="I255" s="163"/>
      <c r="L255" s="158"/>
      <c r="M255" s="164"/>
      <c r="N255" s="165"/>
      <c r="O255" s="165"/>
      <c r="P255" s="165"/>
      <c r="Q255" s="165"/>
      <c r="R255" s="165"/>
      <c r="S255" s="165"/>
      <c r="T255" s="166"/>
      <c r="AT255" s="160" t="s">
        <v>127</v>
      </c>
      <c r="AU255" s="160" t="s">
        <v>84</v>
      </c>
      <c r="AV255" s="13" t="s">
        <v>84</v>
      </c>
      <c r="AW255" s="13" t="s">
        <v>31</v>
      </c>
      <c r="AX255" s="13" t="s">
        <v>74</v>
      </c>
      <c r="AY255" s="160" t="s">
        <v>119</v>
      </c>
    </row>
    <row r="256" spans="1:65" s="14" customFormat="1">
      <c r="B256" s="167"/>
      <c r="D256" s="159" t="s">
        <v>127</v>
      </c>
      <c r="E256" s="168" t="s">
        <v>1</v>
      </c>
      <c r="F256" s="169" t="s">
        <v>129</v>
      </c>
      <c r="H256" s="170">
        <v>22</v>
      </c>
      <c r="I256" s="171"/>
      <c r="L256" s="167"/>
      <c r="M256" s="172"/>
      <c r="N256" s="173"/>
      <c r="O256" s="173"/>
      <c r="P256" s="173"/>
      <c r="Q256" s="173"/>
      <c r="R256" s="173"/>
      <c r="S256" s="173"/>
      <c r="T256" s="174"/>
      <c r="AT256" s="168" t="s">
        <v>127</v>
      </c>
      <c r="AU256" s="168" t="s">
        <v>84</v>
      </c>
      <c r="AV256" s="14" t="s">
        <v>125</v>
      </c>
      <c r="AW256" s="14" t="s">
        <v>31</v>
      </c>
      <c r="AX256" s="14" t="s">
        <v>82</v>
      </c>
      <c r="AY256" s="168" t="s">
        <v>119</v>
      </c>
    </row>
    <row r="257" spans="1:65" s="2" customFormat="1" ht="16.5" customHeight="1">
      <c r="A257" s="31"/>
      <c r="B257" s="143"/>
      <c r="C257" s="144" t="s">
        <v>314</v>
      </c>
      <c r="D257" s="144" t="s">
        <v>121</v>
      </c>
      <c r="E257" s="145" t="s">
        <v>315</v>
      </c>
      <c r="F257" s="146" t="s">
        <v>316</v>
      </c>
      <c r="G257" s="147" t="s">
        <v>124</v>
      </c>
      <c r="H257" s="148">
        <v>3995</v>
      </c>
      <c r="I257" s="149"/>
      <c r="J257" s="150">
        <f>ROUND(I257*H257,2)</f>
        <v>0</v>
      </c>
      <c r="K257" s="151"/>
      <c r="L257" s="32"/>
      <c r="M257" s="152" t="s">
        <v>1</v>
      </c>
      <c r="N257" s="153" t="s">
        <v>39</v>
      </c>
      <c r="O257" s="57"/>
      <c r="P257" s="154">
        <f>O257*H257</f>
        <v>0</v>
      </c>
      <c r="Q257" s="154">
        <v>0</v>
      </c>
      <c r="R257" s="154">
        <f>Q257*H257</f>
        <v>0</v>
      </c>
      <c r="S257" s="154">
        <v>0</v>
      </c>
      <c r="T257" s="155">
        <f>S257*H257</f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56" t="s">
        <v>125</v>
      </c>
      <c r="AT257" s="156" t="s">
        <v>121</v>
      </c>
      <c r="AU257" s="156" t="s">
        <v>84</v>
      </c>
      <c r="AY257" s="16" t="s">
        <v>119</v>
      </c>
      <c r="BE257" s="157">
        <f>IF(N257="základní",J257,0)</f>
        <v>0</v>
      </c>
      <c r="BF257" s="157">
        <f>IF(N257="snížená",J257,0)</f>
        <v>0</v>
      </c>
      <c r="BG257" s="157">
        <f>IF(N257="zákl. přenesená",J257,0)</f>
        <v>0</v>
      </c>
      <c r="BH257" s="157">
        <f>IF(N257="sníž. přenesená",J257,0)</f>
        <v>0</v>
      </c>
      <c r="BI257" s="157">
        <f>IF(N257="nulová",J257,0)</f>
        <v>0</v>
      </c>
      <c r="BJ257" s="16" t="s">
        <v>82</v>
      </c>
      <c r="BK257" s="157">
        <f>ROUND(I257*H257,2)</f>
        <v>0</v>
      </c>
      <c r="BL257" s="16" t="s">
        <v>125</v>
      </c>
      <c r="BM257" s="156" t="s">
        <v>317</v>
      </c>
    </row>
    <row r="258" spans="1:65" s="13" customFormat="1">
      <c r="B258" s="158"/>
      <c r="D258" s="159" t="s">
        <v>127</v>
      </c>
      <c r="E258" s="160" t="s">
        <v>1</v>
      </c>
      <c r="F258" s="161" t="s">
        <v>238</v>
      </c>
      <c r="H258" s="162">
        <v>3995</v>
      </c>
      <c r="I258" s="163"/>
      <c r="L258" s="158"/>
      <c r="M258" s="164"/>
      <c r="N258" s="165"/>
      <c r="O258" s="165"/>
      <c r="P258" s="165"/>
      <c r="Q258" s="165"/>
      <c r="R258" s="165"/>
      <c r="S258" s="165"/>
      <c r="T258" s="166"/>
      <c r="AT258" s="160" t="s">
        <v>127</v>
      </c>
      <c r="AU258" s="160" t="s">
        <v>84</v>
      </c>
      <c r="AV258" s="13" t="s">
        <v>84</v>
      </c>
      <c r="AW258" s="13" t="s">
        <v>31</v>
      </c>
      <c r="AX258" s="13" t="s">
        <v>74</v>
      </c>
      <c r="AY258" s="160" t="s">
        <v>119</v>
      </c>
    </row>
    <row r="259" spans="1:65" s="14" customFormat="1">
      <c r="B259" s="167"/>
      <c r="D259" s="159" t="s">
        <v>127</v>
      </c>
      <c r="E259" s="168" t="s">
        <v>1</v>
      </c>
      <c r="F259" s="169" t="s">
        <v>129</v>
      </c>
      <c r="H259" s="170">
        <v>3995</v>
      </c>
      <c r="I259" s="171"/>
      <c r="L259" s="167"/>
      <c r="M259" s="172"/>
      <c r="N259" s="173"/>
      <c r="O259" s="173"/>
      <c r="P259" s="173"/>
      <c r="Q259" s="173"/>
      <c r="R259" s="173"/>
      <c r="S259" s="173"/>
      <c r="T259" s="174"/>
      <c r="AT259" s="168" t="s">
        <v>127</v>
      </c>
      <c r="AU259" s="168" t="s">
        <v>84</v>
      </c>
      <c r="AV259" s="14" t="s">
        <v>125</v>
      </c>
      <c r="AW259" s="14" t="s">
        <v>31</v>
      </c>
      <c r="AX259" s="14" t="s">
        <v>82</v>
      </c>
      <c r="AY259" s="168" t="s">
        <v>119</v>
      </c>
    </row>
    <row r="260" spans="1:65" s="2" customFormat="1" ht="16.5" customHeight="1">
      <c r="A260" s="31"/>
      <c r="B260" s="143"/>
      <c r="C260" s="144" t="s">
        <v>318</v>
      </c>
      <c r="D260" s="144" t="s">
        <v>121</v>
      </c>
      <c r="E260" s="145" t="s">
        <v>319</v>
      </c>
      <c r="F260" s="146" t="s">
        <v>320</v>
      </c>
      <c r="G260" s="147" t="s">
        <v>124</v>
      </c>
      <c r="H260" s="148">
        <v>3995</v>
      </c>
      <c r="I260" s="149"/>
      <c r="J260" s="150">
        <f>ROUND(I260*H260,2)</f>
        <v>0</v>
      </c>
      <c r="K260" s="151"/>
      <c r="L260" s="32"/>
      <c r="M260" s="152" t="s">
        <v>1</v>
      </c>
      <c r="N260" s="153" t="s">
        <v>39</v>
      </c>
      <c r="O260" s="57"/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56" t="s">
        <v>125</v>
      </c>
      <c r="AT260" s="156" t="s">
        <v>121</v>
      </c>
      <c r="AU260" s="156" t="s">
        <v>84</v>
      </c>
      <c r="AY260" s="16" t="s">
        <v>119</v>
      </c>
      <c r="BE260" s="157">
        <f>IF(N260="základní",J260,0)</f>
        <v>0</v>
      </c>
      <c r="BF260" s="157">
        <f>IF(N260="snížená",J260,0)</f>
        <v>0</v>
      </c>
      <c r="BG260" s="157">
        <f>IF(N260="zákl. přenesená",J260,0)</f>
        <v>0</v>
      </c>
      <c r="BH260" s="157">
        <f>IF(N260="sníž. přenesená",J260,0)</f>
        <v>0</v>
      </c>
      <c r="BI260" s="157">
        <f>IF(N260="nulová",J260,0)</f>
        <v>0</v>
      </c>
      <c r="BJ260" s="16" t="s">
        <v>82</v>
      </c>
      <c r="BK260" s="157">
        <f>ROUND(I260*H260,2)</f>
        <v>0</v>
      </c>
      <c r="BL260" s="16" t="s">
        <v>125</v>
      </c>
      <c r="BM260" s="156" t="s">
        <v>321</v>
      </c>
    </row>
    <row r="261" spans="1:65" s="13" customFormat="1">
      <c r="B261" s="158"/>
      <c r="D261" s="159" t="s">
        <v>127</v>
      </c>
      <c r="E261" s="160" t="s">
        <v>1</v>
      </c>
      <c r="F261" s="161" t="s">
        <v>238</v>
      </c>
      <c r="H261" s="162">
        <v>3995</v>
      </c>
      <c r="I261" s="163"/>
      <c r="L261" s="158"/>
      <c r="M261" s="164"/>
      <c r="N261" s="165"/>
      <c r="O261" s="165"/>
      <c r="P261" s="165"/>
      <c r="Q261" s="165"/>
      <c r="R261" s="165"/>
      <c r="S261" s="165"/>
      <c r="T261" s="166"/>
      <c r="AT261" s="160" t="s">
        <v>127</v>
      </c>
      <c r="AU261" s="160" t="s">
        <v>84</v>
      </c>
      <c r="AV261" s="13" t="s">
        <v>84</v>
      </c>
      <c r="AW261" s="13" t="s">
        <v>31</v>
      </c>
      <c r="AX261" s="13" t="s">
        <v>74</v>
      </c>
      <c r="AY261" s="160" t="s">
        <v>119</v>
      </c>
    </row>
    <row r="262" spans="1:65" s="14" customFormat="1">
      <c r="B262" s="167"/>
      <c r="D262" s="159" t="s">
        <v>127</v>
      </c>
      <c r="E262" s="168" t="s">
        <v>1</v>
      </c>
      <c r="F262" s="169" t="s">
        <v>129</v>
      </c>
      <c r="H262" s="170">
        <v>3995</v>
      </c>
      <c r="I262" s="171"/>
      <c r="L262" s="167"/>
      <c r="M262" s="172"/>
      <c r="N262" s="173"/>
      <c r="O262" s="173"/>
      <c r="P262" s="173"/>
      <c r="Q262" s="173"/>
      <c r="R262" s="173"/>
      <c r="S262" s="173"/>
      <c r="T262" s="174"/>
      <c r="AT262" s="168" t="s">
        <v>127</v>
      </c>
      <c r="AU262" s="168" t="s">
        <v>84</v>
      </c>
      <c r="AV262" s="14" t="s">
        <v>125</v>
      </c>
      <c r="AW262" s="14" t="s">
        <v>31</v>
      </c>
      <c r="AX262" s="14" t="s">
        <v>82</v>
      </c>
      <c r="AY262" s="168" t="s">
        <v>119</v>
      </c>
    </row>
    <row r="263" spans="1:65" s="2" customFormat="1" ht="21.75" customHeight="1">
      <c r="A263" s="31"/>
      <c r="B263" s="143"/>
      <c r="C263" s="144" t="s">
        <v>322</v>
      </c>
      <c r="D263" s="144" t="s">
        <v>121</v>
      </c>
      <c r="E263" s="145" t="s">
        <v>323</v>
      </c>
      <c r="F263" s="146" t="s">
        <v>324</v>
      </c>
      <c r="G263" s="147" t="s">
        <v>124</v>
      </c>
      <c r="H263" s="148">
        <v>3995</v>
      </c>
      <c r="I263" s="149"/>
      <c r="J263" s="150">
        <f>ROUND(I263*H263,2)</f>
        <v>0</v>
      </c>
      <c r="K263" s="151"/>
      <c r="L263" s="32"/>
      <c r="M263" s="152" t="s">
        <v>1</v>
      </c>
      <c r="N263" s="153" t="s">
        <v>39</v>
      </c>
      <c r="O263" s="57"/>
      <c r="P263" s="154">
        <f>O263*H263</f>
        <v>0</v>
      </c>
      <c r="Q263" s="154">
        <v>0</v>
      </c>
      <c r="R263" s="154">
        <f>Q263*H263</f>
        <v>0</v>
      </c>
      <c r="S263" s="154">
        <v>0</v>
      </c>
      <c r="T263" s="155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56" t="s">
        <v>125</v>
      </c>
      <c r="AT263" s="156" t="s">
        <v>121</v>
      </c>
      <c r="AU263" s="156" t="s">
        <v>84</v>
      </c>
      <c r="AY263" s="16" t="s">
        <v>119</v>
      </c>
      <c r="BE263" s="157">
        <f>IF(N263="základní",J263,0)</f>
        <v>0</v>
      </c>
      <c r="BF263" s="157">
        <f>IF(N263="snížená",J263,0)</f>
        <v>0</v>
      </c>
      <c r="BG263" s="157">
        <f>IF(N263="zákl. přenesená",J263,0)</f>
        <v>0</v>
      </c>
      <c r="BH263" s="157">
        <f>IF(N263="sníž. přenesená",J263,0)</f>
        <v>0</v>
      </c>
      <c r="BI263" s="157">
        <f>IF(N263="nulová",J263,0)</f>
        <v>0</v>
      </c>
      <c r="BJ263" s="16" t="s">
        <v>82</v>
      </c>
      <c r="BK263" s="157">
        <f>ROUND(I263*H263,2)</f>
        <v>0</v>
      </c>
      <c r="BL263" s="16" t="s">
        <v>125</v>
      </c>
      <c r="BM263" s="156" t="s">
        <v>325</v>
      </c>
    </row>
    <row r="264" spans="1:65" s="13" customFormat="1">
      <c r="B264" s="158"/>
      <c r="D264" s="159" t="s">
        <v>127</v>
      </c>
      <c r="E264" s="160" t="s">
        <v>1</v>
      </c>
      <c r="F264" s="161" t="s">
        <v>238</v>
      </c>
      <c r="H264" s="162">
        <v>3995</v>
      </c>
      <c r="I264" s="163"/>
      <c r="L264" s="158"/>
      <c r="M264" s="164"/>
      <c r="N264" s="165"/>
      <c r="O264" s="165"/>
      <c r="P264" s="165"/>
      <c r="Q264" s="165"/>
      <c r="R264" s="165"/>
      <c r="S264" s="165"/>
      <c r="T264" s="166"/>
      <c r="AT264" s="160" t="s">
        <v>127</v>
      </c>
      <c r="AU264" s="160" t="s">
        <v>84</v>
      </c>
      <c r="AV264" s="13" t="s">
        <v>84</v>
      </c>
      <c r="AW264" s="13" t="s">
        <v>31</v>
      </c>
      <c r="AX264" s="13" t="s">
        <v>74</v>
      </c>
      <c r="AY264" s="160" t="s">
        <v>119</v>
      </c>
    </row>
    <row r="265" spans="1:65" s="14" customFormat="1">
      <c r="B265" s="167"/>
      <c r="D265" s="159" t="s">
        <v>127</v>
      </c>
      <c r="E265" s="168" t="s">
        <v>1</v>
      </c>
      <c r="F265" s="169" t="s">
        <v>129</v>
      </c>
      <c r="H265" s="170">
        <v>3995</v>
      </c>
      <c r="I265" s="171"/>
      <c r="L265" s="167"/>
      <c r="M265" s="172"/>
      <c r="N265" s="173"/>
      <c r="O265" s="173"/>
      <c r="P265" s="173"/>
      <c r="Q265" s="173"/>
      <c r="R265" s="173"/>
      <c r="S265" s="173"/>
      <c r="T265" s="174"/>
      <c r="AT265" s="168" t="s">
        <v>127</v>
      </c>
      <c r="AU265" s="168" t="s">
        <v>84</v>
      </c>
      <c r="AV265" s="14" t="s">
        <v>125</v>
      </c>
      <c r="AW265" s="14" t="s">
        <v>31</v>
      </c>
      <c r="AX265" s="14" t="s">
        <v>82</v>
      </c>
      <c r="AY265" s="168" t="s">
        <v>119</v>
      </c>
    </row>
    <row r="266" spans="1:65" s="2" customFormat="1" ht="16.5" customHeight="1">
      <c r="A266" s="31"/>
      <c r="B266" s="143"/>
      <c r="C266" s="144" t="s">
        <v>326</v>
      </c>
      <c r="D266" s="144" t="s">
        <v>121</v>
      </c>
      <c r="E266" s="145" t="s">
        <v>327</v>
      </c>
      <c r="F266" s="146" t="s">
        <v>328</v>
      </c>
      <c r="G266" s="147" t="s">
        <v>124</v>
      </c>
      <c r="H266" s="148">
        <v>14</v>
      </c>
      <c r="I266" s="149"/>
      <c r="J266" s="150">
        <f>ROUND(I266*H266,2)</f>
        <v>0</v>
      </c>
      <c r="K266" s="151"/>
      <c r="L266" s="32"/>
      <c r="M266" s="152" t="s">
        <v>1</v>
      </c>
      <c r="N266" s="153" t="s">
        <v>39</v>
      </c>
      <c r="O266" s="57"/>
      <c r="P266" s="154">
        <f>O266*H266</f>
        <v>0</v>
      </c>
      <c r="Q266" s="154">
        <v>0</v>
      </c>
      <c r="R266" s="154">
        <f>Q266*H266</f>
        <v>0</v>
      </c>
      <c r="S266" s="154">
        <v>0</v>
      </c>
      <c r="T266" s="155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56" t="s">
        <v>125</v>
      </c>
      <c r="AT266" s="156" t="s">
        <v>121</v>
      </c>
      <c r="AU266" s="156" t="s">
        <v>84</v>
      </c>
      <c r="AY266" s="16" t="s">
        <v>119</v>
      </c>
      <c r="BE266" s="157">
        <f>IF(N266="základní",J266,0)</f>
        <v>0</v>
      </c>
      <c r="BF266" s="157">
        <f>IF(N266="snížená",J266,0)</f>
        <v>0</v>
      </c>
      <c r="BG266" s="157">
        <f>IF(N266="zákl. přenesená",J266,0)</f>
        <v>0</v>
      </c>
      <c r="BH266" s="157">
        <f>IF(N266="sníž. přenesená",J266,0)</f>
        <v>0</v>
      </c>
      <c r="BI266" s="157">
        <f>IF(N266="nulová",J266,0)</f>
        <v>0</v>
      </c>
      <c r="BJ266" s="16" t="s">
        <v>82</v>
      </c>
      <c r="BK266" s="157">
        <f>ROUND(I266*H266,2)</f>
        <v>0</v>
      </c>
      <c r="BL266" s="16" t="s">
        <v>125</v>
      </c>
      <c r="BM266" s="156" t="s">
        <v>329</v>
      </c>
    </row>
    <row r="267" spans="1:65" s="13" customFormat="1" ht="22.5">
      <c r="B267" s="158"/>
      <c r="D267" s="159" t="s">
        <v>127</v>
      </c>
      <c r="E267" s="160" t="s">
        <v>1</v>
      </c>
      <c r="F267" s="161" t="s">
        <v>330</v>
      </c>
      <c r="H267" s="162">
        <v>14</v>
      </c>
      <c r="I267" s="163"/>
      <c r="L267" s="158"/>
      <c r="M267" s="164"/>
      <c r="N267" s="165"/>
      <c r="O267" s="165"/>
      <c r="P267" s="165"/>
      <c r="Q267" s="165"/>
      <c r="R267" s="165"/>
      <c r="S267" s="165"/>
      <c r="T267" s="166"/>
      <c r="AT267" s="160" t="s">
        <v>127</v>
      </c>
      <c r="AU267" s="160" t="s">
        <v>84</v>
      </c>
      <c r="AV267" s="13" t="s">
        <v>84</v>
      </c>
      <c r="AW267" s="13" t="s">
        <v>31</v>
      </c>
      <c r="AX267" s="13" t="s">
        <v>74</v>
      </c>
      <c r="AY267" s="160" t="s">
        <v>119</v>
      </c>
    </row>
    <row r="268" spans="1:65" s="14" customFormat="1">
      <c r="B268" s="167"/>
      <c r="D268" s="159" t="s">
        <v>127</v>
      </c>
      <c r="E268" s="168" t="s">
        <v>1</v>
      </c>
      <c r="F268" s="169" t="s">
        <v>129</v>
      </c>
      <c r="H268" s="170">
        <v>14</v>
      </c>
      <c r="I268" s="171"/>
      <c r="L268" s="167"/>
      <c r="M268" s="172"/>
      <c r="N268" s="173"/>
      <c r="O268" s="173"/>
      <c r="P268" s="173"/>
      <c r="Q268" s="173"/>
      <c r="R268" s="173"/>
      <c r="S268" s="173"/>
      <c r="T268" s="174"/>
      <c r="AT268" s="168" t="s">
        <v>127</v>
      </c>
      <c r="AU268" s="168" t="s">
        <v>84</v>
      </c>
      <c r="AV268" s="14" t="s">
        <v>125</v>
      </c>
      <c r="AW268" s="14" t="s">
        <v>31</v>
      </c>
      <c r="AX268" s="14" t="s">
        <v>82</v>
      </c>
      <c r="AY268" s="168" t="s">
        <v>119</v>
      </c>
    </row>
    <row r="269" spans="1:65" s="2" customFormat="1" ht="16.5" customHeight="1">
      <c r="A269" s="31"/>
      <c r="B269" s="143"/>
      <c r="C269" s="175" t="s">
        <v>331</v>
      </c>
      <c r="D269" s="175" t="s">
        <v>216</v>
      </c>
      <c r="E269" s="176" t="s">
        <v>332</v>
      </c>
      <c r="F269" s="177" t="s">
        <v>333</v>
      </c>
      <c r="G269" s="178" t="s">
        <v>124</v>
      </c>
      <c r="H269" s="179">
        <v>7</v>
      </c>
      <c r="I269" s="180"/>
      <c r="J269" s="181">
        <f>ROUND(I269*H269,2)</f>
        <v>0</v>
      </c>
      <c r="K269" s="182"/>
      <c r="L269" s="183"/>
      <c r="M269" s="184" t="s">
        <v>1</v>
      </c>
      <c r="N269" s="185" t="s">
        <v>39</v>
      </c>
      <c r="O269" s="57"/>
      <c r="P269" s="154">
        <f>O269*H269</f>
        <v>0</v>
      </c>
      <c r="Q269" s="154">
        <v>1.6999999999999999E-3</v>
      </c>
      <c r="R269" s="154">
        <f>Q269*H269</f>
        <v>1.1899999999999999E-2</v>
      </c>
      <c r="S269" s="154">
        <v>0</v>
      </c>
      <c r="T269" s="155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56" t="s">
        <v>156</v>
      </c>
      <c r="AT269" s="156" t="s">
        <v>216</v>
      </c>
      <c r="AU269" s="156" t="s">
        <v>84</v>
      </c>
      <c r="AY269" s="16" t="s">
        <v>119</v>
      </c>
      <c r="BE269" s="157">
        <f>IF(N269="základní",J269,0)</f>
        <v>0</v>
      </c>
      <c r="BF269" s="157">
        <f>IF(N269="snížená",J269,0)</f>
        <v>0</v>
      </c>
      <c r="BG269" s="157">
        <f>IF(N269="zákl. přenesená",J269,0)</f>
        <v>0</v>
      </c>
      <c r="BH269" s="157">
        <f>IF(N269="sníž. přenesená",J269,0)</f>
        <v>0</v>
      </c>
      <c r="BI269" s="157">
        <f>IF(N269="nulová",J269,0)</f>
        <v>0</v>
      </c>
      <c r="BJ269" s="16" t="s">
        <v>82</v>
      </c>
      <c r="BK269" s="157">
        <f>ROUND(I269*H269,2)</f>
        <v>0</v>
      </c>
      <c r="BL269" s="16" t="s">
        <v>125</v>
      </c>
      <c r="BM269" s="156" t="s">
        <v>334</v>
      </c>
    </row>
    <row r="270" spans="1:65" s="13" customFormat="1">
      <c r="B270" s="158"/>
      <c r="D270" s="159" t="s">
        <v>127</v>
      </c>
      <c r="E270" s="160" t="s">
        <v>1</v>
      </c>
      <c r="F270" s="161" t="s">
        <v>245</v>
      </c>
      <c r="H270" s="162">
        <v>7</v>
      </c>
      <c r="I270" s="163"/>
      <c r="L270" s="158"/>
      <c r="M270" s="164"/>
      <c r="N270" s="165"/>
      <c r="O270" s="165"/>
      <c r="P270" s="165"/>
      <c r="Q270" s="165"/>
      <c r="R270" s="165"/>
      <c r="S270" s="165"/>
      <c r="T270" s="166"/>
      <c r="AT270" s="160" t="s">
        <v>127</v>
      </c>
      <c r="AU270" s="160" t="s">
        <v>84</v>
      </c>
      <c r="AV270" s="13" t="s">
        <v>84</v>
      </c>
      <c r="AW270" s="13" t="s">
        <v>31</v>
      </c>
      <c r="AX270" s="13" t="s">
        <v>74</v>
      </c>
      <c r="AY270" s="160" t="s">
        <v>119</v>
      </c>
    </row>
    <row r="271" spans="1:65" s="14" customFormat="1">
      <c r="B271" s="167"/>
      <c r="D271" s="159" t="s">
        <v>127</v>
      </c>
      <c r="E271" s="168" t="s">
        <v>1</v>
      </c>
      <c r="F271" s="169" t="s">
        <v>129</v>
      </c>
      <c r="H271" s="170">
        <v>7</v>
      </c>
      <c r="I271" s="171"/>
      <c r="L271" s="167"/>
      <c r="M271" s="172"/>
      <c r="N271" s="173"/>
      <c r="O271" s="173"/>
      <c r="P271" s="173"/>
      <c r="Q271" s="173"/>
      <c r="R271" s="173"/>
      <c r="S271" s="173"/>
      <c r="T271" s="174"/>
      <c r="AT271" s="168" t="s">
        <v>127</v>
      </c>
      <c r="AU271" s="168" t="s">
        <v>84</v>
      </c>
      <c r="AV271" s="14" t="s">
        <v>125</v>
      </c>
      <c r="AW271" s="14" t="s">
        <v>31</v>
      </c>
      <c r="AX271" s="14" t="s">
        <v>82</v>
      </c>
      <c r="AY271" s="168" t="s">
        <v>119</v>
      </c>
    </row>
    <row r="272" spans="1:65" s="2" customFormat="1" ht="21.75" customHeight="1">
      <c r="A272" s="31"/>
      <c r="B272" s="143"/>
      <c r="C272" s="144" t="s">
        <v>335</v>
      </c>
      <c r="D272" s="144" t="s">
        <v>121</v>
      </c>
      <c r="E272" s="145" t="s">
        <v>336</v>
      </c>
      <c r="F272" s="146" t="s">
        <v>337</v>
      </c>
      <c r="G272" s="147" t="s">
        <v>124</v>
      </c>
      <c r="H272" s="148">
        <v>7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39</v>
      </c>
      <c r="O272" s="57"/>
      <c r="P272" s="154">
        <f>O272*H272</f>
        <v>0</v>
      </c>
      <c r="Q272" s="154">
        <v>1.0999999999999999E-2</v>
      </c>
      <c r="R272" s="154">
        <f>Q272*H272</f>
        <v>7.6999999999999999E-2</v>
      </c>
      <c r="S272" s="154">
        <v>0</v>
      </c>
      <c r="T272" s="155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56" t="s">
        <v>125</v>
      </c>
      <c r="AT272" s="156" t="s">
        <v>121</v>
      </c>
      <c r="AU272" s="156" t="s">
        <v>84</v>
      </c>
      <c r="AY272" s="16" t="s">
        <v>119</v>
      </c>
      <c r="BE272" s="157">
        <f>IF(N272="základní",J272,0)</f>
        <v>0</v>
      </c>
      <c r="BF272" s="157">
        <f>IF(N272="snížená",J272,0)</f>
        <v>0</v>
      </c>
      <c r="BG272" s="157">
        <f>IF(N272="zákl. přenesená",J272,0)</f>
        <v>0</v>
      </c>
      <c r="BH272" s="157">
        <f>IF(N272="sníž. přenesená",J272,0)</f>
        <v>0</v>
      </c>
      <c r="BI272" s="157">
        <f>IF(N272="nulová",J272,0)</f>
        <v>0</v>
      </c>
      <c r="BJ272" s="16" t="s">
        <v>82</v>
      </c>
      <c r="BK272" s="157">
        <f>ROUND(I272*H272,2)</f>
        <v>0</v>
      </c>
      <c r="BL272" s="16" t="s">
        <v>125</v>
      </c>
      <c r="BM272" s="156" t="s">
        <v>338</v>
      </c>
    </row>
    <row r="273" spans="1:65" s="13" customFormat="1">
      <c r="B273" s="158"/>
      <c r="D273" s="159" t="s">
        <v>127</v>
      </c>
      <c r="E273" s="160" t="s">
        <v>1</v>
      </c>
      <c r="F273" s="161" t="s">
        <v>245</v>
      </c>
      <c r="H273" s="162">
        <v>7</v>
      </c>
      <c r="I273" s="163"/>
      <c r="L273" s="158"/>
      <c r="M273" s="164"/>
      <c r="N273" s="165"/>
      <c r="O273" s="165"/>
      <c r="P273" s="165"/>
      <c r="Q273" s="165"/>
      <c r="R273" s="165"/>
      <c r="S273" s="165"/>
      <c r="T273" s="166"/>
      <c r="AT273" s="160" t="s">
        <v>127</v>
      </c>
      <c r="AU273" s="160" t="s">
        <v>84</v>
      </c>
      <c r="AV273" s="13" t="s">
        <v>84</v>
      </c>
      <c r="AW273" s="13" t="s">
        <v>31</v>
      </c>
      <c r="AX273" s="13" t="s">
        <v>74</v>
      </c>
      <c r="AY273" s="160" t="s">
        <v>119</v>
      </c>
    </row>
    <row r="274" spans="1:65" s="14" customFormat="1">
      <c r="B274" s="167"/>
      <c r="D274" s="159" t="s">
        <v>127</v>
      </c>
      <c r="E274" s="168" t="s">
        <v>1</v>
      </c>
      <c r="F274" s="169" t="s">
        <v>129</v>
      </c>
      <c r="H274" s="170">
        <v>7</v>
      </c>
      <c r="I274" s="171"/>
      <c r="L274" s="167"/>
      <c r="M274" s="172"/>
      <c r="N274" s="173"/>
      <c r="O274" s="173"/>
      <c r="P274" s="173"/>
      <c r="Q274" s="173"/>
      <c r="R274" s="173"/>
      <c r="S274" s="173"/>
      <c r="T274" s="174"/>
      <c r="AT274" s="168" t="s">
        <v>127</v>
      </c>
      <c r="AU274" s="168" t="s">
        <v>84</v>
      </c>
      <c r="AV274" s="14" t="s">
        <v>125</v>
      </c>
      <c r="AW274" s="14" t="s">
        <v>31</v>
      </c>
      <c r="AX274" s="14" t="s">
        <v>82</v>
      </c>
      <c r="AY274" s="168" t="s">
        <v>119</v>
      </c>
    </row>
    <row r="275" spans="1:65" s="2" customFormat="1" ht="21.75" customHeight="1">
      <c r="A275" s="31"/>
      <c r="B275" s="143"/>
      <c r="C275" s="144" t="s">
        <v>339</v>
      </c>
      <c r="D275" s="144" t="s">
        <v>121</v>
      </c>
      <c r="E275" s="145" t="s">
        <v>340</v>
      </c>
      <c r="F275" s="146" t="s">
        <v>341</v>
      </c>
      <c r="G275" s="147" t="s">
        <v>124</v>
      </c>
      <c r="H275" s="148">
        <v>15</v>
      </c>
      <c r="I275" s="149"/>
      <c r="J275" s="150">
        <f>ROUND(I275*H275,2)</f>
        <v>0</v>
      </c>
      <c r="K275" s="151"/>
      <c r="L275" s="32"/>
      <c r="M275" s="152" t="s">
        <v>1</v>
      </c>
      <c r="N275" s="153" t="s">
        <v>39</v>
      </c>
      <c r="O275" s="57"/>
      <c r="P275" s="154">
        <f>O275*H275</f>
        <v>0</v>
      </c>
      <c r="Q275" s="154">
        <v>0.19536000000000001</v>
      </c>
      <c r="R275" s="154">
        <f>Q275*H275</f>
        <v>2.9304000000000001</v>
      </c>
      <c r="S275" s="154">
        <v>0</v>
      </c>
      <c r="T275" s="155">
        <f>S275*H275</f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56" t="s">
        <v>125</v>
      </c>
      <c r="AT275" s="156" t="s">
        <v>121</v>
      </c>
      <c r="AU275" s="156" t="s">
        <v>84</v>
      </c>
      <c r="AY275" s="16" t="s">
        <v>119</v>
      </c>
      <c r="BE275" s="157">
        <f>IF(N275="základní",J275,0)</f>
        <v>0</v>
      </c>
      <c r="BF275" s="157">
        <f>IF(N275="snížená",J275,0)</f>
        <v>0</v>
      </c>
      <c r="BG275" s="157">
        <f>IF(N275="zákl. přenesená",J275,0)</f>
        <v>0</v>
      </c>
      <c r="BH275" s="157">
        <f>IF(N275="sníž. přenesená",J275,0)</f>
        <v>0</v>
      </c>
      <c r="BI275" s="157">
        <f>IF(N275="nulová",J275,0)</f>
        <v>0</v>
      </c>
      <c r="BJ275" s="16" t="s">
        <v>82</v>
      </c>
      <c r="BK275" s="157">
        <f>ROUND(I275*H275,2)</f>
        <v>0</v>
      </c>
      <c r="BL275" s="16" t="s">
        <v>125</v>
      </c>
      <c r="BM275" s="156" t="s">
        <v>342</v>
      </c>
    </row>
    <row r="276" spans="1:65" s="13" customFormat="1">
      <c r="B276" s="158"/>
      <c r="D276" s="159" t="s">
        <v>127</v>
      </c>
      <c r="E276" s="160" t="s">
        <v>1</v>
      </c>
      <c r="F276" s="161" t="s">
        <v>242</v>
      </c>
      <c r="H276" s="162">
        <v>15</v>
      </c>
      <c r="I276" s="163"/>
      <c r="L276" s="158"/>
      <c r="M276" s="164"/>
      <c r="N276" s="165"/>
      <c r="O276" s="165"/>
      <c r="P276" s="165"/>
      <c r="Q276" s="165"/>
      <c r="R276" s="165"/>
      <c r="S276" s="165"/>
      <c r="T276" s="166"/>
      <c r="AT276" s="160" t="s">
        <v>127</v>
      </c>
      <c r="AU276" s="160" t="s">
        <v>84</v>
      </c>
      <c r="AV276" s="13" t="s">
        <v>84</v>
      </c>
      <c r="AW276" s="13" t="s">
        <v>31</v>
      </c>
      <c r="AX276" s="13" t="s">
        <v>74</v>
      </c>
      <c r="AY276" s="160" t="s">
        <v>119</v>
      </c>
    </row>
    <row r="277" spans="1:65" s="14" customFormat="1">
      <c r="B277" s="167"/>
      <c r="D277" s="159" t="s">
        <v>127</v>
      </c>
      <c r="E277" s="168" t="s">
        <v>1</v>
      </c>
      <c r="F277" s="169" t="s">
        <v>129</v>
      </c>
      <c r="H277" s="170">
        <v>15</v>
      </c>
      <c r="I277" s="171"/>
      <c r="L277" s="167"/>
      <c r="M277" s="172"/>
      <c r="N277" s="173"/>
      <c r="O277" s="173"/>
      <c r="P277" s="173"/>
      <c r="Q277" s="173"/>
      <c r="R277" s="173"/>
      <c r="S277" s="173"/>
      <c r="T277" s="174"/>
      <c r="AT277" s="168" t="s">
        <v>127</v>
      </c>
      <c r="AU277" s="168" t="s">
        <v>84</v>
      </c>
      <c r="AV277" s="14" t="s">
        <v>125</v>
      </c>
      <c r="AW277" s="14" t="s">
        <v>31</v>
      </c>
      <c r="AX277" s="14" t="s">
        <v>82</v>
      </c>
      <c r="AY277" s="168" t="s">
        <v>119</v>
      </c>
    </row>
    <row r="278" spans="1:65" s="2" customFormat="1" ht="16.5" customHeight="1">
      <c r="A278" s="31"/>
      <c r="B278" s="143"/>
      <c r="C278" s="175" t="s">
        <v>343</v>
      </c>
      <c r="D278" s="175" t="s">
        <v>216</v>
      </c>
      <c r="E278" s="176" t="s">
        <v>344</v>
      </c>
      <c r="F278" s="177" t="s">
        <v>345</v>
      </c>
      <c r="G278" s="178" t="s">
        <v>124</v>
      </c>
      <c r="H278" s="179">
        <v>15</v>
      </c>
      <c r="I278" s="180"/>
      <c r="J278" s="181">
        <f>ROUND(I278*H278,2)</f>
        <v>0</v>
      </c>
      <c r="K278" s="182"/>
      <c r="L278" s="183"/>
      <c r="M278" s="184" t="s">
        <v>1</v>
      </c>
      <c r="N278" s="185" t="s">
        <v>39</v>
      </c>
      <c r="O278" s="57"/>
      <c r="P278" s="154">
        <f>O278*H278</f>
        <v>0</v>
      </c>
      <c r="Q278" s="154">
        <v>0.222</v>
      </c>
      <c r="R278" s="154">
        <f>Q278*H278</f>
        <v>3.33</v>
      </c>
      <c r="S278" s="154">
        <v>0</v>
      </c>
      <c r="T278" s="155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56" t="s">
        <v>156</v>
      </c>
      <c r="AT278" s="156" t="s">
        <v>216</v>
      </c>
      <c r="AU278" s="156" t="s">
        <v>84</v>
      </c>
      <c r="AY278" s="16" t="s">
        <v>119</v>
      </c>
      <c r="BE278" s="157">
        <f>IF(N278="základní",J278,0)</f>
        <v>0</v>
      </c>
      <c r="BF278" s="157">
        <f>IF(N278="snížená",J278,0)</f>
        <v>0</v>
      </c>
      <c r="BG278" s="157">
        <f>IF(N278="zákl. přenesená",J278,0)</f>
        <v>0</v>
      </c>
      <c r="BH278" s="157">
        <f>IF(N278="sníž. přenesená",J278,0)</f>
        <v>0</v>
      </c>
      <c r="BI278" s="157">
        <f>IF(N278="nulová",J278,0)</f>
        <v>0</v>
      </c>
      <c r="BJ278" s="16" t="s">
        <v>82</v>
      </c>
      <c r="BK278" s="157">
        <f>ROUND(I278*H278,2)</f>
        <v>0</v>
      </c>
      <c r="BL278" s="16" t="s">
        <v>125</v>
      </c>
      <c r="BM278" s="156" t="s">
        <v>346</v>
      </c>
    </row>
    <row r="279" spans="1:65" s="2" customFormat="1" ht="21.75" customHeight="1">
      <c r="A279" s="31"/>
      <c r="B279" s="143"/>
      <c r="C279" s="144" t="s">
        <v>347</v>
      </c>
      <c r="D279" s="144" t="s">
        <v>121</v>
      </c>
      <c r="E279" s="145" t="s">
        <v>348</v>
      </c>
      <c r="F279" s="146" t="s">
        <v>349</v>
      </c>
      <c r="G279" s="147" t="s">
        <v>124</v>
      </c>
      <c r="H279" s="148">
        <v>55</v>
      </c>
      <c r="I279" s="149"/>
      <c r="J279" s="150">
        <f>ROUND(I279*H279,2)</f>
        <v>0</v>
      </c>
      <c r="K279" s="151"/>
      <c r="L279" s="32"/>
      <c r="M279" s="152" t="s">
        <v>1</v>
      </c>
      <c r="N279" s="153" t="s">
        <v>39</v>
      </c>
      <c r="O279" s="57"/>
      <c r="P279" s="154">
        <f>O279*H279</f>
        <v>0</v>
      </c>
      <c r="Q279" s="154">
        <v>8.4250000000000005E-2</v>
      </c>
      <c r="R279" s="154">
        <f>Q279*H279</f>
        <v>4.63375</v>
      </c>
      <c r="S279" s="154">
        <v>0</v>
      </c>
      <c r="T279" s="155">
        <f>S279*H279</f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56" t="s">
        <v>125</v>
      </c>
      <c r="AT279" s="156" t="s">
        <v>121</v>
      </c>
      <c r="AU279" s="156" t="s">
        <v>84</v>
      </c>
      <c r="AY279" s="16" t="s">
        <v>119</v>
      </c>
      <c r="BE279" s="157">
        <f>IF(N279="základní",J279,0)</f>
        <v>0</v>
      </c>
      <c r="BF279" s="157">
        <f>IF(N279="snížená",J279,0)</f>
        <v>0</v>
      </c>
      <c r="BG279" s="157">
        <f>IF(N279="zákl. přenesená",J279,0)</f>
        <v>0</v>
      </c>
      <c r="BH279" s="157">
        <f>IF(N279="sníž. přenesená",J279,0)</f>
        <v>0</v>
      </c>
      <c r="BI279" s="157">
        <f>IF(N279="nulová",J279,0)</f>
        <v>0</v>
      </c>
      <c r="BJ279" s="16" t="s">
        <v>82</v>
      </c>
      <c r="BK279" s="157">
        <f>ROUND(I279*H279,2)</f>
        <v>0</v>
      </c>
      <c r="BL279" s="16" t="s">
        <v>125</v>
      </c>
      <c r="BM279" s="156" t="s">
        <v>350</v>
      </c>
    </row>
    <row r="280" spans="1:65" s="13" customFormat="1">
      <c r="B280" s="158"/>
      <c r="D280" s="159" t="s">
        <v>127</v>
      </c>
      <c r="E280" s="160" t="s">
        <v>1</v>
      </c>
      <c r="F280" s="161" t="s">
        <v>240</v>
      </c>
      <c r="H280" s="162">
        <v>45</v>
      </c>
      <c r="I280" s="163"/>
      <c r="L280" s="158"/>
      <c r="M280" s="164"/>
      <c r="N280" s="165"/>
      <c r="O280" s="165"/>
      <c r="P280" s="165"/>
      <c r="Q280" s="165"/>
      <c r="R280" s="165"/>
      <c r="S280" s="165"/>
      <c r="T280" s="166"/>
      <c r="AT280" s="160" t="s">
        <v>127</v>
      </c>
      <c r="AU280" s="160" t="s">
        <v>84</v>
      </c>
      <c r="AV280" s="13" t="s">
        <v>84</v>
      </c>
      <c r="AW280" s="13" t="s">
        <v>31</v>
      </c>
      <c r="AX280" s="13" t="s">
        <v>74</v>
      </c>
      <c r="AY280" s="160" t="s">
        <v>119</v>
      </c>
    </row>
    <row r="281" spans="1:65" s="13" customFormat="1">
      <c r="B281" s="158"/>
      <c r="D281" s="159" t="s">
        <v>127</v>
      </c>
      <c r="E281" s="160" t="s">
        <v>1</v>
      </c>
      <c r="F281" s="161" t="s">
        <v>241</v>
      </c>
      <c r="H281" s="162">
        <v>10</v>
      </c>
      <c r="I281" s="163"/>
      <c r="L281" s="158"/>
      <c r="M281" s="164"/>
      <c r="N281" s="165"/>
      <c r="O281" s="165"/>
      <c r="P281" s="165"/>
      <c r="Q281" s="165"/>
      <c r="R281" s="165"/>
      <c r="S281" s="165"/>
      <c r="T281" s="166"/>
      <c r="AT281" s="160" t="s">
        <v>127</v>
      </c>
      <c r="AU281" s="160" t="s">
        <v>84</v>
      </c>
      <c r="AV281" s="13" t="s">
        <v>84</v>
      </c>
      <c r="AW281" s="13" t="s">
        <v>31</v>
      </c>
      <c r="AX281" s="13" t="s">
        <v>74</v>
      </c>
      <c r="AY281" s="160" t="s">
        <v>119</v>
      </c>
    </row>
    <row r="282" spans="1:65" s="14" customFormat="1">
      <c r="B282" s="167"/>
      <c r="D282" s="159" t="s">
        <v>127</v>
      </c>
      <c r="E282" s="168" t="s">
        <v>1</v>
      </c>
      <c r="F282" s="169" t="s">
        <v>129</v>
      </c>
      <c r="H282" s="170">
        <v>55</v>
      </c>
      <c r="I282" s="171"/>
      <c r="L282" s="167"/>
      <c r="M282" s="172"/>
      <c r="N282" s="173"/>
      <c r="O282" s="173"/>
      <c r="P282" s="173"/>
      <c r="Q282" s="173"/>
      <c r="R282" s="173"/>
      <c r="S282" s="173"/>
      <c r="T282" s="174"/>
      <c r="AT282" s="168" t="s">
        <v>127</v>
      </c>
      <c r="AU282" s="168" t="s">
        <v>84</v>
      </c>
      <c r="AV282" s="14" t="s">
        <v>125</v>
      </c>
      <c r="AW282" s="14" t="s">
        <v>31</v>
      </c>
      <c r="AX282" s="14" t="s">
        <v>82</v>
      </c>
      <c r="AY282" s="168" t="s">
        <v>119</v>
      </c>
    </row>
    <row r="283" spans="1:65" s="2" customFormat="1" ht="16.5" customHeight="1">
      <c r="A283" s="31"/>
      <c r="B283" s="143"/>
      <c r="C283" s="175" t="s">
        <v>351</v>
      </c>
      <c r="D283" s="175" t="s">
        <v>216</v>
      </c>
      <c r="E283" s="176" t="s">
        <v>352</v>
      </c>
      <c r="F283" s="177" t="s">
        <v>353</v>
      </c>
      <c r="G283" s="178" t="s">
        <v>124</v>
      </c>
      <c r="H283" s="179">
        <v>45</v>
      </c>
      <c r="I283" s="180"/>
      <c r="J283" s="181">
        <f>ROUND(I283*H283,2)</f>
        <v>0</v>
      </c>
      <c r="K283" s="182"/>
      <c r="L283" s="183"/>
      <c r="M283" s="184" t="s">
        <v>1</v>
      </c>
      <c r="N283" s="185" t="s">
        <v>39</v>
      </c>
      <c r="O283" s="57"/>
      <c r="P283" s="154">
        <f>O283*H283</f>
        <v>0</v>
      </c>
      <c r="Q283" s="154">
        <v>0.13100000000000001</v>
      </c>
      <c r="R283" s="154">
        <f>Q283*H283</f>
        <v>5.8950000000000005</v>
      </c>
      <c r="S283" s="154">
        <v>0</v>
      </c>
      <c r="T283" s="155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56" t="s">
        <v>156</v>
      </c>
      <c r="AT283" s="156" t="s">
        <v>216</v>
      </c>
      <c r="AU283" s="156" t="s">
        <v>84</v>
      </c>
      <c r="AY283" s="16" t="s">
        <v>119</v>
      </c>
      <c r="BE283" s="157">
        <f>IF(N283="základní",J283,0)</f>
        <v>0</v>
      </c>
      <c r="BF283" s="157">
        <f>IF(N283="snížená",J283,0)</f>
        <v>0</v>
      </c>
      <c r="BG283" s="157">
        <f>IF(N283="zákl. přenesená",J283,0)</f>
        <v>0</v>
      </c>
      <c r="BH283" s="157">
        <f>IF(N283="sníž. přenesená",J283,0)</f>
        <v>0</v>
      </c>
      <c r="BI283" s="157">
        <f>IF(N283="nulová",J283,0)</f>
        <v>0</v>
      </c>
      <c r="BJ283" s="16" t="s">
        <v>82</v>
      </c>
      <c r="BK283" s="157">
        <f>ROUND(I283*H283,2)</f>
        <v>0</v>
      </c>
      <c r="BL283" s="16" t="s">
        <v>125</v>
      </c>
      <c r="BM283" s="156" t="s">
        <v>354</v>
      </c>
    </row>
    <row r="284" spans="1:65" s="13" customFormat="1">
      <c r="B284" s="158"/>
      <c r="D284" s="159" t="s">
        <v>127</v>
      </c>
      <c r="E284" s="160" t="s">
        <v>1</v>
      </c>
      <c r="F284" s="161" t="s">
        <v>240</v>
      </c>
      <c r="H284" s="162">
        <v>45</v>
      </c>
      <c r="I284" s="163"/>
      <c r="L284" s="158"/>
      <c r="M284" s="164"/>
      <c r="N284" s="165"/>
      <c r="O284" s="165"/>
      <c r="P284" s="165"/>
      <c r="Q284" s="165"/>
      <c r="R284" s="165"/>
      <c r="S284" s="165"/>
      <c r="T284" s="166"/>
      <c r="AT284" s="160" t="s">
        <v>127</v>
      </c>
      <c r="AU284" s="160" t="s">
        <v>84</v>
      </c>
      <c r="AV284" s="13" t="s">
        <v>84</v>
      </c>
      <c r="AW284" s="13" t="s">
        <v>31</v>
      </c>
      <c r="AX284" s="13" t="s">
        <v>74</v>
      </c>
      <c r="AY284" s="160" t="s">
        <v>119</v>
      </c>
    </row>
    <row r="285" spans="1:65" s="14" customFormat="1">
      <c r="B285" s="167"/>
      <c r="D285" s="159" t="s">
        <v>127</v>
      </c>
      <c r="E285" s="168" t="s">
        <v>1</v>
      </c>
      <c r="F285" s="169" t="s">
        <v>129</v>
      </c>
      <c r="H285" s="170">
        <v>45</v>
      </c>
      <c r="I285" s="171"/>
      <c r="L285" s="167"/>
      <c r="M285" s="172"/>
      <c r="N285" s="173"/>
      <c r="O285" s="173"/>
      <c r="P285" s="173"/>
      <c r="Q285" s="173"/>
      <c r="R285" s="173"/>
      <c r="S285" s="173"/>
      <c r="T285" s="174"/>
      <c r="AT285" s="168" t="s">
        <v>127</v>
      </c>
      <c r="AU285" s="168" t="s">
        <v>84</v>
      </c>
      <c r="AV285" s="14" t="s">
        <v>125</v>
      </c>
      <c r="AW285" s="14" t="s">
        <v>31</v>
      </c>
      <c r="AX285" s="14" t="s">
        <v>82</v>
      </c>
      <c r="AY285" s="168" t="s">
        <v>119</v>
      </c>
    </row>
    <row r="286" spans="1:65" s="2" customFormat="1" ht="21.75" customHeight="1">
      <c r="A286" s="31"/>
      <c r="B286" s="143"/>
      <c r="C286" s="175" t="s">
        <v>355</v>
      </c>
      <c r="D286" s="175" t="s">
        <v>216</v>
      </c>
      <c r="E286" s="176" t="s">
        <v>356</v>
      </c>
      <c r="F286" s="177" t="s">
        <v>357</v>
      </c>
      <c r="G286" s="178" t="s">
        <v>124</v>
      </c>
      <c r="H286" s="179">
        <v>10</v>
      </c>
      <c r="I286" s="180"/>
      <c r="J286" s="181">
        <f>ROUND(I286*H286,2)</f>
        <v>0</v>
      </c>
      <c r="K286" s="182"/>
      <c r="L286" s="183"/>
      <c r="M286" s="184" t="s">
        <v>1</v>
      </c>
      <c r="N286" s="185" t="s">
        <v>39</v>
      </c>
      <c r="O286" s="57"/>
      <c r="P286" s="154">
        <f>O286*H286</f>
        <v>0</v>
      </c>
      <c r="Q286" s="154">
        <v>0.13100000000000001</v>
      </c>
      <c r="R286" s="154">
        <f>Q286*H286</f>
        <v>1.31</v>
      </c>
      <c r="S286" s="154">
        <v>0</v>
      </c>
      <c r="T286" s="155">
        <f>S286*H286</f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56" t="s">
        <v>156</v>
      </c>
      <c r="AT286" s="156" t="s">
        <v>216</v>
      </c>
      <c r="AU286" s="156" t="s">
        <v>84</v>
      </c>
      <c r="AY286" s="16" t="s">
        <v>119</v>
      </c>
      <c r="BE286" s="157">
        <f>IF(N286="základní",J286,0)</f>
        <v>0</v>
      </c>
      <c r="BF286" s="157">
        <f>IF(N286="snížená",J286,0)</f>
        <v>0</v>
      </c>
      <c r="BG286" s="157">
        <f>IF(N286="zákl. přenesená",J286,0)</f>
        <v>0</v>
      </c>
      <c r="BH286" s="157">
        <f>IF(N286="sníž. přenesená",J286,0)</f>
        <v>0</v>
      </c>
      <c r="BI286" s="157">
        <f>IF(N286="nulová",J286,0)</f>
        <v>0</v>
      </c>
      <c r="BJ286" s="16" t="s">
        <v>82</v>
      </c>
      <c r="BK286" s="157">
        <f>ROUND(I286*H286,2)</f>
        <v>0</v>
      </c>
      <c r="BL286" s="16" t="s">
        <v>125</v>
      </c>
      <c r="BM286" s="156" t="s">
        <v>358</v>
      </c>
    </row>
    <row r="287" spans="1:65" s="13" customFormat="1">
      <c r="B287" s="158"/>
      <c r="D287" s="159" t="s">
        <v>127</v>
      </c>
      <c r="E287" s="160" t="s">
        <v>1</v>
      </c>
      <c r="F287" s="161" t="s">
        <v>241</v>
      </c>
      <c r="H287" s="162">
        <v>10</v>
      </c>
      <c r="I287" s="163"/>
      <c r="L287" s="158"/>
      <c r="M287" s="164"/>
      <c r="N287" s="165"/>
      <c r="O287" s="165"/>
      <c r="P287" s="165"/>
      <c r="Q287" s="165"/>
      <c r="R287" s="165"/>
      <c r="S287" s="165"/>
      <c r="T287" s="166"/>
      <c r="AT287" s="160" t="s">
        <v>127</v>
      </c>
      <c r="AU287" s="160" t="s">
        <v>84</v>
      </c>
      <c r="AV287" s="13" t="s">
        <v>84</v>
      </c>
      <c r="AW287" s="13" t="s">
        <v>31</v>
      </c>
      <c r="AX287" s="13" t="s">
        <v>74</v>
      </c>
      <c r="AY287" s="160" t="s">
        <v>119</v>
      </c>
    </row>
    <row r="288" spans="1:65" s="14" customFormat="1">
      <c r="B288" s="167"/>
      <c r="D288" s="159" t="s">
        <v>127</v>
      </c>
      <c r="E288" s="168" t="s">
        <v>1</v>
      </c>
      <c r="F288" s="169" t="s">
        <v>129</v>
      </c>
      <c r="H288" s="170">
        <v>10</v>
      </c>
      <c r="I288" s="171"/>
      <c r="L288" s="167"/>
      <c r="M288" s="172"/>
      <c r="N288" s="173"/>
      <c r="O288" s="173"/>
      <c r="P288" s="173"/>
      <c r="Q288" s="173"/>
      <c r="R288" s="173"/>
      <c r="S288" s="173"/>
      <c r="T288" s="174"/>
      <c r="AT288" s="168" t="s">
        <v>127</v>
      </c>
      <c r="AU288" s="168" t="s">
        <v>84</v>
      </c>
      <c r="AV288" s="14" t="s">
        <v>125</v>
      </c>
      <c r="AW288" s="14" t="s">
        <v>31</v>
      </c>
      <c r="AX288" s="14" t="s">
        <v>82</v>
      </c>
      <c r="AY288" s="168" t="s">
        <v>119</v>
      </c>
    </row>
    <row r="289" spans="1:65" s="2" customFormat="1" ht="33" customHeight="1">
      <c r="A289" s="31"/>
      <c r="B289" s="143"/>
      <c r="C289" s="144" t="s">
        <v>359</v>
      </c>
      <c r="D289" s="144" t="s">
        <v>121</v>
      </c>
      <c r="E289" s="145" t="s">
        <v>360</v>
      </c>
      <c r="F289" s="146" t="s">
        <v>361</v>
      </c>
      <c r="G289" s="147" t="s">
        <v>124</v>
      </c>
      <c r="H289" s="148">
        <v>55</v>
      </c>
      <c r="I289" s="149"/>
      <c r="J289" s="150">
        <f>ROUND(I289*H289,2)</f>
        <v>0</v>
      </c>
      <c r="K289" s="151"/>
      <c r="L289" s="32"/>
      <c r="M289" s="152" t="s">
        <v>1</v>
      </c>
      <c r="N289" s="153" t="s">
        <v>39</v>
      </c>
      <c r="O289" s="57"/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56" t="s">
        <v>125</v>
      </c>
      <c r="AT289" s="156" t="s">
        <v>121</v>
      </c>
      <c r="AU289" s="156" t="s">
        <v>84</v>
      </c>
      <c r="AY289" s="16" t="s">
        <v>119</v>
      </c>
      <c r="BE289" s="157">
        <f>IF(N289="základní",J289,0)</f>
        <v>0</v>
      </c>
      <c r="BF289" s="157">
        <f>IF(N289="snížená",J289,0)</f>
        <v>0</v>
      </c>
      <c r="BG289" s="157">
        <f>IF(N289="zákl. přenesená",J289,0)</f>
        <v>0</v>
      </c>
      <c r="BH289" s="157">
        <f>IF(N289="sníž. přenesená",J289,0)</f>
        <v>0</v>
      </c>
      <c r="BI289" s="157">
        <f>IF(N289="nulová",J289,0)</f>
        <v>0</v>
      </c>
      <c r="BJ289" s="16" t="s">
        <v>82</v>
      </c>
      <c r="BK289" s="157">
        <f>ROUND(I289*H289,2)</f>
        <v>0</v>
      </c>
      <c r="BL289" s="16" t="s">
        <v>125</v>
      </c>
      <c r="BM289" s="156" t="s">
        <v>362</v>
      </c>
    </row>
    <row r="290" spans="1:65" s="2" customFormat="1" ht="21.75" customHeight="1">
      <c r="A290" s="31"/>
      <c r="B290" s="143"/>
      <c r="C290" s="144" t="s">
        <v>363</v>
      </c>
      <c r="D290" s="144" t="s">
        <v>121</v>
      </c>
      <c r="E290" s="145" t="s">
        <v>364</v>
      </c>
      <c r="F290" s="146" t="s">
        <v>365</v>
      </c>
      <c r="G290" s="147" t="s">
        <v>124</v>
      </c>
      <c r="H290" s="148">
        <v>185</v>
      </c>
      <c r="I290" s="149"/>
      <c r="J290" s="150">
        <f>ROUND(I290*H290,2)</f>
        <v>0</v>
      </c>
      <c r="K290" s="151"/>
      <c r="L290" s="32"/>
      <c r="M290" s="152" t="s">
        <v>1</v>
      </c>
      <c r="N290" s="153" t="s">
        <v>39</v>
      </c>
      <c r="O290" s="57"/>
      <c r="P290" s="154">
        <f>O290*H290</f>
        <v>0</v>
      </c>
      <c r="Q290" s="154">
        <v>0.10362</v>
      </c>
      <c r="R290" s="154">
        <f>Q290*H290</f>
        <v>19.169700000000002</v>
      </c>
      <c r="S290" s="154">
        <v>0</v>
      </c>
      <c r="T290" s="155">
        <f>S290*H290</f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56" t="s">
        <v>125</v>
      </c>
      <c r="AT290" s="156" t="s">
        <v>121</v>
      </c>
      <c r="AU290" s="156" t="s">
        <v>84</v>
      </c>
      <c r="AY290" s="16" t="s">
        <v>119</v>
      </c>
      <c r="BE290" s="157">
        <f>IF(N290="základní",J290,0)</f>
        <v>0</v>
      </c>
      <c r="BF290" s="157">
        <f>IF(N290="snížená",J290,0)</f>
        <v>0</v>
      </c>
      <c r="BG290" s="157">
        <f>IF(N290="zákl. přenesená",J290,0)</f>
        <v>0</v>
      </c>
      <c r="BH290" s="157">
        <f>IF(N290="sníž. přenesená",J290,0)</f>
        <v>0</v>
      </c>
      <c r="BI290" s="157">
        <f>IF(N290="nulová",J290,0)</f>
        <v>0</v>
      </c>
      <c r="BJ290" s="16" t="s">
        <v>82</v>
      </c>
      <c r="BK290" s="157">
        <f>ROUND(I290*H290,2)</f>
        <v>0</v>
      </c>
      <c r="BL290" s="16" t="s">
        <v>125</v>
      </c>
      <c r="BM290" s="156" t="s">
        <v>366</v>
      </c>
    </row>
    <row r="291" spans="1:65" s="13" customFormat="1">
      <c r="B291" s="158"/>
      <c r="D291" s="159" t="s">
        <v>127</v>
      </c>
      <c r="E291" s="160" t="s">
        <v>1</v>
      </c>
      <c r="F291" s="161" t="s">
        <v>239</v>
      </c>
      <c r="H291" s="162">
        <v>185</v>
      </c>
      <c r="I291" s="163"/>
      <c r="L291" s="158"/>
      <c r="M291" s="164"/>
      <c r="N291" s="165"/>
      <c r="O291" s="165"/>
      <c r="P291" s="165"/>
      <c r="Q291" s="165"/>
      <c r="R291" s="165"/>
      <c r="S291" s="165"/>
      <c r="T291" s="166"/>
      <c r="AT291" s="160" t="s">
        <v>127</v>
      </c>
      <c r="AU291" s="160" t="s">
        <v>84</v>
      </c>
      <c r="AV291" s="13" t="s">
        <v>84</v>
      </c>
      <c r="AW291" s="13" t="s">
        <v>31</v>
      </c>
      <c r="AX291" s="13" t="s">
        <v>74</v>
      </c>
      <c r="AY291" s="160" t="s">
        <v>119</v>
      </c>
    </row>
    <row r="292" spans="1:65" s="14" customFormat="1">
      <c r="B292" s="167"/>
      <c r="D292" s="159" t="s">
        <v>127</v>
      </c>
      <c r="E292" s="168" t="s">
        <v>1</v>
      </c>
      <c r="F292" s="169" t="s">
        <v>129</v>
      </c>
      <c r="H292" s="170">
        <v>185</v>
      </c>
      <c r="I292" s="171"/>
      <c r="L292" s="167"/>
      <c r="M292" s="172"/>
      <c r="N292" s="173"/>
      <c r="O292" s="173"/>
      <c r="P292" s="173"/>
      <c r="Q292" s="173"/>
      <c r="R292" s="173"/>
      <c r="S292" s="173"/>
      <c r="T292" s="174"/>
      <c r="AT292" s="168" t="s">
        <v>127</v>
      </c>
      <c r="AU292" s="168" t="s">
        <v>84</v>
      </c>
      <c r="AV292" s="14" t="s">
        <v>125</v>
      </c>
      <c r="AW292" s="14" t="s">
        <v>31</v>
      </c>
      <c r="AX292" s="14" t="s">
        <v>82</v>
      </c>
      <c r="AY292" s="168" t="s">
        <v>119</v>
      </c>
    </row>
    <row r="293" spans="1:65" s="2" customFormat="1" ht="16.5" customHeight="1">
      <c r="A293" s="31"/>
      <c r="B293" s="143"/>
      <c r="C293" s="175" t="s">
        <v>367</v>
      </c>
      <c r="D293" s="175" t="s">
        <v>216</v>
      </c>
      <c r="E293" s="176" t="s">
        <v>368</v>
      </c>
      <c r="F293" s="177" t="s">
        <v>369</v>
      </c>
      <c r="G293" s="178" t="s">
        <v>124</v>
      </c>
      <c r="H293" s="179">
        <v>185</v>
      </c>
      <c r="I293" s="180"/>
      <c r="J293" s="181">
        <f>ROUND(I293*H293,2)</f>
        <v>0</v>
      </c>
      <c r="K293" s="182"/>
      <c r="L293" s="183"/>
      <c r="M293" s="184" t="s">
        <v>1</v>
      </c>
      <c r="N293" s="185" t="s">
        <v>39</v>
      </c>
      <c r="O293" s="57"/>
      <c r="P293" s="154">
        <f>O293*H293</f>
        <v>0</v>
      </c>
      <c r="Q293" s="154">
        <v>0.17599999999999999</v>
      </c>
      <c r="R293" s="154">
        <f>Q293*H293</f>
        <v>32.559999999999995</v>
      </c>
      <c r="S293" s="154">
        <v>0</v>
      </c>
      <c r="T293" s="155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56" t="s">
        <v>156</v>
      </c>
      <c r="AT293" s="156" t="s">
        <v>216</v>
      </c>
      <c r="AU293" s="156" t="s">
        <v>84</v>
      </c>
      <c r="AY293" s="16" t="s">
        <v>119</v>
      </c>
      <c r="BE293" s="157">
        <f>IF(N293="základní",J293,0)</f>
        <v>0</v>
      </c>
      <c r="BF293" s="157">
        <f>IF(N293="snížená",J293,0)</f>
        <v>0</v>
      </c>
      <c r="BG293" s="157">
        <f>IF(N293="zákl. přenesená",J293,0)</f>
        <v>0</v>
      </c>
      <c r="BH293" s="157">
        <f>IF(N293="sníž. přenesená",J293,0)</f>
        <v>0</v>
      </c>
      <c r="BI293" s="157">
        <f>IF(N293="nulová",J293,0)</f>
        <v>0</v>
      </c>
      <c r="BJ293" s="16" t="s">
        <v>82</v>
      </c>
      <c r="BK293" s="157">
        <f>ROUND(I293*H293,2)</f>
        <v>0</v>
      </c>
      <c r="BL293" s="16" t="s">
        <v>125</v>
      </c>
      <c r="BM293" s="156" t="s">
        <v>370</v>
      </c>
    </row>
    <row r="294" spans="1:65" s="13" customFormat="1">
      <c r="B294" s="158"/>
      <c r="D294" s="159" t="s">
        <v>127</v>
      </c>
      <c r="E294" s="160" t="s">
        <v>1</v>
      </c>
      <c r="F294" s="161" t="s">
        <v>239</v>
      </c>
      <c r="H294" s="162">
        <v>185</v>
      </c>
      <c r="I294" s="163"/>
      <c r="L294" s="158"/>
      <c r="M294" s="164"/>
      <c r="N294" s="165"/>
      <c r="O294" s="165"/>
      <c r="P294" s="165"/>
      <c r="Q294" s="165"/>
      <c r="R294" s="165"/>
      <c r="S294" s="165"/>
      <c r="T294" s="166"/>
      <c r="AT294" s="160" t="s">
        <v>127</v>
      </c>
      <c r="AU294" s="160" t="s">
        <v>84</v>
      </c>
      <c r="AV294" s="13" t="s">
        <v>84</v>
      </c>
      <c r="AW294" s="13" t="s">
        <v>31</v>
      </c>
      <c r="AX294" s="13" t="s">
        <v>74</v>
      </c>
      <c r="AY294" s="160" t="s">
        <v>119</v>
      </c>
    </row>
    <row r="295" spans="1:65" s="14" customFormat="1">
      <c r="B295" s="167"/>
      <c r="D295" s="159" t="s">
        <v>127</v>
      </c>
      <c r="E295" s="168" t="s">
        <v>1</v>
      </c>
      <c r="F295" s="169" t="s">
        <v>129</v>
      </c>
      <c r="H295" s="170">
        <v>185</v>
      </c>
      <c r="I295" s="171"/>
      <c r="L295" s="167"/>
      <c r="M295" s="172"/>
      <c r="N295" s="173"/>
      <c r="O295" s="173"/>
      <c r="P295" s="173"/>
      <c r="Q295" s="173"/>
      <c r="R295" s="173"/>
      <c r="S295" s="173"/>
      <c r="T295" s="174"/>
      <c r="AT295" s="168" t="s">
        <v>127</v>
      </c>
      <c r="AU295" s="168" t="s">
        <v>84</v>
      </c>
      <c r="AV295" s="14" t="s">
        <v>125</v>
      </c>
      <c r="AW295" s="14" t="s">
        <v>31</v>
      </c>
      <c r="AX295" s="14" t="s">
        <v>82</v>
      </c>
      <c r="AY295" s="168" t="s">
        <v>119</v>
      </c>
    </row>
    <row r="296" spans="1:65" s="2" customFormat="1" ht="21.75" customHeight="1">
      <c r="A296" s="31"/>
      <c r="B296" s="143"/>
      <c r="C296" s="144" t="s">
        <v>371</v>
      </c>
      <c r="D296" s="144" t="s">
        <v>121</v>
      </c>
      <c r="E296" s="145" t="s">
        <v>372</v>
      </c>
      <c r="F296" s="146" t="s">
        <v>373</v>
      </c>
      <c r="G296" s="147" t="s">
        <v>124</v>
      </c>
      <c r="H296" s="148">
        <v>185</v>
      </c>
      <c r="I296" s="149"/>
      <c r="J296" s="150">
        <f>ROUND(I296*H296,2)</f>
        <v>0</v>
      </c>
      <c r="K296" s="151"/>
      <c r="L296" s="32"/>
      <c r="M296" s="152" t="s">
        <v>1</v>
      </c>
      <c r="N296" s="153" t="s">
        <v>39</v>
      </c>
      <c r="O296" s="57"/>
      <c r="P296" s="154">
        <f>O296*H296</f>
        <v>0</v>
      </c>
      <c r="Q296" s="154">
        <v>9.8000000000000004E-2</v>
      </c>
      <c r="R296" s="154">
        <f>Q296*H296</f>
        <v>18.13</v>
      </c>
      <c r="S296" s="154">
        <v>0</v>
      </c>
      <c r="T296" s="155">
        <f>S296*H296</f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56" t="s">
        <v>125</v>
      </c>
      <c r="AT296" s="156" t="s">
        <v>121</v>
      </c>
      <c r="AU296" s="156" t="s">
        <v>84</v>
      </c>
      <c r="AY296" s="16" t="s">
        <v>119</v>
      </c>
      <c r="BE296" s="157">
        <f>IF(N296="základní",J296,0)</f>
        <v>0</v>
      </c>
      <c r="BF296" s="157">
        <f>IF(N296="snížená",J296,0)</f>
        <v>0</v>
      </c>
      <c r="BG296" s="157">
        <f>IF(N296="zákl. přenesená",J296,0)</f>
        <v>0</v>
      </c>
      <c r="BH296" s="157">
        <f>IF(N296="sníž. přenesená",J296,0)</f>
        <v>0</v>
      </c>
      <c r="BI296" s="157">
        <f>IF(N296="nulová",J296,0)</f>
        <v>0</v>
      </c>
      <c r="BJ296" s="16" t="s">
        <v>82</v>
      </c>
      <c r="BK296" s="157">
        <f>ROUND(I296*H296,2)</f>
        <v>0</v>
      </c>
      <c r="BL296" s="16" t="s">
        <v>125</v>
      </c>
      <c r="BM296" s="156" t="s">
        <v>374</v>
      </c>
    </row>
    <row r="297" spans="1:65" s="13" customFormat="1">
      <c r="B297" s="158"/>
      <c r="D297" s="159" t="s">
        <v>127</v>
      </c>
      <c r="E297" s="160" t="s">
        <v>1</v>
      </c>
      <c r="F297" s="161" t="s">
        <v>243</v>
      </c>
      <c r="H297" s="162">
        <v>185</v>
      </c>
      <c r="I297" s="163"/>
      <c r="L297" s="158"/>
      <c r="M297" s="164"/>
      <c r="N297" s="165"/>
      <c r="O297" s="165"/>
      <c r="P297" s="165"/>
      <c r="Q297" s="165"/>
      <c r="R297" s="165"/>
      <c r="S297" s="165"/>
      <c r="T297" s="166"/>
      <c r="AT297" s="160" t="s">
        <v>127</v>
      </c>
      <c r="AU297" s="160" t="s">
        <v>84</v>
      </c>
      <c r="AV297" s="13" t="s">
        <v>84</v>
      </c>
      <c r="AW297" s="13" t="s">
        <v>31</v>
      </c>
      <c r="AX297" s="13" t="s">
        <v>74</v>
      </c>
      <c r="AY297" s="160" t="s">
        <v>119</v>
      </c>
    </row>
    <row r="298" spans="1:65" s="14" customFormat="1">
      <c r="B298" s="167"/>
      <c r="D298" s="159" t="s">
        <v>127</v>
      </c>
      <c r="E298" s="168" t="s">
        <v>1</v>
      </c>
      <c r="F298" s="169" t="s">
        <v>129</v>
      </c>
      <c r="H298" s="170">
        <v>185</v>
      </c>
      <c r="I298" s="171"/>
      <c r="L298" s="167"/>
      <c r="M298" s="172"/>
      <c r="N298" s="173"/>
      <c r="O298" s="173"/>
      <c r="P298" s="173"/>
      <c r="Q298" s="173"/>
      <c r="R298" s="173"/>
      <c r="S298" s="173"/>
      <c r="T298" s="174"/>
      <c r="AT298" s="168" t="s">
        <v>127</v>
      </c>
      <c r="AU298" s="168" t="s">
        <v>84</v>
      </c>
      <c r="AV298" s="14" t="s">
        <v>125</v>
      </c>
      <c r="AW298" s="14" t="s">
        <v>31</v>
      </c>
      <c r="AX298" s="14" t="s">
        <v>82</v>
      </c>
      <c r="AY298" s="168" t="s">
        <v>119</v>
      </c>
    </row>
    <row r="299" spans="1:65" s="2" customFormat="1" ht="16.5" customHeight="1">
      <c r="A299" s="31"/>
      <c r="B299" s="143"/>
      <c r="C299" s="175" t="s">
        <v>375</v>
      </c>
      <c r="D299" s="175" t="s">
        <v>216</v>
      </c>
      <c r="E299" s="176" t="s">
        <v>376</v>
      </c>
      <c r="F299" s="177" t="s">
        <v>377</v>
      </c>
      <c r="G299" s="178" t="s">
        <v>124</v>
      </c>
      <c r="H299" s="179">
        <v>185</v>
      </c>
      <c r="I299" s="180"/>
      <c r="J299" s="181">
        <f>ROUND(I299*H299,2)</f>
        <v>0</v>
      </c>
      <c r="K299" s="182"/>
      <c r="L299" s="183"/>
      <c r="M299" s="184" t="s">
        <v>1</v>
      </c>
      <c r="N299" s="185" t="s">
        <v>39</v>
      </c>
      <c r="O299" s="57"/>
      <c r="P299" s="154">
        <f>O299*H299</f>
        <v>0</v>
      </c>
      <c r="Q299" s="154">
        <v>2.7E-2</v>
      </c>
      <c r="R299" s="154">
        <f>Q299*H299</f>
        <v>4.9950000000000001</v>
      </c>
      <c r="S299" s="154">
        <v>0</v>
      </c>
      <c r="T299" s="155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56" t="s">
        <v>156</v>
      </c>
      <c r="AT299" s="156" t="s">
        <v>216</v>
      </c>
      <c r="AU299" s="156" t="s">
        <v>84</v>
      </c>
      <c r="AY299" s="16" t="s">
        <v>119</v>
      </c>
      <c r="BE299" s="157">
        <f>IF(N299="základní",J299,0)</f>
        <v>0</v>
      </c>
      <c r="BF299" s="157">
        <f>IF(N299="snížená",J299,0)</f>
        <v>0</v>
      </c>
      <c r="BG299" s="157">
        <f>IF(N299="zákl. přenesená",J299,0)</f>
        <v>0</v>
      </c>
      <c r="BH299" s="157">
        <f>IF(N299="sníž. přenesená",J299,0)</f>
        <v>0</v>
      </c>
      <c r="BI299" s="157">
        <f>IF(N299="nulová",J299,0)</f>
        <v>0</v>
      </c>
      <c r="BJ299" s="16" t="s">
        <v>82</v>
      </c>
      <c r="BK299" s="157">
        <f>ROUND(I299*H299,2)</f>
        <v>0</v>
      </c>
      <c r="BL299" s="16" t="s">
        <v>125</v>
      </c>
      <c r="BM299" s="156" t="s">
        <v>378</v>
      </c>
    </row>
    <row r="300" spans="1:65" s="13" customFormat="1">
      <c r="B300" s="158"/>
      <c r="D300" s="159" t="s">
        <v>127</v>
      </c>
      <c r="E300" s="160" t="s">
        <v>1</v>
      </c>
      <c r="F300" s="161" t="s">
        <v>243</v>
      </c>
      <c r="H300" s="162">
        <v>185</v>
      </c>
      <c r="I300" s="163"/>
      <c r="L300" s="158"/>
      <c r="M300" s="164"/>
      <c r="N300" s="165"/>
      <c r="O300" s="165"/>
      <c r="P300" s="165"/>
      <c r="Q300" s="165"/>
      <c r="R300" s="165"/>
      <c r="S300" s="165"/>
      <c r="T300" s="166"/>
      <c r="AT300" s="160" t="s">
        <v>127</v>
      </c>
      <c r="AU300" s="160" t="s">
        <v>84</v>
      </c>
      <c r="AV300" s="13" t="s">
        <v>84</v>
      </c>
      <c r="AW300" s="13" t="s">
        <v>31</v>
      </c>
      <c r="AX300" s="13" t="s">
        <v>74</v>
      </c>
      <c r="AY300" s="160" t="s">
        <v>119</v>
      </c>
    </row>
    <row r="301" spans="1:65" s="14" customFormat="1">
      <c r="B301" s="167"/>
      <c r="D301" s="159" t="s">
        <v>127</v>
      </c>
      <c r="E301" s="168" t="s">
        <v>1</v>
      </c>
      <c r="F301" s="169" t="s">
        <v>129</v>
      </c>
      <c r="H301" s="170">
        <v>185</v>
      </c>
      <c r="I301" s="171"/>
      <c r="L301" s="167"/>
      <c r="M301" s="172"/>
      <c r="N301" s="173"/>
      <c r="O301" s="173"/>
      <c r="P301" s="173"/>
      <c r="Q301" s="173"/>
      <c r="R301" s="173"/>
      <c r="S301" s="173"/>
      <c r="T301" s="174"/>
      <c r="AT301" s="168" t="s">
        <v>127</v>
      </c>
      <c r="AU301" s="168" t="s">
        <v>84</v>
      </c>
      <c r="AV301" s="14" t="s">
        <v>125</v>
      </c>
      <c r="AW301" s="14" t="s">
        <v>31</v>
      </c>
      <c r="AX301" s="14" t="s">
        <v>82</v>
      </c>
      <c r="AY301" s="168" t="s">
        <v>119</v>
      </c>
    </row>
    <row r="302" spans="1:65" s="12" customFormat="1" ht="22.9" customHeight="1">
      <c r="B302" s="130"/>
      <c r="D302" s="131" t="s">
        <v>73</v>
      </c>
      <c r="E302" s="141" t="s">
        <v>156</v>
      </c>
      <c r="F302" s="141" t="s">
        <v>379</v>
      </c>
      <c r="I302" s="133"/>
      <c r="J302" s="142">
        <f>BK302</f>
        <v>0</v>
      </c>
      <c r="L302" s="130"/>
      <c r="M302" s="135"/>
      <c r="N302" s="136"/>
      <c r="O302" s="136"/>
      <c r="P302" s="137">
        <f>SUM(P303:P307)</f>
        <v>0</v>
      </c>
      <c r="Q302" s="136"/>
      <c r="R302" s="137">
        <f>SUM(R303:R307)</f>
        <v>4.6313000000000004</v>
      </c>
      <c r="S302" s="136"/>
      <c r="T302" s="138">
        <f>SUM(T303:T307)</f>
        <v>0</v>
      </c>
      <c r="AR302" s="131" t="s">
        <v>82</v>
      </c>
      <c r="AT302" s="139" t="s">
        <v>73</v>
      </c>
      <c r="AU302" s="139" t="s">
        <v>82</v>
      </c>
      <c r="AY302" s="131" t="s">
        <v>119</v>
      </c>
      <c r="BK302" s="140">
        <f>SUM(BK303:BK307)</f>
        <v>0</v>
      </c>
    </row>
    <row r="303" spans="1:65" s="2" customFormat="1" ht="16.5" customHeight="1">
      <c r="A303" s="31"/>
      <c r="B303" s="143"/>
      <c r="C303" s="144" t="s">
        <v>380</v>
      </c>
      <c r="D303" s="144" t="s">
        <v>121</v>
      </c>
      <c r="E303" s="145" t="s">
        <v>381</v>
      </c>
      <c r="F303" s="146" t="s">
        <v>382</v>
      </c>
      <c r="G303" s="147" t="s">
        <v>383</v>
      </c>
      <c r="H303" s="148">
        <v>5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39</v>
      </c>
      <c r="O303" s="57"/>
      <c r="P303" s="154">
        <f>O303*H303</f>
        <v>0</v>
      </c>
      <c r="Q303" s="154">
        <v>0</v>
      </c>
      <c r="R303" s="154">
        <f>Q303*H303</f>
        <v>0</v>
      </c>
      <c r="S303" s="154">
        <v>0</v>
      </c>
      <c r="T303" s="155">
        <f>S303*H303</f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56" t="s">
        <v>125</v>
      </c>
      <c r="AT303" s="156" t="s">
        <v>121</v>
      </c>
      <c r="AU303" s="156" t="s">
        <v>84</v>
      </c>
      <c r="AY303" s="16" t="s">
        <v>119</v>
      </c>
      <c r="BE303" s="157">
        <f>IF(N303="základní",J303,0)</f>
        <v>0</v>
      </c>
      <c r="BF303" s="157">
        <f>IF(N303="snížená",J303,0)</f>
        <v>0</v>
      </c>
      <c r="BG303" s="157">
        <f>IF(N303="zákl. přenesená",J303,0)</f>
        <v>0</v>
      </c>
      <c r="BH303" s="157">
        <f>IF(N303="sníž. přenesená",J303,0)</f>
        <v>0</v>
      </c>
      <c r="BI303" s="157">
        <f>IF(N303="nulová",J303,0)</f>
        <v>0</v>
      </c>
      <c r="BJ303" s="16" t="s">
        <v>82</v>
      </c>
      <c r="BK303" s="157">
        <f>ROUND(I303*H303,2)</f>
        <v>0</v>
      </c>
      <c r="BL303" s="16" t="s">
        <v>125</v>
      </c>
      <c r="BM303" s="156" t="s">
        <v>384</v>
      </c>
    </row>
    <row r="304" spans="1:65" s="2" customFormat="1" ht="21.75" customHeight="1">
      <c r="A304" s="31"/>
      <c r="B304" s="143"/>
      <c r="C304" s="144" t="s">
        <v>385</v>
      </c>
      <c r="D304" s="144" t="s">
        <v>121</v>
      </c>
      <c r="E304" s="145" t="s">
        <v>386</v>
      </c>
      <c r="F304" s="146" t="s">
        <v>387</v>
      </c>
      <c r="G304" s="147" t="s">
        <v>383</v>
      </c>
      <c r="H304" s="148">
        <v>1</v>
      </c>
      <c r="I304" s="149"/>
      <c r="J304" s="150">
        <f>ROUND(I304*H304,2)</f>
        <v>0</v>
      </c>
      <c r="K304" s="151"/>
      <c r="L304" s="32"/>
      <c r="M304" s="152" t="s">
        <v>1</v>
      </c>
      <c r="N304" s="153" t="s">
        <v>39</v>
      </c>
      <c r="O304" s="57"/>
      <c r="P304" s="154">
        <f>O304*H304</f>
        <v>0</v>
      </c>
      <c r="Q304" s="154">
        <v>0.34089999999999998</v>
      </c>
      <c r="R304" s="154">
        <f>Q304*H304</f>
        <v>0.34089999999999998</v>
      </c>
      <c r="S304" s="154">
        <v>0</v>
      </c>
      <c r="T304" s="155">
        <f>S304*H304</f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56" t="s">
        <v>125</v>
      </c>
      <c r="AT304" s="156" t="s">
        <v>121</v>
      </c>
      <c r="AU304" s="156" t="s">
        <v>84</v>
      </c>
      <c r="AY304" s="16" t="s">
        <v>119</v>
      </c>
      <c r="BE304" s="157">
        <f>IF(N304="základní",J304,0)</f>
        <v>0</v>
      </c>
      <c r="BF304" s="157">
        <f>IF(N304="snížená",J304,0)</f>
        <v>0</v>
      </c>
      <c r="BG304" s="157">
        <f>IF(N304="zákl. přenesená",J304,0)</f>
        <v>0</v>
      </c>
      <c r="BH304" s="157">
        <f>IF(N304="sníž. přenesená",J304,0)</f>
        <v>0</v>
      </c>
      <c r="BI304" s="157">
        <f>IF(N304="nulová",J304,0)</f>
        <v>0</v>
      </c>
      <c r="BJ304" s="16" t="s">
        <v>82</v>
      </c>
      <c r="BK304" s="157">
        <f>ROUND(I304*H304,2)</f>
        <v>0</v>
      </c>
      <c r="BL304" s="16" t="s">
        <v>125</v>
      </c>
      <c r="BM304" s="156" t="s">
        <v>388</v>
      </c>
    </row>
    <row r="305" spans="1:65" s="2" customFormat="1" ht="33" customHeight="1">
      <c r="A305" s="31"/>
      <c r="B305" s="143"/>
      <c r="C305" s="175" t="s">
        <v>389</v>
      </c>
      <c r="D305" s="175" t="s">
        <v>216</v>
      </c>
      <c r="E305" s="176" t="s">
        <v>390</v>
      </c>
      <c r="F305" s="177" t="s">
        <v>391</v>
      </c>
      <c r="G305" s="178" t="s">
        <v>383</v>
      </c>
      <c r="H305" s="179">
        <v>1</v>
      </c>
      <c r="I305" s="180"/>
      <c r="J305" s="181">
        <f>ROUND(I305*H305,2)</f>
        <v>0</v>
      </c>
      <c r="K305" s="182"/>
      <c r="L305" s="183"/>
      <c r="M305" s="184" t="s">
        <v>1</v>
      </c>
      <c r="N305" s="185" t="s">
        <v>39</v>
      </c>
      <c r="O305" s="57"/>
      <c r="P305" s="154">
        <f>O305*H305</f>
        <v>0</v>
      </c>
      <c r="Q305" s="154">
        <v>0.33800000000000002</v>
      </c>
      <c r="R305" s="154">
        <f>Q305*H305</f>
        <v>0.33800000000000002</v>
      </c>
      <c r="S305" s="154">
        <v>0</v>
      </c>
      <c r="T305" s="155">
        <f>S305*H305</f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56" t="s">
        <v>156</v>
      </c>
      <c r="AT305" s="156" t="s">
        <v>216</v>
      </c>
      <c r="AU305" s="156" t="s">
        <v>84</v>
      </c>
      <c r="AY305" s="16" t="s">
        <v>119</v>
      </c>
      <c r="BE305" s="157">
        <f>IF(N305="základní",J305,0)</f>
        <v>0</v>
      </c>
      <c r="BF305" s="157">
        <f>IF(N305="snížená",J305,0)</f>
        <v>0</v>
      </c>
      <c r="BG305" s="157">
        <f>IF(N305="zákl. přenesená",J305,0)</f>
        <v>0</v>
      </c>
      <c r="BH305" s="157">
        <f>IF(N305="sníž. přenesená",J305,0)</f>
        <v>0</v>
      </c>
      <c r="BI305" s="157">
        <f>IF(N305="nulová",J305,0)</f>
        <v>0</v>
      </c>
      <c r="BJ305" s="16" t="s">
        <v>82</v>
      </c>
      <c r="BK305" s="157">
        <f>ROUND(I305*H305,2)</f>
        <v>0</v>
      </c>
      <c r="BL305" s="16" t="s">
        <v>125</v>
      </c>
      <c r="BM305" s="156" t="s">
        <v>392</v>
      </c>
    </row>
    <row r="306" spans="1:65" s="2" customFormat="1" ht="21.75" customHeight="1">
      <c r="A306" s="31"/>
      <c r="B306" s="143"/>
      <c r="C306" s="144" t="s">
        <v>393</v>
      </c>
      <c r="D306" s="144" t="s">
        <v>121</v>
      </c>
      <c r="E306" s="145" t="s">
        <v>394</v>
      </c>
      <c r="F306" s="146" t="s">
        <v>395</v>
      </c>
      <c r="G306" s="147" t="s">
        <v>383</v>
      </c>
      <c r="H306" s="148">
        <v>2</v>
      </c>
      <c r="I306" s="149"/>
      <c r="J306" s="150">
        <f>ROUND(I306*H306,2)</f>
        <v>0</v>
      </c>
      <c r="K306" s="151"/>
      <c r="L306" s="32"/>
      <c r="M306" s="152" t="s">
        <v>1</v>
      </c>
      <c r="N306" s="153" t="s">
        <v>39</v>
      </c>
      <c r="O306" s="57"/>
      <c r="P306" s="154">
        <f>O306*H306</f>
        <v>0</v>
      </c>
      <c r="Q306" s="154">
        <v>0.42080000000000001</v>
      </c>
      <c r="R306" s="154">
        <f>Q306*H306</f>
        <v>0.84160000000000001</v>
      </c>
      <c r="S306" s="154">
        <v>0</v>
      </c>
      <c r="T306" s="155">
        <f>S306*H306</f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56" t="s">
        <v>125</v>
      </c>
      <c r="AT306" s="156" t="s">
        <v>121</v>
      </c>
      <c r="AU306" s="156" t="s">
        <v>84</v>
      </c>
      <c r="AY306" s="16" t="s">
        <v>119</v>
      </c>
      <c r="BE306" s="157">
        <f>IF(N306="základní",J306,0)</f>
        <v>0</v>
      </c>
      <c r="BF306" s="157">
        <f>IF(N306="snížená",J306,0)</f>
        <v>0</v>
      </c>
      <c r="BG306" s="157">
        <f>IF(N306="zákl. přenesená",J306,0)</f>
        <v>0</v>
      </c>
      <c r="BH306" s="157">
        <f>IF(N306="sníž. přenesená",J306,0)</f>
        <v>0</v>
      </c>
      <c r="BI306" s="157">
        <f>IF(N306="nulová",J306,0)</f>
        <v>0</v>
      </c>
      <c r="BJ306" s="16" t="s">
        <v>82</v>
      </c>
      <c r="BK306" s="157">
        <f>ROUND(I306*H306,2)</f>
        <v>0</v>
      </c>
      <c r="BL306" s="16" t="s">
        <v>125</v>
      </c>
      <c r="BM306" s="156" t="s">
        <v>396</v>
      </c>
    </row>
    <row r="307" spans="1:65" s="2" customFormat="1" ht="33" customHeight="1">
      <c r="A307" s="31"/>
      <c r="B307" s="143"/>
      <c r="C307" s="144" t="s">
        <v>397</v>
      </c>
      <c r="D307" s="144" t="s">
        <v>121</v>
      </c>
      <c r="E307" s="145" t="s">
        <v>398</v>
      </c>
      <c r="F307" s="146" t="s">
        <v>399</v>
      </c>
      <c r="G307" s="147" t="s">
        <v>383</v>
      </c>
      <c r="H307" s="148">
        <v>10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39</v>
      </c>
      <c r="O307" s="57"/>
      <c r="P307" s="154">
        <f>O307*H307</f>
        <v>0</v>
      </c>
      <c r="Q307" s="154">
        <v>0.31108000000000002</v>
      </c>
      <c r="R307" s="154">
        <f>Q307*H307</f>
        <v>3.1108000000000002</v>
      </c>
      <c r="S307" s="154">
        <v>0</v>
      </c>
      <c r="T307" s="155">
        <f>S307*H307</f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56" t="s">
        <v>125</v>
      </c>
      <c r="AT307" s="156" t="s">
        <v>121</v>
      </c>
      <c r="AU307" s="156" t="s">
        <v>84</v>
      </c>
      <c r="AY307" s="16" t="s">
        <v>119</v>
      </c>
      <c r="BE307" s="157">
        <f>IF(N307="základní",J307,0)</f>
        <v>0</v>
      </c>
      <c r="BF307" s="157">
        <f>IF(N307="snížená",J307,0)</f>
        <v>0</v>
      </c>
      <c r="BG307" s="157">
        <f>IF(N307="zákl. přenesená",J307,0)</f>
        <v>0</v>
      </c>
      <c r="BH307" s="157">
        <f>IF(N307="sníž. přenesená",J307,0)</f>
        <v>0</v>
      </c>
      <c r="BI307" s="157">
        <f>IF(N307="nulová",J307,0)</f>
        <v>0</v>
      </c>
      <c r="BJ307" s="16" t="s">
        <v>82</v>
      </c>
      <c r="BK307" s="157">
        <f>ROUND(I307*H307,2)</f>
        <v>0</v>
      </c>
      <c r="BL307" s="16" t="s">
        <v>125</v>
      </c>
      <c r="BM307" s="156" t="s">
        <v>400</v>
      </c>
    </row>
    <row r="308" spans="1:65" s="12" customFormat="1" ht="22.9" customHeight="1">
      <c r="B308" s="130"/>
      <c r="D308" s="131" t="s">
        <v>73</v>
      </c>
      <c r="E308" s="141" t="s">
        <v>160</v>
      </c>
      <c r="F308" s="141" t="s">
        <v>401</v>
      </c>
      <c r="I308" s="133"/>
      <c r="J308" s="142">
        <f>BK308</f>
        <v>0</v>
      </c>
      <c r="L308" s="130"/>
      <c r="M308" s="135"/>
      <c r="N308" s="136"/>
      <c r="O308" s="136"/>
      <c r="P308" s="137">
        <f>SUM(P309:P361)</f>
        <v>0</v>
      </c>
      <c r="Q308" s="136"/>
      <c r="R308" s="137">
        <f>SUM(R309:R361)</f>
        <v>464.12964619999997</v>
      </c>
      <c r="S308" s="136"/>
      <c r="T308" s="138">
        <f>SUM(T309:T361)</f>
        <v>0</v>
      </c>
      <c r="AR308" s="131" t="s">
        <v>82</v>
      </c>
      <c r="AT308" s="139" t="s">
        <v>73</v>
      </c>
      <c r="AU308" s="139" t="s">
        <v>82</v>
      </c>
      <c r="AY308" s="131" t="s">
        <v>119</v>
      </c>
      <c r="BK308" s="140">
        <f>SUM(BK309:BK361)</f>
        <v>0</v>
      </c>
    </row>
    <row r="309" spans="1:65" s="2" customFormat="1" ht="21.75" customHeight="1">
      <c r="A309" s="31"/>
      <c r="B309" s="143"/>
      <c r="C309" s="144" t="s">
        <v>402</v>
      </c>
      <c r="D309" s="144" t="s">
        <v>121</v>
      </c>
      <c r="E309" s="145" t="s">
        <v>403</v>
      </c>
      <c r="F309" s="146" t="s">
        <v>404</v>
      </c>
      <c r="G309" s="147" t="s">
        <v>383</v>
      </c>
      <c r="H309" s="148">
        <v>8</v>
      </c>
      <c r="I309" s="149"/>
      <c r="J309" s="150">
        <f>ROUND(I309*H309,2)</f>
        <v>0</v>
      </c>
      <c r="K309" s="151"/>
      <c r="L309" s="32"/>
      <c r="M309" s="152" t="s">
        <v>1</v>
      </c>
      <c r="N309" s="153" t="s">
        <v>39</v>
      </c>
      <c r="O309" s="57"/>
      <c r="P309" s="154">
        <f>O309*H309</f>
        <v>0</v>
      </c>
      <c r="Q309" s="154">
        <v>3.0000000000000001E-5</v>
      </c>
      <c r="R309" s="154">
        <f>Q309*H309</f>
        <v>2.4000000000000001E-4</v>
      </c>
      <c r="S309" s="154">
        <v>0</v>
      </c>
      <c r="T309" s="155">
        <f>S309*H309</f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56" t="s">
        <v>125</v>
      </c>
      <c r="AT309" s="156" t="s">
        <v>121</v>
      </c>
      <c r="AU309" s="156" t="s">
        <v>84</v>
      </c>
      <c r="AY309" s="16" t="s">
        <v>119</v>
      </c>
      <c r="BE309" s="157">
        <f>IF(N309="základní",J309,0)</f>
        <v>0</v>
      </c>
      <c r="BF309" s="157">
        <f>IF(N309="snížená",J309,0)</f>
        <v>0</v>
      </c>
      <c r="BG309" s="157">
        <f>IF(N309="zákl. přenesená",J309,0)</f>
        <v>0</v>
      </c>
      <c r="BH309" s="157">
        <f>IF(N309="sníž. přenesená",J309,0)</f>
        <v>0</v>
      </c>
      <c r="BI309" s="157">
        <f>IF(N309="nulová",J309,0)</f>
        <v>0</v>
      </c>
      <c r="BJ309" s="16" t="s">
        <v>82</v>
      </c>
      <c r="BK309" s="157">
        <f>ROUND(I309*H309,2)</f>
        <v>0</v>
      </c>
      <c r="BL309" s="16" t="s">
        <v>125</v>
      </c>
      <c r="BM309" s="156" t="s">
        <v>405</v>
      </c>
    </row>
    <row r="310" spans="1:65" s="13" customFormat="1">
      <c r="B310" s="158"/>
      <c r="D310" s="159" t="s">
        <v>127</v>
      </c>
      <c r="E310" s="160" t="s">
        <v>1</v>
      </c>
      <c r="F310" s="161" t="s">
        <v>156</v>
      </c>
      <c r="H310" s="162">
        <v>8</v>
      </c>
      <c r="I310" s="163"/>
      <c r="L310" s="158"/>
      <c r="M310" s="164"/>
      <c r="N310" s="165"/>
      <c r="O310" s="165"/>
      <c r="P310" s="165"/>
      <c r="Q310" s="165"/>
      <c r="R310" s="165"/>
      <c r="S310" s="165"/>
      <c r="T310" s="166"/>
      <c r="AT310" s="160" t="s">
        <v>127</v>
      </c>
      <c r="AU310" s="160" t="s">
        <v>84</v>
      </c>
      <c r="AV310" s="13" t="s">
        <v>84</v>
      </c>
      <c r="AW310" s="13" t="s">
        <v>31</v>
      </c>
      <c r="AX310" s="13" t="s">
        <v>74</v>
      </c>
      <c r="AY310" s="160" t="s">
        <v>119</v>
      </c>
    </row>
    <row r="311" spans="1:65" s="14" customFormat="1">
      <c r="B311" s="167"/>
      <c r="D311" s="159" t="s">
        <v>127</v>
      </c>
      <c r="E311" s="168" t="s">
        <v>1</v>
      </c>
      <c r="F311" s="169" t="s">
        <v>129</v>
      </c>
      <c r="H311" s="170">
        <v>8</v>
      </c>
      <c r="I311" s="171"/>
      <c r="L311" s="167"/>
      <c r="M311" s="172"/>
      <c r="N311" s="173"/>
      <c r="O311" s="173"/>
      <c r="P311" s="173"/>
      <c r="Q311" s="173"/>
      <c r="R311" s="173"/>
      <c r="S311" s="173"/>
      <c r="T311" s="174"/>
      <c r="AT311" s="168" t="s">
        <v>127</v>
      </c>
      <c r="AU311" s="168" t="s">
        <v>84</v>
      </c>
      <c r="AV311" s="14" t="s">
        <v>125</v>
      </c>
      <c r="AW311" s="14" t="s">
        <v>31</v>
      </c>
      <c r="AX311" s="14" t="s">
        <v>82</v>
      </c>
      <c r="AY311" s="168" t="s">
        <v>119</v>
      </c>
    </row>
    <row r="312" spans="1:65" s="2" customFormat="1" ht="16.5" customHeight="1">
      <c r="A312" s="31"/>
      <c r="B312" s="143"/>
      <c r="C312" s="175" t="s">
        <v>406</v>
      </c>
      <c r="D312" s="175" t="s">
        <v>216</v>
      </c>
      <c r="E312" s="176" t="s">
        <v>407</v>
      </c>
      <c r="F312" s="177" t="s">
        <v>408</v>
      </c>
      <c r="G312" s="178" t="s">
        <v>383</v>
      </c>
      <c r="H312" s="179">
        <v>8</v>
      </c>
      <c r="I312" s="180"/>
      <c r="J312" s="181">
        <f>ROUND(I312*H312,2)</f>
        <v>0</v>
      </c>
      <c r="K312" s="182"/>
      <c r="L312" s="183"/>
      <c r="M312" s="184" t="s">
        <v>1</v>
      </c>
      <c r="N312" s="185" t="s">
        <v>39</v>
      </c>
      <c r="O312" s="57"/>
      <c r="P312" s="154">
        <f>O312*H312</f>
        <v>0</v>
      </c>
      <c r="Q312" s="154">
        <v>1.8E-3</v>
      </c>
      <c r="R312" s="154">
        <f>Q312*H312</f>
        <v>1.44E-2</v>
      </c>
      <c r="S312" s="154">
        <v>0</v>
      </c>
      <c r="T312" s="155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56" t="s">
        <v>156</v>
      </c>
      <c r="AT312" s="156" t="s">
        <v>216</v>
      </c>
      <c r="AU312" s="156" t="s">
        <v>84</v>
      </c>
      <c r="AY312" s="16" t="s">
        <v>119</v>
      </c>
      <c r="BE312" s="157">
        <f>IF(N312="základní",J312,0)</f>
        <v>0</v>
      </c>
      <c r="BF312" s="157">
        <f>IF(N312="snížená",J312,0)</f>
        <v>0</v>
      </c>
      <c r="BG312" s="157">
        <f>IF(N312="zákl. přenesená",J312,0)</f>
        <v>0</v>
      </c>
      <c r="BH312" s="157">
        <f>IF(N312="sníž. přenesená",J312,0)</f>
        <v>0</v>
      </c>
      <c r="BI312" s="157">
        <f>IF(N312="nulová",J312,0)</f>
        <v>0</v>
      </c>
      <c r="BJ312" s="16" t="s">
        <v>82</v>
      </c>
      <c r="BK312" s="157">
        <f>ROUND(I312*H312,2)</f>
        <v>0</v>
      </c>
      <c r="BL312" s="16" t="s">
        <v>125</v>
      </c>
      <c r="BM312" s="156" t="s">
        <v>409</v>
      </c>
    </row>
    <row r="313" spans="1:65" s="2" customFormat="1" ht="21.75" customHeight="1">
      <c r="A313" s="31"/>
      <c r="B313" s="143"/>
      <c r="C313" s="144" t="s">
        <v>410</v>
      </c>
      <c r="D313" s="144" t="s">
        <v>121</v>
      </c>
      <c r="E313" s="145" t="s">
        <v>411</v>
      </c>
      <c r="F313" s="146" t="s">
        <v>412</v>
      </c>
      <c r="G313" s="147" t="s">
        <v>124</v>
      </c>
      <c r="H313" s="148">
        <v>48</v>
      </c>
      <c r="I313" s="149"/>
      <c r="J313" s="150">
        <f>ROUND(I313*H313,2)</f>
        <v>0</v>
      </c>
      <c r="K313" s="151"/>
      <c r="L313" s="32"/>
      <c r="M313" s="152" t="s">
        <v>1</v>
      </c>
      <c r="N313" s="153" t="s">
        <v>39</v>
      </c>
      <c r="O313" s="57"/>
      <c r="P313" s="154">
        <f>O313*H313</f>
        <v>0</v>
      </c>
      <c r="Q313" s="154">
        <v>2.5999999999999999E-3</v>
      </c>
      <c r="R313" s="154">
        <f>Q313*H313</f>
        <v>0.12479999999999999</v>
      </c>
      <c r="S313" s="154">
        <v>0</v>
      </c>
      <c r="T313" s="155">
        <f>S313*H313</f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56" t="s">
        <v>125</v>
      </c>
      <c r="AT313" s="156" t="s">
        <v>121</v>
      </c>
      <c r="AU313" s="156" t="s">
        <v>84</v>
      </c>
      <c r="AY313" s="16" t="s">
        <v>119</v>
      </c>
      <c r="BE313" s="157">
        <f>IF(N313="základní",J313,0)</f>
        <v>0</v>
      </c>
      <c r="BF313" s="157">
        <f>IF(N313="snížená",J313,0)</f>
        <v>0</v>
      </c>
      <c r="BG313" s="157">
        <f>IF(N313="zákl. přenesená",J313,0)</f>
        <v>0</v>
      </c>
      <c r="BH313" s="157">
        <f>IF(N313="sníž. přenesená",J313,0)</f>
        <v>0</v>
      </c>
      <c r="BI313" s="157">
        <f>IF(N313="nulová",J313,0)</f>
        <v>0</v>
      </c>
      <c r="BJ313" s="16" t="s">
        <v>82</v>
      </c>
      <c r="BK313" s="157">
        <f>ROUND(I313*H313,2)</f>
        <v>0</v>
      </c>
      <c r="BL313" s="16" t="s">
        <v>125</v>
      </c>
      <c r="BM313" s="156" t="s">
        <v>413</v>
      </c>
    </row>
    <row r="314" spans="1:65" s="13" customFormat="1">
      <c r="B314" s="158"/>
      <c r="D314" s="159" t="s">
        <v>127</v>
      </c>
      <c r="E314" s="160" t="s">
        <v>1</v>
      </c>
      <c r="F314" s="161" t="s">
        <v>414</v>
      </c>
      <c r="H314" s="162">
        <v>48</v>
      </c>
      <c r="I314" s="163"/>
      <c r="L314" s="158"/>
      <c r="M314" s="164"/>
      <c r="N314" s="165"/>
      <c r="O314" s="165"/>
      <c r="P314" s="165"/>
      <c r="Q314" s="165"/>
      <c r="R314" s="165"/>
      <c r="S314" s="165"/>
      <c r="T314" s="166"/>
      <c r="AT314" s="160" t="s">
        <v>127</v>
      </c>
      <c r="AU314" s="160" t="s">
        <v>84</v>
      </c>
      <c r="AV314" s="13" t="s">
        <v>84</v>
      </c>
      <c r="AW314" s="13" t="s">
        <v>31</v>
      </c>
      <c r="AX314" s="13" t="s">
        <v>74</v>
      </c>
      <c r="AY314" s="160" t="s">
        <v>119</v>
      </c>
    </row>
    <row r="315" spans="1:65" s="14" customFormat="1">
      <c r="B315" s="167"/>
      <c r="D315" s="159" t="s">
        <v>127</v>
      </c>
      <c r="E315" s="168" t="s">
        <v>1</v>
      </c>
      <c r="F315" s="169" t="s">
        <v>129</v>
      </c>
      <c r="H315" s="170">
        <v>48</v>
      </c>
      <c r="I315" s="171"/>
      <c r="L315" s="167"/>
      <c r="M315" s="172"/>
      <c r="N315" s="173"/>
      <c r="O315" s="173"/>
      <c r="P315" s="173"/>
      <c r="Q315" s="173"/>
      <c r="R315" s="173"/>
      <c r="S315" s="173"/>
      <c r="T315" s="174"/>
      <c r="AT315" s="168" t="s">
        <v>127</v>
      </c>
      <c r="AU315" s="168" t="s">
        <v>84</v>
      </c>
      <c r="AV315" s="14" t="s">
        <v>125</v>
      </c>
      <c r="AW315" s="14" t="s">
        <v>31</v>
      </c>
      <c r="AX315" s="14" t="s">
        <v>82</v>
      </c>
      <c r="AY315" s="168" t="s">
        <v>119</v>
      </c>
    </row>
    <row r="316" spans="1:65" s="2" customFormat="1" ht="16.5" customHeight="1">
      <c r="A316" s="31"/>
      <c r="B316" s="143"/>
      <c r="C316" s="144" t="s">
        <v>415</v>
      </c>
      <c r="D316" s="144" t="s">
        <v>121</v>
      </c>
      <c r="E316" s="145" t="s">
        <v>416</v>
      </c>
      <c r="F316" s="146" t="s">
        <v>417</v>
      </c>
      <c r="G316" s="147" t="s">
        <v>124</v>
      </c>
      <c r="H316" s="148">
        <v>48</v>
      </c>
      <c r="I316" s="149"/>
      <c r="J316" s="150">
        <f>ROUND(I316*H316,2)</f>
        <v>0</v>
      </c>
      <c r="K316" s="151"/>
      <c r="L316" s="32"/>
      <c r="M316" s="152" t="s">
        <v>1</v>
      </c>
      <c r="N316" s="153" t="s">
        <v>39</v>
      </c>
      <c r="O316" s="57"/>
      <c r="P316" s="154">
        <f>O316*H316</f>
        <v>0</v>
      </c>
      <c r="Q316" s="154">
        <v>1.0000000000000001E-5</v>
      </c>
      <c r="R316" s="154">
        <f>Q316*H316</f>
        <v>4.8000000000000007E-4</v>
      </c>
      <c r="S316" s="154">
        <v>0</v>
      </c>
      <c r="T316" s="155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56" t="s">
        <v>125</v>
      </c>
      <c r="AT316" s="156" t="s">
        <v>121</v>
      </c>
      <c r="AU316" s="156" t="s">
        <v>84</v>
      </c>
      <c r="AY316" s="16" t="s">
        <v>119</v>
      </c>
      <c r="BE316" s="157">
        <f>IF(N316="základní",J316,0)</f>
        <v>0</v>
      </c>
      <c r="BF316" s="157">
        <f>IF(N316="snížená",J316,0)</f>
        <v>0</v>
      </c>
      <c r="BG316" s="157">
        <f>IF(N316="zákl. přenesená",J316,0)</f>
        <v>0</v>
      </c>
      <c r="BH316" s="157">
        <f>IF(N316="sníž. přenesená",J316,0)</f>
        <v>0</v>
      </c>
      <c r="BI316" s="157">
        <f>IF(N316="nulová",J316,0)</f>
        <v>0</v>
      </c>
      <c r="BJ316" s="16" t="s">
        <v>82</v>
      </c>
      <c r="BK316" s="157">
        <f>ROUND(I316*H316,2)</f>
        <v>0</v>
      </c>
      <c r="BL316" s="16" t="s">
        <v>125</v>
      </c>
      <c r="BM316" s="156" t="s">
        <v>418</v>
      </c>
    </row>
    <row r="317" spans="1:65" s="13" customFormat="1">
      <c r="B317" s="158"/>
      <c r="D317" s="159" t="s">
        <v>127</v>
      </c>
      <c r="E317" s="160" t="s">
        <v>1</v>
      </c>
      <c r="F317" s="161" t="s">
        <v>414</v>
      </c>
      <c r="H317" s="162">
        <v>48</v>
      </c>
      <c r="I317" s="163"/>
      <c r="L317" s="158"/>
      <c r="M317" s="164"/>
      <c r="N317" s="165"/>
      <c r="O317" s="165"/>
      <c r="P317" s="165"/>
      <c r="Q317" s="165"/>
      <c r="R317" s="165"/>
      <c r="S317" s="165"/>
      <c r="T317" s="166"/>
      <c r="AT317" s="160" t="s">
        <v>127</v>
      </c>
      <c r="AU317" s="160" t="s">
        <v>84</v>
      </c>
      <c r="AV317" s="13" t="s">
        <v>84</v>
      </c>
      <c r="AW317" s="13" t="s">
        <v>31</v>
      </c>
      <c r="AX317" s="13" t="s">
        <v>74</v>
      </c>
      <c r="AY317" s="160" t="s">
        <v>119</v>
      </c>
    </row>
    <row r="318" spans="1:65" s="14" customFormat="1">
      <c r="B318" s="167"/>
      <c r="D318" s="159" t="s">
        <v>127</v>
      </c>
      <c r="E318" s="168" t="s">
        <v>1</v>
      </c>
      <c r="F318" s="169" t="s">
        <v>129</v>
      </c>
      <c r="H318" s="170">
        <v>48</v>
      </c>
      <c r="I318" s="171"/>
      <c r="L318" s="167"/>
      <c r="M318" s="172"/>
      <c r="N318" s="173"/>
      <c r="O318" s="173"/>
      <c r="P318" s="173"/>
      <c r="Q318" s="173"/>
      <c r="R318" s="173"/>
      <c r="S318" s="173"/>
      <c r="T318" s="174"/>
      <c r="AT318" s="168" t="s">
        <v>127</v>
      </c>
      <c r="AU318" s="168" t="s">
        <v>84</v>
      </c>
      <c r="AV318" s="14" t="s">
        <v>125</v>
      </c>
      <c r="AW318" s="14" t="s">
        <v>31</v>
      </c>
      <c r="AX318" s="14" t="s">
        <v>82</v>
      </c>
      <c r="AY318" s="168" t="s">
        <v>119</v>
      </c>
    </row>
    <row r="319" spans="1:65" s="2" customFormat="1" ht="33" customHeight="1">
      <c r="A319" s="31"/>
      <c r="B319" s="143"/>
      <c r="C319" s="144" t="s">
        <v>419</v>
      </c>
      <c r="D319" s="144" t="s">
        <v>121</v>
      </c>
      <c r="E319" s="145" t="s">
        <v>420</v>
      </c>
      <c r="F319" s="146" t="s">
        <v>421</v>
      </c>
      <c r="G319" s="147" t="s">
        <v>163</v>
      </c>
      <c r="H319" s="148">
        <v>505</v>
      </c>
      <c r="I319" s="149"/>
      <c r="J319" s="150">
        <f>ROUND(I319*H319,2)</f>
        <v>0</v>
      </c>
      <c r="K319" s="151"/>
      <c r="L319" s="32"/>
      <c r="M319" s="152" t="s">
        <v>1</v>
      </c>
      <c r="N319" s="153" t="s">
        <v>39</v>
      </c>
      <c r="O319" s="57"/>
      <c r="P319" s="154">
        <f>O319*H319</f>
        <v>0</v>
      </c>
      <c r="Q319" s="154">
        <v>0.15540000000000001</v>
      </c>
      <c r="R319" s="154">
        <f>Q319*H319</f>
        <v>78.477000000000004</v>
      </c>
      <c r="S319" s="154">
        <v>0</v>
      </c>
      <c r="T319" s="155">
        <f>S319*H319</f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56" t="s">
        <v>125</v>
      </c>
      <c r="AT319" s="156" t="s">
        <v>121</v>
      </c>
      <c r="AU319" s="156" t="s">
        <v>84</v>
      </c>
      <c r="AY319" s="16" t="s">
        <v>119</v>
      </c>
      <c r="BE319" s="157">
        <f>IF(N319="základní",J319,0)</f>
        <v>0</v>
      </c>
      <c r="BF319" s="157">
        <f>IF(N319="snížená",J319,0)</f>
        <v>0</v>
      </c>
      <c r="BG319" s="157">
        <f>IF(N319="zákl. přenesená",J319,0)</f>
        <v>0</v>
      </c>
      <c r="BH319" s="157">
        <f>IF(N319="sníž. přenesená",J319,0)</f>
        <v>0</v>
      </c>
      <c r="BI319" s="157">
        <f>IF(N319="nulová",J319,0)</f>
        <v>0</v>
      </c>
      <c r="BJ319" s="16" t="s">
        <v>82</v>
      </c>
      <c r="BK319" s="157">
        <f>ROUND(I319*H319,2)</f>
        <v>0</v>
      </c>
      <c r="BL319" s="16" t="s">
        <v>125</v>
      </c>
      <c r="BM319" s="156" t="s">
        <v>422</v>
      </c>
    </row>
    <row r="320" spans="1:65" s="13" customFormat="1">
      <c r="B320" s="158"/>
      <c r="D320" s="159" t="s">
        <v>127</v>
      </c>
      <c r="E320" s="160" t="s">
        <v>1</v>
      </c>
      <c r="F320" s="161" t="s">
        <v>423</v>
      </c>
      <c r="H320" s="162">
        <v>390</v>
      </c>
      <c r="I320" s="163"/>
      <c r="L320" s="158"/>
      <c r="M320" s="164"/>
      <c r="N320" s="165"/>
      <c r="O320" s="165"/>
      <c r="P320" s="165"/>
      <c r="Q320" s="165"/>
      <c r="R320" s="165"/>
      <c r="S320" s="165"/>
      <c r="T320" s="166"/>
      <c r="AT320" s="160" t="s">
        <v>127</v>
      </c>
      <c r="AU320" s="160" t="s">
        <v>84</v>
      </c>
      <c r="AV320" s="13" t="s">
        <v>84</v>
      </c>
      <c r="AW320" s="13" t="s">
        <v>31</v>
      </c>
      <c r="AX320" s="13" t="s">
        <v>74</v>
      </c>
      <c r="AY320" s="160" t="s">
        <v>119</v>
      </c>
    </row>
    <row r="321" spans="1:65" s="13" customFormat="1">
      <c r="B321" s="158"/>
      <c r="D321" s="159" t="s">
        <v>127</v>
      </c>
      <c r="E321" s="160" t="s">
        <v>1</v>
      </c>
      <c r="F321" s="161" t="s">
        <v>424</v>
      </c>
      <c r="H321" s="162">
        <v>115</v>
      </c>
      <c r="I321" s="163"/>
      <c r="L321" s="158"/>
      <c r="M321" s="164"/>
      <c r="N321" s="165"/>
      <c r="O321" s="165"/>
      <c r="P321" s="165"/>
      <c r="Q321" s="165"/>
      <c r="R321" s="165"/>
      <c r="S321" s="165"/>
      <c r="T321" s="166"/>
      <c r="AT321" s="160" t="s">
        <v>127</v>
      </c>
      <c r="AU321" s="160" t="s">
        <v>84</v>
      </c>
      <c r="AV321" s="13" t="s">
        <v>84</v>
      </c>
      <c r="AW321" s="13" t="s">
        <v>31</v>
      </c>
      <c r="AX321" s="13" t="s">
        <v>74</v>
      </c>
      <c r="AY321" s="160" t="s">
        <v>119</v>
      </c>
    </row>
    <row r="322" spans="1:65" s="14" customFormat="1">
      <c r="B322" s="167"/>
      <c r="D322" s="159" t="s">
        <v>127</v>
      </c>
      <c r="E322" s="168" t="s">
        <v>1</v>
      </c>
      <c r="F322" s="169" t="s">
        <v>129</v>
      </c>
      <c r="H322" s="170">
        <v>505</v>
      </c>
      <c r="I322" s="171"/>
      <c r="L322" s="167"/>
      <c r="M322" s="172"/>
      <c r="N322" s="173"/>
      <c r="O322" s="173"/>
      <c r="P322" s="173"/>
      <c r="Q322" s="173"/>
      <c r="R322" s="173"/>
      <c r="S322" s="173"/>
      <c r="T322" s="174"/>
      <c r="AT322" s="168" t="s">
        <v>127</v>
      </c>
      <c r="AU322" s="168" t="s">
        <v>84</v>
      </c>
      <c r="AV322" s="14" t="s">
        <v>125</v>
      </c>
      <c r="AW322" s="14" t="s">
        <v>31</v>
      </c>
      <c r="AX322" s="14" t="s">
        <v>82</v>
      </c>
      <c r="AY322" s="168" t="s">
        <v>119</v>
      </c>
    </row>
    <row r="323" spans="1:65" s="2" customFormat="1" ht="16.5" customHeight="1">
      <c r="A323" s="31"/>
      <c r="B323" s="143"/>
      <c r="C323" s="175" t="s">
        <v>425</v>
      </c>
      <c r="D323" s="175" t="s">
        <v>216</v>
      </c>
      <c r="E323" s="176" t="s">
        <v>426</v>
      </c>
      <c r="F323" s="177" t="s">
        <v>427</v>
      </c>
      <c r="G323" s="178" t="s">
        <v>163</v>
      </c>
      <c r="H323" s="179">
        <v>390</v>
      </c>
      <c r="I323" s="180"/>
      <c r="J323" s="181">
        <f>ROUND(I323*H323,2)</f>
        <v>0</v>
      </c>
      <c r="K323" s="182"/>
      <c r="L323" s="183"/>
      <c r="M323" s="184" t="s">
        <v>1</v>
      </c>
      <c r="N323" s="185" t="s">
        <v>39</v>
      </c>
      <c r="O323" s="57"/>
      <c r="P323" s="154">
        <f>O323*H323</f>
        <v>0</v>
      </c>
      <c r="Q323" s="154">
        <v>0.08</v>
      </c>
      <c r="R323" s="154">
        <f>Q323*H323</f>
        <v>31.2</v>
      </c>
      <c r="S323" s="154">
        <v>0</v>
      </c>
      <c r="T323" s="155">
        <f>S323*H323</f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56" t="s">
        <v>156</v>
      </c>
      <c r="AT323" s="156" t="s">
        <v>216</v>
      </c>
      <c r="AU323" s="156" t="s">
        <v>84</v>
      </c>
      <c r="AY323" s="16" t="s">
        <v>119</v>
      </c>
      <c r="BE323" s="157">
        <f>IF(N323="základní",J323,0)</f>
        <v>0</v>
      </c>
      <c r="BF323" s="157">
        <f>IF(N323="snížená",J323,0)</f>
        <v>0</v>
      </c>
      <c r="BG323" s="157">
        <f>IF(N323="zákl. přenesená",J323,0)</f>
        <v>0</v>
      </c>
      <c r="BH323" s="157">
        <f>IF(N323="sníž. přenesená",J323,0)</f>
        <v>0</v>
      </c>
      <c r="BI323" s="157">
        <f>IF(N323="nulová",J323,0)</f>
        <v>0</v>
      </c>
      <c r="BJ323" s="16" t="s">
        <v>82</v>
      </c>
      <c r="BK323" s="157">
        <f>ROUND(I323*H323,2)</f>
        <v>0</v>
      </c>
      <c r="BL323" s="16" t="s">
        <v>125</v>
      </c>
      <c r="BM323" s="156" t="s">
        <v>428</v>
      </c>
    </row>
    <row r="324" spans="1:65" s="2" customFormat="1" ht="21.75" customHeight="1">
      <c r="A324" s="31"/>
      <c r="B324" s="143"/>
      <c r="C324" s="175" t="s">
        <v>429</v>
      </c>
      <c r="D324" s="175" t="s">
        <v>216</v>
      </c>
      <c r="E324" s="176" t="s">
        <v>430</v>
      </c>
      <c r="F324" s="177" t="s">
        <v>431</v>
      </c>
      <c r="G324" s="178" t="s">
        <v>163</v>
      </c>
      <c r="H324" s="179">
        <v>115</v>
      </c>
      <c r="I324" s="180"/>
      <c r="J324" s="181">
        <f>ROUND(I324*H324,2)</f>
        <v>0</v>
      </c>
      <c r="K324" s="182"/>
      <c r="L324" s="183"/>
      <c r="M324" s="184" t="s">
        <v>1</v>
      </c>
      <c r="N324" s="185" t="s">
        <v>39</v>
      </c>
      <c r="O324" s="57"/>
      <c r="P324" s="154">
        <f>O324*H324</f>
        <v>0</v>
      </c>
      <c r="Q324" s="154">
        <v>4.8300000000000003E-2</v>
      </c>
      <c r="R324" s="154">
        <f>Q324*H324</f>
        <v>5.5545</v>
      </c>
      <c r="S324" s="154">
        <v>0</v>
      </c>
      <c r="T324" s="155">
        <f>S324*H324</f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56" t="s">
        <v>156</v>
      </c>
      <c r="AT324" s="156" t="s">
        <v>216</v>
      </c>
      <c r="AU324" s="156" t="s">
        <v>84</v>
      </c>
      <c r="AY324" s="16" t="s">
        <v>119</v>
      </c>
      <c r="BE324" s="157">
        <f>IF(N324="základní",J324,0)</f>
        <v>0</v>
      </c>
      <c r="BF324" s="157">
        <f>IF(N324="snížená",J324,0)</f>
        <v>0</v>
      </c>
      <c r="BG324" s="157">
        <f>IF(N324="zákl. přenesená",J324,0)</f>
        <v>0</v>
      </c>
      <c r="BH324" s="157">
        <f>IF(N324="sníž. přenesená",J324,0)</f>
        <v>0</v>
      </c>
      <c r="BI324" s="157">
        <f>IF(N324="nulová",J324,0)</f>
        <v>0</v>
      </c>
      <c r="BJ324" s="16" t="s">
        <v>82</v>
      </c>
      <c r="BK324" s="157">
        <f>ROUND(I324*H324,2)</f>
        <v>0</v>
      </c>
      <c r="BL324" s="16" t="s">
        <v>125</v>
      </c>
      <c r="BM324" s="156" t="s">
        <v>432</v>
      </c>
    </row>
    <row r="325" spans="1:65" s="2" customFormat="1" ht="33" customHeight="1">
      <c r="A325" s="31"/>
      <c r="B325" s="143"/>
      <c r="C325" s="144" t="s">
        <v>433</v>
      </c>
      <c r="D325" s="144" t="s">
        <v>121</v>
      </c>
      <c r="E325" s="145" t="s">
        <v>434</v>
      </c>
      <c r="F325" s="146" t="s">
        <v>435</v>
      </c>
      <c r="G325" s="147" t="s">
        <v>163</v>
      </c>
      <c r="H325" s="148">
        <v>865</v>
      </c>
      <c r="I325" s="149"/>
      <c r="J325" s="150">
        <f>ROUND(I325*H325,2)</f>
        <v>0</v>
      </c>
      <c r="K325" s="151"/>
      <c r="L325" s="32"/>
      <c r="M325" s="152" t="s">
        <v>1</v>
      </c>
      <c r="N325" s="153" t="s">
        <v>39</v>
      </c>
      <c r="O325" s="57"/>
      <c r="P325" s="154">
        <f>O325*H325</f>
        <v>0</v>
      </c>
      <c r="Q325" s="154">
        <v>0.1295</v>
      </c>
      <c r="R325" s="154">
        <f>Q325*H325</f>
        <v>112.0175</v>
      </c>
      <c r="S325" s="154">
        <v>0</v>
      </c>
      <c r="T325" s="155">
        <f>S325*H325</f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56" t="s">
        <v>125</v>
      </c>
      <c r="AT325" s="156" t="s">
        <v>121</v>
      </c>
      <c r="AU325" s="156" t="s">
        <v>84</v>
      </c>
      <c r="AY325" s="16" t="s">
        <v>119</v>
      </c>
      <c r="BE325" s="157">
        <f>IF(N325="základní",J325,0)</f>
        <v>0</v>
      </c>
      <c r="BF325" s="157">
        <f>IF(N325="snížená",J325,0)</f>
        <v>0</v>
      </c>
      <c r="BG325" s="157">
        <f>IF(N325="zákl. přenesená",J325,0)</f>
        <v>0</v>
      </c>
      <c r="BH325" s="157">
        <f>IF(N325="sníž. přenesená",J325,0)</f>
        <v>0</v>
      </c>
      <c r="BI325" s="157">
        <f>IF(N325="nulová",J325,0)</f>
        <v>0</v>
      </c>
      <c r="BJ325" s="16" t="s">
        <v>82</v>
      </c>
      <c r="BK325" s="157">
        <f>ROUND(I325*H325,2)</f>
        <v>0</v>
      </c>
      <c r="BL325" s="16" t="s">
        <v>125</v>
      </c>
      <c r="BM325" s="156" t="s">
        <v>436</v>
      </c>
    </row>
    <row r="326" spans="1:65" s="13" customFormat="1">
      <c r="B326" s="158"/>
      <c r="D326" s="159" t="s">
        <v>127</v>
      </c>
      <c r="E326" s="160" t="s">
        <v>1</v>
      </c>
      <c r="F326" s="161" t="s">
        <v>437</v>
      </c>
      <c r="H326" s="162">
        <v>25</v>
      </c>
      <c r="I326" s="163"/>
      <c r="L326" s="158"/>
      <c r="M326" s="164"/>
      <c r="N326" s="165"/>
      <c r="O326" s="165"/>
      <c r="P326" s="165"/>
      <c r="Q326" s="165"/>
      <c r="R326" s="165"/>
      <c r="S326" s="165"/>
      <c r="T326" s="166"/>
      <c r="AT326" s="160" t="s">
        <v>127</v>
      </c>
      <c r="AU326" s="160" t="s">
        <v>84</v>
      </c>
      <c r="AV326" s="13" t="s">
        <v>84</v>
      </c>
      <c r="AW326" s="13" t="s">
        <v>31</v>
      </c>
      <c r="AX326" s="13" t="s">
        <v>74</v>
      </c>
      <c r="AY326" s="160" t="s">
        <v>119</v>
      </c>
    </row>
    <row r="327" spans="1:65" s="13" customFormat="1">
      <c r="B327" s="158"/>
      <c r="D327" s="159" t="s">
        <v>127</v>
      </c>
      <c r="E327" s="160" t="s">
        <v>1</v>
      </c>
      <c r="F327" s="161" t="s">
        <v>438</v>
      </c>
      <c r="H327" s="162">
        <v>840</v>
      </c>
      <c r="I327" s="163"/>
      <c r="L327" s="158"/>
      <c r="M327" s="164"/>
      <c r="N327" s="165"/>
      <c r="O327" s="165"/>
      <c r="P327" s="165"/>
      <c r="Q327" s="165"/>
      <c r="R327" s="165"/>
      <c r="S327" s="165"/>
      <c r="T327" s="166"/>
      <c r="AT327" s="160" t="s">
        <v>127</v>
      </c>
      <c r="AU327" s="160" t="s">
        <v>84</v>
      </c>
      <c r="AV327" s="13" t="s">
        <v>84</v>
      </c>
      <c r="AW327" s="13" t="s">
        <v>31</v>
      </c>
      <c r="AX327" s="13" t="s">
        <v>74</v>
      </c>
      <c r="AY327" s="160" t="s">
        <v>119</v>
      </c>
    </row>
    <row r="328" spans="1:65" s="14" customFormat="1">
      <c r="B328" s="167"/>
      <c r="D328" s="159" t="s">
        <v>127</v>
      </c>
      <c r="E328" s="168" t="s">
        <v>1</v>
      </c>
      <c r="F328" s="169" t="s">
        <v>129</v>
      </c>
      <c r="H328" s="170">
        <v>865</v>
      </c>
      <c r="I328" s="171"/>
      <c r="L328" s="167"/>
      <c r="M328" s="172"/>
      <c r="N328" s="173"/>
      <c r="O328" s="173"/>
      <c r="P328" s="173"/>
      <c r="Q328" s="173"/>
      <c r="R328" s="173"/>
      <c r="S328" s="173"/>
      <c r="T328" s="174"/>
      <c r="AT328" s="168" t="s">
        <v>127</v>
      </c>
      <c r="AU328" s="168" t="s">
        <v>84</v>
      </c>
      <c r="AV328" s="14" t="s">
        <v>125</v>
      </c>
      <c r="AW328" s="14" t="s">
        <v>31</v>
      </c>
      <c r="AX328" s="14" t="s">
        <v>82</v>
      </c>
      <c r="AY328" s="168" t="s">
        <v>119</v>
      </c>
    </row>
    <row r="329" spans="1:65" s="2" customFormat="1" ht="16.5" customHeight="1">
      <c r="A329" s="31"/>
      <c r="B329" s="143"/>
      <c r="C329" s="175" t="s">
        <v>439</v>
      </c>
      <c r="D329" s="175" t="s">
        <v>216</v>
      </c>
      <c r="E329" s="176" t="s">
        <v>440</v>
      </c>
      <c r="F329" s="177" t="s">
        <v>441</v>
      </c>
      <c r="G329" s="178" t="s">
        <v>163</v>
      </c>
      <c r="H329" s="179">
        <v>25</v>
      </c>
      <c r="I329" s="180"/>
      <c r="J329" s="181">
        <f>ROUND(I329*H329,2)</f>
        <v>0</v>
      </c>
      <c r="K329" s="182"/>
      <c r="L329" s="183"/>
      <c r="M329" s="184" t="s">
        <v>1</v>
      </c>
      <c r="N329" s="185" t="s">
        <v>39</v>
      </c>
      <c r="O329" s="57"/>
      <c r="P329" s="154">
        <f>O329*H329</f>
        <v>0</v>
      </c>
      <c r="Q329" s="154">
        <v>2.4E-2</v>
      </c>
      <c r="R329" s="154">
        <f>Q329*H329</f>
        <v>0.6</v>
      </c>
      <c r="S329" s="154">
        <v>0</v>
      </c>
      <c r="T329" s="155">
        <f>S329*H329</f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56" t="s">
        <v>156</v>
      </c>
      <c r="AT329" s="156" t="s">
        <v>216</v>
      </c>
      <c r="AU329" s="156" t="s">
        <v>84</v>
      </c>
      <c r="AY329" s="16" t="s">
        <v>119</v>
      </c>
      <c r="BE329" s="157">
        <f>IF(N329="základní",J329,0)</f>
        <v>0</v>
      </c>
      <c r="BF329" s="157">
        <f>IF(N329="snížená",J329,0)</f>
        <v>0</v>
      </c>
      <c r="BG329" s="157">
        <f>IF(N329="zákl. přenesená",J329,0)</f>
        <v>0</v>
      </c>
      <c r="BH329" s="157">
        <f>IF(N329="sníž. přenesená",J329,0)</f>
        <v>0</v>
      </c>
      <c r="BI329" s="157">
        <f>IF(N329="nulová",J329,0)</f>
        <v>0</v>
      </c>
      <c r="BJ329" s="16" t="s">
        <v>82</v>
      </c>
      <c r="BK329" s="157">
        <f>ROUND(I329*H329,2)</f>
        <v>0</v>
      </c>
      <c r="BL329" s="16" t="s">
        <v>125</v>
      </c>
      <c r="BM329" s="156" t="s">
        <v>442</v>
      </c>
    </row>
    <row r="330" spans="1:65" s="2" customFormat="1" ht="16.5" customHeight="1">
      <c r="A330" s="31"/>
      <c r="B330" s="143"/>
      <c r="C330" s="175" t="s">
        <v>443</v>
      </c>
      <c r="D330" s="175" t="s">
        <v>216</v>
      </c>
      <c r="E330" s="176" t="s">
        <v>444</v>
      </c>
      <c r="F330" s="177" t="s">
        <v>445</v>
      </c>
      <c r="G330" s="178" t="s">
        <v>163</v>
      </c>
      <c r="H330" s="179">
        <v>840</v>
      </c>
      <c r="I330" s="180"/>
      <c r="J330" s="181">
        <f>ROUND(I330*H330,2)</f>
        <v>0</v>
      </c>
      <c r="K330" s="182"/>
      <c r="L330" s="183"/>
      <c r="M330" s="184" t="s">
        <v>1</v>
      </c>
      <c r="N330" s="185" t="s">
        <v>39</v>
      </c>
      <c r="O330" s="57"/>
      <c r="P330" s="154">
        <f>O330*H330</f>
        <v>0</v>
      </c>
      <c r="Q330" s="154">
        <v>4.4999999999999998E-2</v>
      </c>
      <c r="R330" s="154">
        <f>Q330*H330</f>
        <v>37.799999999999997</v>
      </c>
      <c r="S330" s="154">
        <v>0</v>
      </c>
      <c r="T330" s="155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56" t="s">
        <v>156</v>
      </c>
      <c r="AT330" s="156" t="s">
        <v>216</v>
      </c>
      <c r="AU330" s="156" t="s">
        <v>84</v>
      </c>
      <c r="AY330" s="16" t="s">
        <v>119</v>
      </c>
      <c r="BE330" s="157">
        <f>IF(N330="základní",J330,0)</f>
        <v>0</v>
      </c>
      <c r="BF330" s="157">
        <f>IF(N330="snížená",J330,0)</f>
        <v>0</v>
      </c>
      <c r="BG330" s="157">
        <f>IF(N330="zákl. přenesená",J330,0)</f>
        <v>0</v>
      </c>
      <c r="BH330" s="157">
        <f>IF(N330="sníž. přenesená",J330,0)</f>
        <v>0</v>
      </c>
      <c r="BI330" s="157">
        <f>IF(N330="nulová",J330,0)</f>
        <v>0</v>
      </c>
      <c r="BJ330" s="16" t="s">
        <v>82</v>
      </c>
      <c r="BK330" s="157">
        <f>ROUND(I330*H330,2)</f>
        <v>0</v>
      </c>
      <c r="BL330" s="16" t="s">
        <v>125</v>
      </c>
      <c r="BM330" s="156" t="s">
        <v>446</v>
      </c>
    </row>
    <row r="331" spans="1:65" s="2" customFormat="1" ht="21.75" customHeight="1">
      <c r="A331" s="31"/>
      <c r="B331" s="143"/>
      <c r="C331" s="144" t="s">
        <v>447</v>
      </c>
      <c r="D331" s="144" t="s">
        <v>121</v>
      </c>
      <c r="E331" s="145" t="s">
        <v>448</v>
      </c>
      <c r="F331" s="146" t="s">
        <v>449</v>
      </c>
      <c r="G331" s="147" t="s">
        <v>163</v>
      </c>
      <c r="H331" s="148">
        <v>16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39</v>
      </c>
      <c r="O331" s="57"/>
      <c r="P331" s="154">
        <f>O331*H331</f>
        <v>0</v>
      </c>
      <c r="Q331" s="154">
        <v>0.14066999999999999</v>
      </c>
      <c r="R331" s="154">
        <f>Q331*H331</f>
        <v>2.2507199999999998</v>
      </c>
      <c r="S331" s="154">
        <v>0</v>
      </c>
      <c r="T331" s="155">
        <f>S331*H331</f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56" t="s">
        <v>125</v>
      </c>
      <c r="AT331" s="156" t="s">
        <v>121</v>
      </c>
      <c r="AU331" s="156" t="s">
        <v>84</v>
      </c>
      <c r="AY331" s="16" t="s">
        <v>119</v>
      </c>
      <c r="BE331" s="157">
        <f>IF(N331="základní",J331,0)</f>
        <v>0</v>
      </c>
      <c r="BF331" s="157">
        <f>IF(N331="snížená",J331,0)</f>
        <v>0</v>
      </c>
      <c r="BG331" s="157">
        <f>IF(N331="zákl. přenesená",J331,0)</f>
        <v>0</v>
      </c>
      <c r="BH331" s="157">
        <f>IF(N331="sníž. přenesená",J331,0)</f>
        <v>0</v>
      </c>
      <c r="BI331" s="157">
        <f>IF(N331="nulová",J331,0)</f>
        <v>0</v>
      </c>
      <c r="BJ331" s="16" t="s">
        <v>82</v>
      </c>
      <c r="BK331" s="157">
        <f>ROUND(I331*H331,2)</f>
        <v>0</v>
      </c>
      <c r="BL331" s="16" t="s">
        <v>125</v>
      </c>
      <c r="BM331" s="156" t="s">
        <v>450</v>
      </c>
    </row>
    <row r="332" spans="1:65" s="13" customFormat="1">
      <c r="B332" s="158"/>
      <c r="D332" s="159" t="s">
        <v>127</v>
      </c>
      <c r="E332" s="160" t="s">
        <v>1</v>
      </c>
      <c r="F332" s="161" t="s">
        <v>451</v>
      </c>
      <c r="H332" s="162">
        <v>16</v>
      </c>
      <c r="I332" s="163"/>
      <c r="L332" s="158"/>
      <c r="M332" s="164"/>
      <c r="N332" s="165"/>
      <c r="O332" s="165"/>
      <c r="P332" s="165"/>
      <c r="Q332" s="165"/>
      <c r="R332" s="165"/>
      <c r="S332" s="165"/>
      <c r="T332" s="166"/>
      <c r="AT332" s="160" t="s">
        <v>127</v>
      </c>
      <c r="AU332" s="160" t="s">
        <v>84</v>
      </c>
      <c r="AV332" s="13" t="s">
        <v>84</v>
      </c>
      <c r="AW332" s="13" t="s">
        <v>31</v>
      </c>
      <c r="AX332" s="13" t="s">
        <v>74</v>
      </c>
      <c r="AY332" s="160" t="s">
        <v>119</v>
      </c>
    </row>
    <row r="333" spans="1:65" s="14" customFormat="1">
      <c r="B333" s="167"/>
      <c r="D333" s="159" t="s">
        <v>127</v>
      </c>
      <c r="E333" s="168" t="s">
        <v>1</v>
      </c>
      <c r="F333" s="169" t="s">
        <v>129</v>
      </c>
      <c r="H333" s="170">
        <v>16</v>
      </c>
      <c r="I333" s="171"/>
      <c r="L333" s="167"/>
      <c r="M333" s="172"/>
      <c r="N333" s="173"/>
      <c r="O333" s="173"/>
      <c r="P333" s="173"/>
      <c r="Q333" s="173"/>
      <c r="R333" s="173"/>
      <c r="S333" s="173"/>
      <c r="T333" s="174"/>
      <c r="AT333" s="168" t="s">
        <v>127</v>
      </c>
      <c r="AU333" s="168" t="s">
        <v>84</v>
      </c>
      <c r="AV333" s="14" t="s">
        <v>125</v>
      </c>
      <c r="AW333" s="14" t="s">
        <v>31</v>
      </c>
      <c r="AX333" s="14" t="s">
        <v>82</v>
      </c>
      <c r="AY333" s="168" t="s">
        <v>119</v>
      </c>
    </row>
    <row r="334" spans="1:65" s="2" customFormat="1" ht="16.5" customHeight="1">
      <c r="A334" s="31"/>
      <c r="B334" s="143"/>
      <c r="C334" s="175" t="s">
        <v>452</v>
      </c>
      <c r="D334" s="175" t="s">
        <v>216</v>
      </c>
      <c r="E334" s="176" t="s">
        <v>453</v>
      </c>
      <c r="F334" s="177" t="s">
        <v>454</v>
      </c>
      <c r="G334" s="178" t="s">
        <v>163</v>
      </c>
      <c r="H334" s="179">
        <v>16</v>
      </c>
      <c r="I334" s="180"/>
      <c r="J334" s="181">
        <f>ROUND(I334*H334,2)</f>
        <v>0</v>
      </c>
      <c r="K334" s="182"/>
      <c r="L334" s="183"/>
      <c r="M334" s="184" t="s">
        <v>1</v>
      </c>
      <c r="N334" s="185" t="s">
        <v>39</v>
      </c>
      <c r="O334" s="57"/>
      <c r="P334" s="154">
        <f>O334*H334</f>
        <v>0</v>
      </c>
      <c r="Q334" s="154">
        <v>0.104</v>
      </c>
      <c r="R334" s="154">
        <f>Q334*H334</f>
        <v>1.6639999999999999</v>
      </c>
      <c r="S334" s="154">
        <v>0</v>
      </c>
      <c r="T334" s="155">
        <f>S334*H334</f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56" t="s">
        <v>156</v>
      </c>
      <c r="AT334" s="156" t="s">
        <v>216</v>
      </c>
      <c r="AU334" s="156" t="s">
        <v>84</v>
      </c>
      <c r="AY334" s="16" t="s">
        <v>119</v>
      </c>
      <c r="BE334" s="157">
        <f>IF(N334="základní",J334,0)</f>
        <v>0</v>
      </c>
      <c r="BF334" s="157">
        <f>IF(N334="snížená",J334,0)</f>
        <v>0</v>
      </c>
      <c r="BG334" s="157">
        <f>IF(N334="zákl. přenesená",J334,0)</f>
        <v>0</v>
      </c>
      <c r="BH334" s="157">
        <f>IF(N334="sníž. přenesená",J334,0)</f>
        <v>0</v>
      </c>
      <c r="BI334" s="157">
        <f>IF(N334="nulová",J334,0)</f>
        <v>0</v>
      </c>
      <c r="BJ334" s="16" t="s">
        <v>82</v>
      </c>
      <c r="BK334" s="157">
        <f>ROUND(I334*H334,2)</f>
        <v>0</v>
      </c>
      <c r="BL334" s="16" t="s">
        <v>125</v>
      </c>
      <c r="BM334" s="156" t="s">
        <v>455</v>
      </c>
    </row>
    <row r="335" spans="1:65" s="2" customFormat="1" ht="21.75" customHeight="1">
      <c r="A335" s="31"/>
      <c r="B335" s="143"/>
      <c r="C335" s="144" t="s">
        <v>456</v>
      </c>
      <c r="D335" s="144" t="s">
        <v>121</v>
      </c>
      <c r="E335" s="145" t="s">
        <v>457</v>
      </c>
      <c r="F335" s="146" t="s">
        <v>458</v>
      </c>
      <c r="G335" s="147" t="s">
        <v>174</v>
      </c>
      <c r="H335" s="148">
        <v>84.93</v>
      </c>
      <c r="I335" s="149"/>
      <c r="J335" s="150">
        <f>ROUND(I335*H335,2)</f>
        <v>0</v>
      </c>
      <c r="K335" s="151"/>
      <c r="L335" s="32"/>
      <c r="M335" s="152" t="s">
        <v>1</v>
      </c>
      <c r="N335" s="153" t="s">
        <v>39</v>
      </c>
      <c r="O335" s="57"/>
      <c r="P335" s="154">
        <f>O335*H335</f>
        <v>0</v>
      </c>
      <c r="Q335" s="154">
        <v>2.2563399999999998</v>
      </c>
      <c r="R335" s="154">
        <f>Q335*H335</f>
        <v>191.63095619999999</v>
      </c>
      <c r="S335" s="154">
        <v>0</v>
      </c>
      <c r="T335" s="155">
        <f>S335*H335</f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56" t="s">
        <v>125</v>
      </c>
      <c r="AT335" s="156" t="s">
        <v>121</v>
      </c>
      <c r="AU335" s="156" t="s">
        <v>84</v>
      </c>
      <c r="AY335" s="16" t="s">
        <v>119</v>
      </c>
      <c r="BE335" s="157">
        <f>IF(N335="základní",J335,0)</f>
        <v>0</v>
      </c>
      <c r="BF335" s="157">
        <f>IF(N335="snížená",J335,0)</f>
        <v>0</v>
      </c>
      <c r="BG335" s="157">
        <f>IF(N335="zákl. přenesená",J335,0)</f>
        <v>0</v>
      </c>
      <c r="BH335" s="157">
        <f>IF(N335="sníž. přenesená",J335,0)</f>
        <v>0</v>
      </c>
      <c r="BI335" s="157">
        <f>IF(N335="nulová",J335,0)</f>
        <v>0</v>
      </c>
      <c r="BJ335" s="16" t="s">
        <v>82</v>
      </c>
      <c r="BK335" s="157">
        <f>ROUND(I335*H335,2)</f>
        <v>0</v>
      </c>
      <c r="BL335" s="16" t="s">
        <v>125</v>
      </c>
      <c r="BM335" s="156" t="s">
        <v>459</v>
      </c>
    </row>
    <row r="336" spans="1:65" s="13" customFormat="1">
      <c r="B336" s="158"/>
      <c r="D336" s="159" t="s">
        <v>127</v>
      </c>
      <c r="E336" s="160" t="s">
        <v>1</v>
      </c>
      <c r="F336" s="161" t="s">
        <v>460</v>
      </c>
      <c r="H336" s="162">
        <v>41.68</v>
      </c>
      <c r="I336" s="163"/>
      <c r="L336" s="158"/>
      <c r="M336" s="164"/>
      <c r="N336" s="165"/>
      <c r="O336" s="165"/>
      <c r="P336" s="165"/>
      <c r="Q336" s="165"/>
      <c r="R336" s="165"/>
      <c r="S336" s="165"/>
      <c r="T336" s="166"/>
      <c r="AT336" s="160" t="s">
        <v>127</v>
      </c>
      <c r="AU336" s="160" t="s">
        <v>84</v>
      </c>
      <c r="AV336" s="13" t="s">
        <v>84</v>
      </c>
      <c r="AW336" s="13" t="s">
        <v>31</v>
      </c>
      <c r="AX336" s="13" t="s">
        <v>74</v>
      </c>
      <c r="AY336" s="160" t="s">
        <v>119</v>
      </c>
    </row>
    <row r="337" spans="1:65" s="13" customFormat="1">
      <c r="B337" s="158"/>
      <c r="D337" s="159" t="s">
        <v>127</v>
      </c>
      <c r="E337" s="160" t="s">
        <v>1</v>
      </c>
      <c r="F337" s="161" t="s">
        <v>461</v>
      </c>
      <c r="H337" s="162">
        <v>43.25</v>
      </c>
      <c r="I337" s="163"/>
      <c r="L337" s="158"/>
      <c r="M337" s="164"/>
      <c r="N337" s="165"/>
      <c r="O337" s="165"/>
      <c r="P337" s="165"/>
      <c r="Q337" s="165"/>
      <c r="R337" s="165"/>
      <c r="S337" s="165"/>
      <c r="T337" s="166"/>
      <c r="AT337" s="160" t="s">
        <v>127</v>
      </c>
      <c r="AU337" s="160" t="s">
        <v>84</v>
      </c>
      <c r="AV337" s="13" t="s">
        <v>84</v>
      </c>
      <c r="AW337" s="13" t="s">
        <v>31</v>
      </c>
      <c r="AX337" s="13" t="s">
        <v>74</v>
      </c>
      <c r="AY337" s="160" t="s">
        <v>119</v>
      </c>
    </row>
    <row r="338" spans="1:65" s="14" customFormat="1">
      <c r="B338" s="167"/>
      <c r="D338" s="159" t="s">
        <v>127</v>
      </c>
      <c r="E338" s="168" t="s">
        <v>1</v>
      </c>
      <c r="F338" s="169" t="s">
        <v>129</v>
      </c>
      <c r="H338" s="170">
        <v>84.93</v>
      </c>
      <c r="I338" s="171"/>
      <c r="L338" s="167"/>
      <c r="M338" s="172"/>
      <c r="N338" s="173"/>
      <c r="O338" s="173"/>
      <c r="P338" s="173"/>
      <c r="Q338" s="173"/>
      <c r="R338" s="173"/>
      <c r="S338" s="173"/>
      <c r="T338" s="174"/>
      <c r="AT338" s="168" t="s">
        <v>127</v>
      </c>
      <c r="AU338" s="168" t="s">
        <v>84</v>
      </c>
      <c r="AV338" s="14" t="s">
        <v>125</v>
      </c>
      <c r="AW338" s="14" t="s">
        <v>31</v>
      </c>
      <c r="AX338" s="14" t="s">
        <v>82</v>
      </c>
      <c r="AY338" s="168" t="s">
        <v>119</v>
      </c>
    </row>
    <row r="339" spans="1:65" s="2" customFormat="1" ht="21.75" customHeight="1">
      <c r="A339" s="31"/>
      <c r="B339" s="143"/>
      <c r="C339" s="144" t="s">
        <v>462</v>
      </c>
      <c r="D339" s="144" t="s">
        <v>121</v>
      </c>
      <c r="E339" s="145" t="s">
        <v>463</v>
      </c>
      <c r="F339" s="146" t="s">
        <v>464</v>
      </c>
      <c r="G339" s="147" t="s">
        <v>163</v>
      </c>
      <c r="H339" s="148">
        <v>110</v>
      </c>
      <c r="I339" s="149"/>
      <c r="J339" s="150">
        <f>ROUND(I339*H339,2)</f>
        <v>0</v>
      </c>
      <c r="K339" s="151"/>
      <c r="L339" s="32"/>
      <c r="M339" s="152" t="s">
        <v>1</v>
      </c>
      <c r="N339" s="153" t="s">
        <v>39</v>
      </c>
      <c r="O339" s="57"/>
      <c r="P339" s="154">
        <f>O339*H339</f>
        <v>0</v>
      </c>
      <c r="Q339" s="154">
        <v>1.0000000000000001E-5</v>
      </c>
      <c r="R339" s="154">
        <f>Q339*H339</f>
        <v>1.1000000000000001E-3</v>
      </c>
      <c r="S339" s="154">
        <v>0</v>
      </c>
      <c r="T339" s="155">
        <f>S339*H339</f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56" t="s">
        <v>125</v>
      </c>
      <c r="AT339" s="156" t="s">
        <v>121</v>
      </c>
      <c r="AU339" s="156" t="s">
        <v>84</v>
      </c>
      <c r="AY339" s="16" t="s">
        <v>119</v>
      </c>
      <c r="BE339" s="157">
        <f>IF(N339="základní",J339,0)</f>
        <v>0</v>
      </c>
      <c r="BF339" s="157">
        <f>IF(N339="snížená",J339,0)</f>
        <v>0</v>
      </c>
      <c r="BG339" s="157">
        <f>IF(N339="zákl. přenesená",J339,0)</f>
        <v>0</v>
      </c>
      <c r="BH339" s="157">
        <f>IF(N339="sníž. přenesená",J339,0)</f>
        <v>0</v>
      </c>
      <c r="BI339" s="157">
        <f>IF(N339="nulová",J339,0)</f>
        <v>0</v>
      </c>
      <c r="BJ339" s="16" t="s">
        <v>82</v>
      </c>
      <c r="BK339" s="157">
        <f>ROUND(I339*H339,2)</f>
        <v>0</v>
      </c>
      <c r="BL339" s="16" t="s">
        <v>125</v>
      </c>
      <c r="BM339" s="156" t="s">
        <v>465</v>
      </c>
    </row>
    <row r="340" spans="1:65" s="13" customFormat="1">
      <c r="B340" s="158"/>
      <c r="D340" s="159" t="s">
        <v>127</v>
      </c>
      <c r="E340" s="160" t="s">
        <v>1</v>
      </c>
      <c r="F340" s="161" t="s">
        <v>466</v>
      </c>
      <c r="H340" s="162">
        <v>110</v>
      </c>
      <c r="I340" s="163"/>
      <c r="L340" s="158"/>
      <c r="M340" s="164"/>
      <c r="N340" s="165"/>
      <c r="O340" s="165"/>
      <c r="P340" s="165"/>
      <c r="Q340" s="165"/>
      <c r="R340" s="165"/>
      <c r="S340" s="165"/>
      <c r="T340" s="166"/>
      <c r="AT340" s="160" t="s">
        <v>127</v>
      </c>
      <c r="AU340" s="160" t="s">
        <v>84</v>
      </c>
      <c r="AV340" s="13" t="s">
        <v>84</v>
      </c>
      <c r="AW340" s="13" t="s">
        <v>31</v>
      </c>
      <c r="AX340" s="13" t="s">
        <v>74</v>
      </c>
      <c r="AY340" s="160" t="s">
        <v>119</v>
      </c>
    </row>
    <row r="341" spans="1:65" s="14" customFormat="1">
      <c r="B341" s="167"/>
      <c r="D341" s="159" t="s">
        <v>127</v>
      </c>
      <c r="E341" s="168" t="s">
        <v>1</v>
      </c>
      <c r="F341" s="169" t="s">
        <v>129</v>
      </c>
      <c r="H341" s="170">
        <v>110</v>
      </c>
      <c r="I341" s="171"/>
      <c r="L341" s="167"/>
      <c r="M341" s="172"/>
      <c r="N341" s="173"/>
      <c r="O341" s="173"/>
      <c r="P341" s="173"/>
      <c r="Q341" s="173"/>
      <c r="R341" s="173"/>
      <c r="S341" s="173"/>
      <c r="T341" s="174"/>
      <c r="AT341" s="168" t="s">
        <v>127</v>
      </c>
      <c r="AU341" s="168" t="s">
        <v>84</v>
      </c>
      <c r="AV341" s="14" t="s">
        <v>125</v>
      </c>
      <c r="AW341" s="14" t="s">
        <v>31</v>
      </c>
      <c r="AX341" s="14" t="s">
        <v>82</v>
      </c>
      <c r="AY341" s="168" t="s">
        <v>119</v>
      </c>
    </row>
    <row r="342" spans="1:65" s="2" customFormat="1" ht="21.75" customHeight="1">
      <c r="A342" s="31"/>
      <c r="B342" s="143"/>
      <c r="C342" s="144" t="s">
        <v>467</v>
      </c>
      <c r="D342" s="144" t="s">
        <v>121</v>
      </c>
      <c r="E342" s="145" t="s">
        <v>468</v>
      </c>
      <c r="F342" s="146" t="s">
        <v>469</v>
      </c>
      <c r="G342" s="147" t="s">
        <v>163</v>
      </c>
      <c r="H342" s="148">
        <v>110</v>
      </c>
      <c r="I342" s="149"/>
      <c r="J342" s="150">
        <f>ROUND(I342*H342,2)</f>
        <v>0</v>
      </c>
      <c r="K342" s="151"/>
      <c r="L342" s="32"/>
      <c r="M342" s="152" t="s">
        <v>1</v>
      </c>
      <c r="N342" s="153" t="s">
        <v>39</v>
      </c>
      <c r="O342" s="57"/>
      <c r="P342" s="154">
        <f>O342*H342</f>
        <v>0</v>
      </c>
      <c r="Q342" s="154">
        <v>3.4000000000000002E-4</v>
      </c>
      <c r="R342" s="154">
        <f>Q342*H342</f>
        <v>3.7400000000000003E-2</v>
      </c>
      <c r="S342" s="154">
        <v>0</v>
      </c>
      <c r="T342" s="155">
        <f>S342*H342</f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56" t="s">
        <v>125</v>
      </c>
      <c r="AT342" s="156" t="s">
        <v>121</v>
      </c>
      <c r="AU342" s="156" t="s">
        <v>84</v>
      </c>
      <c r="AY342" s="16" t="s">
        <v>119</v>
      </c>
      <c r="BE342" s="157">
        <f>IF(N342="základní",J342,0)</f>
        <v>0</v>
      </c>
      <c r="BF342" s="157">
        <f>IF(N342="snížená",J342,0)</f>
        <v>0</v>
      </c>
      <c r="BG342" s="157">
        <f>IF(N342="zákl. přenesená",J342,0)</f>
        <v>0</v>
      </c>
      <c r="BH342" s="157">
        <f>IF(N342="sníž. přenesená",J342,0)</f>
        <v>0</v>
      </c>
      <c r="BI342" s="157">
        <f>IF(N342="nulová",J342,0)</f>
        <v>0</v>
      </c>
      <c r="BJ342" s="16" t="s">
        <v>82</v>
      </c>
      <c r="BK342" s="157">
        <f>ROUND(I342*H342,2)</f>
        <v>0</v>
      </c>
      <c r="BL342" s="16" t="s">
        <v>125</v>
      </c>
      <c r="BM342" s="156" t="s">
        <v>470</v>
      </c>
    </row>
    <row r="343" spans="1:65" s="13" customFormat="1">
      <c r="B343" s="158"/>
      <c r="D343" s="159" t="s">
        <v>127</v>
      </c>
      <c r="E343" s="160" t="s">
        <v>1</v>
      </c>
      <c r="F343" s="161" t="s">
        <v>466</v>
      </c>
      <c r="H343" s="162">
        <v>110</v>
      </c>
      <c r="I343" s="163"/>
      <c r="L343" s="158"/>
      <c r="M343" s="164"/>
      <c r="N343" s="165"/>
      <c r="O343" s="165"/>
      <c r="P343" s="165"/>
      <c r="Q343" s="165"/>
      <c r="R343" s="165"/>
      <c r="S343" s="165"/>
      <c r="T343" s="166"/>
      <c r="AT343" s="160" t="s">
        <v>127</v>
      </c>
      <c r="AU343" s="160" t="s">
        <v>84</v>
      </c>
      <c r="AV343" s="13" t="s">
        <v>84</v>
      </c>
      <c r="AW343" s="13" t="s">
        <v>31</v>
      </c>
      <c r="AX343" s="13" t="s">
        <v>74</v>
      </c>
      <c r="AY343" s="160" t="s">
        <v>119</v>
      </c>
    </row>
    <row r="344" spans="1:65" s="14" customFormat="1">
      <c r="B344" s="167"/>
      <c r="D344" s="159" t="s">
        <v>127</v>
      </c>
      <c r="E344" s="168" t="s">
        <v>1</v>
      </c>
      <c r="F344" s="169" t="s">
        <v>129</v>
      </c>
      <c r="H344" s="170">
        <v>110</v>
      </c>
      <c r="I344" s="171"/>
      <c r="L344" s="167"/>
      <c r="M344" s="172"/>
      <c r="N344" s="173"/>
      <c r="O344" s="173"/>
      <c r="P344" s="173"/>
      <c r="Q344" s="173"/>
      <c r="R344" s="173"/>
      <c r="S344" s="173"/>
      <c r="T344" s="174"/>
      <c r="AT344" s="168" t="s">
        <v>127</v>
      </c>
      <c r="AU344" s="168" t="s">
        <v>84</v>
      </c>
      <c r="AV344" s="14" t="s">
        <v>125</v>
      </c>
      <c r="AW344" s="14" t="s">
        <v>31</v>
      </c>
      <c r="AX344" s="14" t="s">
        <v>82</v>
      </c>
      <c r="AY344" s="168" t="s">
        <v>119</v>
      </c>
    </row>
    <row r="345" spans="1:65" s="2" customFormat="1" ht="21.75" customHeight="1">
      <c r="A345" s="31"/>
      <c r="B345" s="143"/>
      <c r="C345" s="144" t="s">
        <v>471</v>
      </c>
      <c r="D345" s="144" t="s">
        <v>121</v>
      </c>
      <c r="E345" s="145" t="s">
        <v>472</v>
      </c>
      <c r="F345" s="146" t="s">
        <v>473</v>
      </c>
      <c r="G345" s="147" t="s">
        <v>124</v>
      </c>
      <c r="H345" s="148">
        <v>3995</v>
      </c>
      <c r="I345" s="149"/>
      <c r="J345" s="150">
        <f>ROUND(I345*H345,2)</f>
        <v>0</v>
      </c>
      <c r="K345" s="151"/>
      <c r="L345" s="32"/>
      <c r="M345" s="152" t="s">
        <v>1</v>
      </c>
      <c r="N345" s="153" t="s">
        <v>39</v>
      </c>
      <c r="O345" s="57"/>
      <c r="P345" s="154">
        <f>O345*H345</f>
        <v>0</v>
      </c>
      <c r="Q345" s="154">
        <v>6.8999999999999997E-4</v>
      </c>
      <c r="R345" s="154">
        <f>Q345*H345</f>
        <v>2.7565499999999998</v>
      </c>
      <c r="S345" s="154">
        <v>0</v>
      </c>
      <c r="T345" s="155">
        <f>S345*H345</f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56" t="s">
        <v>125</v>
      </c>
      <c r="AT345" s="156" t="s">
        <v>121</v>
      </c>
      <c r="AU345" s="156" t="s">
        <v>84</v>
      </c>
      <c r="AY345" s="16" t="s">
        <v>119</v>
      </c>
      <c r="BE345" s="157">
        <f>IF(N345="základní",J345,0)</f>
        <v>0</v>
      </c>
      <c r="BF345" s="157">
        <f>IF(N345="snížená",J345,0)</f>
        <v>0</v>
      </c>
      <c r="BG345" s="157">
        <f>IF(N345="zákl. přenesená",J345,0)</f>
        <v>0</v>
      </c>
      <c r="BH345" s="157">
        <f>IF(N345="sníž. přenesená",J345,0)</f>
        <v>0</v>
      </c>
      <c r="BI345" s="157">
        <f>IF(N345="nulová",J345,0)</f>
        <v>0</v>
      </c>
      <c r="BJ345" s="16" t="s">
        <v>82</v>
      </c>
      <c r="BK345" s="157">
        <f>ROUND(I345*H345,2)</f>
        <v>0</v>
      </c>
      <c r="BL345" s="16" t="s">
        <v>125</v>
      </c>
      <c r="BM345" s="156" t="s">
        <v>474</v>
      </c>
    </row>
    <row r="346" spans="1:65" s="13" customFormat="1">
      <c r="B346" s="158"/>
      <c r="D346" s="159" t="s">
        <v>127</v>
      </c>
      <c r="E346" s="160" t="s">
        <v>1</v>
      </c>
      <c r="F346" s="161" t="s">
        <v>238</v>
      </c>
      <c r="H346" s="162">
        <v>3995</v>
      </c>
      <c r="I346" s="163"/>
      <c r="L346" s="158"/>
      <c r="M346" s="164"/>
      <c r="N346" s="165"/>
      <c r="O346" s="165"/>
      <c r="P346" s="165"/>
      <c r="Q346" s="165"/>
      <c r="R346" s="165"/>
      <c r="S346" s="165"/>
      <c r="T346" s="166"/>
      <c r="AT346" s="160" t="s">
        <v>127</v>
      </c>
      <c r="AU346" s="160" t="s">
        <v>84</v>
      </c>
      <c r="AV346" s="13" t="s">
        <v>84</v>
      </c>
      <c r="AW346" s="13" t="s">
        <v>31</v>
      </c>
      <c r="AX346" s="13" t="s">
        <v>74</v>
      </c>
      <c r="AY346" s="160" t="s">
        <v>119</v>
      </c>
    </row>
    <row r="347" spans="1:65" s="14" customFormat="1">
      <c r="B347" s="167"/>
      <c r="D347" s="159" t="s">
        <v>127</v>
      </c>
      <c r="E347" s="168" t="s">
        <v>1</v>
      </c>
      <c r="F347" s="169" t="s">
        <v>129</v>
      </c>
      <c r="H347" s="170">
        <v>3995</v>
      </c>
      <c r="I347" s="171"/>
      <c r="L347" s="167"/>
      <c r="M347" s="172"/>
      <c r="N347" s="173"/>
      <c r="O347" s="173"/>
      <c r="P347" s="173"/>
      <c r="Q347" s="173"/>
      <c r="R347" s="173"/>
      <c r="S347" s="173"/>
      <c r="T347" s="174"/>
      <c r="AT347" s="168" t="s">
        <v>127</v>
      </c>
      <c r="AU347" s="168" t="s">
        <v>84</v>
      </c>
      <c r="AV347" s="14" t="s">
        <v>125</v>
      </c>
      <c r="AW347" s="14" t="s">
        <v>31</v>
      </c>
      <c r="AX347" s="14" t="s">
        <v>82</v>
      </c>
      <c r="AY347" s="168" t="s">
        <v>119</v>
      </c>
    </row>
    <row r="348" spans="1:65" s="2" customFormat="1" ht="33" customHeight="1">
      <c r="A348" s="31"/>
      <c r="B348" s="143"/>
      <c r="C348" s="144" t="s">
        <v>475</v>
      </c>
      <c r="D348" s="144" t="s">
        <v>121</v>
      </c>
      <c r="E348" s="145" t="s">
        <v>476</v>
      </c>
      <c r="F348" s="146" t="s">
        <v>477</v>
      </c>
      <c r="G348" s="147" t="s">
        <v>163</v>
      </c>
      <c r="H348" s="148">
        <v>80</v>
      </c>
      <c r="I348" s="149"/>
      <c r="J348" s="150">
        <f>ROUND(I348*H348,2)</f>
        <v>0</v>
      </c>
      <c r="K348" s="151"/>
      <c r="L348" s="32"/>
      <c r="M348" s="152" t="s">
        <v>1</v>
      </c>
      <c r="N348" s="153" t="s">
        <v>39</v>
      </c>
      <c r="O348" s="57"/>
      <c r="P348" s="154">
        <f>O348*H348</f>
        <v>0</v>
      </c>
      <c r="Q348" s="154">
        <v>0</v>
      </c>
      <c r="R348" s="154">
        <f>Q348*H348</f>
        <v>0</v>
      </c>
      <c r="S348" s="154">
        <v>0</v>
      </c>
      <c r="T348" s="155">
        <f>S348*H348</f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56" t="s">
        <v>125</v>
      </c>
      <c r="AT348" s="156" t="s">
        <v>121</v>
      </c>
      <c r="AU348" s="156" t="s">
        <v>84</v>
      </c>
      <c r="AY348" s="16" t="s">
        <v>119</v>
      </c>
      <c r="BE348" s="157">
        <f>IF(N348="základní",J348,0)</f>
        <v>0</v>
      </c>
      <c r="BF348" s="157">
        <f>IF(N348="snížená",J348,0)</f>
        <v>0</v>
      </c>
      <c r="BG348" s="157">
        <f>IF(N348="zákl. přenesená",J348,0)</f>
        <v>0</v>
      </c>
      <c r="BH348" s="157">
        <f>IF(N348="sníž. přenesená",J348,0)</f>
        <v>0</v>
      </c>
      <c r="BI348" s="157">
        <f>IF(N348="nulová",J348,0)</f>
        <v>0</v>
      </c>
      <c r="BJ348" s="16" t="s">
        <v>82</v>
      </c>
      <c r="BK348" s="157">
        <f>ROUND(I348*H348,2)</f>
        <v>0</v>
      </c>
      <c r="BL348" s="16" t="s">
        <v>125</v>
      </c>
      <c r="BM348" s="156" t="s">
        <v>478</v>
      </c>
    </row>
    <row r="349" spans="1:65" s="13" customFormat="1">
      <c r="B349" s="158"/>
      <c r="D349" s="159" t="s">
        <v>127</v>
      </c>
      <c r="E349" s="160" t="s">
        <v>1</v>
      </c>
      <c r="F349" s="161" t="s">
        <v>479</v>
      </c>
      <c r="H349" s="162">
        <v>80</v>
      </c>
      <c r="I349" s="163"/>
      <c r="L349" s="158"/>
      <c r="M349" s="164"/>
      <c r="N349" s="165"/>
      <c r="O349" s="165"/>
      <c r="P349" s="165"/>
      <c r="Q349" s="165"/>
      <c r="R349" s="165"/>
      <c r="S349" s="165"/>
      <c r="T349" s="166"/>
      <c r="AT349" s="160" t="s">
        <v>127</v>
      </c>
      <c r="AU349" s="160" t="s">
        <v>84</v>
      </c>
      <c r="AV349" s="13" t="s">
        <v>84</v>
      </c>
      <c r="AW349" s="13" t="s">
        <v>31</v>
      </c>
      <c r="AX349" s="13" t="s">
        <v>74</v>
      </c>
      <c r="AY349" s="160" t="s">
        <v>119</v>
      </c>
    </row>
    <row r="350" spans="1:65" s="14" customFormat="1">
      <c r="B350" s="167"/>
      <c r="D350" s="159" t="s">
        <v>127</v>
      </c>
      <c r="E350" s="168" t="s">
        <v>1</v>
      </c>
      <c r="F350" s="169" t="s">
        <v>129</v>
      </c>
      <c r="H350" s="170">
        <v>80</v>
      </c>
      <c r="I350" s="171"/>
      <c r="L350" s="167"/>
      <c r="M350" s="172"/>
      <c r="N350" s="173"/>
      <c r="O350" s="173"/>
      <c r="P350" s="173"/>
      <c r="Q350" s="173"/>
      <c r="R350" s="173"/>
      <c r="S350" s="173"/>
      <c r="T350" s="174"/>
      <c r="AT350" s="168" t="s">
        <v>127</v>
      </c>
      <c r="AU350" s="168" t="s">
        <v>84</v>
      </c>
      <c r="AV350" s="14" t="s">
        <v>125</v>
      </c>
      <c r="AW350" s="14" t="s">
        <v>31</v>
      </c>
      <c r="AX350" s="14" t="s">
        <v>82</v>
      </c>
      <c r="AY350" s="168" t="s">
        <v>119</v>
      </c>
    </row>
    <row r="351" spans="1:65" s="2" customFormat="1" ht="33" customHeight="1">
      <c r="A351" s="31"/>
      <c r="B351" s="143"/>
      <c r="C351" s="144" t="s">
        <v>480</v>
      </c>
      <c r="D351" s="144" t="s">
        <v>121</v>
      </c>
      <c r="E351" s="145" t="s">
        <v>481</v>
      </c>
      <c r="F351" s="146" t="s">
        <v>482</v>
      </c>
      <c r="G351" s="147" t="s">
        <v>163</v>
      </c>
      <c r="H351" s="148">
        <v>40</v>
      </c>
      <c r="I351" s="149"/>
      <c r="J351" s="150">
        <f>ROUND(I351*H351,2)</f>
        <v>0</v>
      </c>
      <c r="K351" s="151"/>
      <c r="L351" s="32"/>
      <c r="M351" s="152" t="s">
        <v>1</v>
      </c>
      <c r="N351" s="153" t="s">
        <v>39</v>
      </c>
      <c r="O351" s="57"/>
      <c r="P351" s="154">
        <f>O351*H351</f>
        <v>0</v>
      </c>
      <c r="Q351" s="154">
        <v>0</v>
      </c>
      <c r="R351" s="154">
        <f>Q351*H351</f>
        <v>0</v>
      </c>
      <c r="S351" s="154">
        <v>0</v>
      </c>
      <c r="T351" s="155">
        <f>S351*H351</f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56" t="s">
        <v>125</v>
      </c>
      <c r="AT351" s="156" t="s">
        <v>121</v>
      </c>
      <c r="AU351" s="156" t="s">
        <v>84</v>
      </c>
      <c r="AY351" s="16" t="s">
        <v>119</v>
      </c>
      <c r="BE351" s="157">
        <f>IF(N351="základní",J351,0)</f>
        <v>0</v>
      </c>
      <c r="BF351" s="157">
        <f>IF(N351="snížená",J351,0)</f>
        <v>0</v>
      </c>
      <c r="BG351" s="157">
        <f>IF(N351="zákl. přenesená",J351,0)</f>
        <v>0</v>
      </c>
      <c r="BH351" s="157">
        <f>IF(N351="sníž. přenesená",J351,0)</f>
        <v>0</v>
      </c>
      <c r="BI351" s="157">
        <f>IF(N351="nulová",J351,0)</f>
        <v>0</v>
      </c>
      <c r="BJ351" s="16" t="s">
        <v>82</v>
      </c>
      <c r="BK351" s="157">
        <f>ROUND(I351*H351,2)</f>
        <v>0</v>
      </c>
      <c r="BL351" s="16" t="s">
        <v>125</v>
      </c>
      <c r="BM351" s="156" t="s">
        <v>483</v>
      </c>
    </row>
    <row r="352" spans="1:65" s="13" customFormat="1">
      <c r="B352" s="158"/>
      <c r="D352" s="159" t="s">
        <v>127</v>
      </c>
      <c r="E352" s="160" t="s">
        <v>1</v>
      </c>
      <c r="F352" s="161" t="s">
        <v>484</v>
      </c>
      <c r="H352" s="162">
        <v>40</v>
      </c>
      <c r="I352" s="163"/>
      <c r="L352" s="158"/>
      <c r="M352" s="164"/>
      <c r="N352" s="165"/>
      <c r="O352" s="165"/>
      <c r="P352" s="165"/>
      <c r="Q352" s="165"/>
      <c r="R352" s="165"/>
      <c r="S352" s="165"/>
      <c r="T352" s="166"/>
      <c r="AT352" s="160" t="s">
        <v>127</v>
      </c>
      <c r="AU352" s="160" t="s">
        <v>84</v>
      </c>
      <c r="AV352" s="13" t="s">
        <v>84</v>
      </c>
      <c r="AW352" s="13" t="s">
        <v>31</v>
      </c>
      <c r="AX352" s="13" t="s">
        <v>74</v>
      </c>
      <c r="AY352" s="160" t="s">
        <v>119</v>
      </c>
    </row>
    <row r="353" spans="1:65" s="14" customFormat="1">
      <c r="B353" s="167"/>
      <c r="D353" s="159" t="s">
        <v>127</v>
      </c>
      <c r="E353" s="168" t="s">
        <v>1</v>
      </c>
      <c r="F353" s="169" t="s">
        <v>129</v>
      </c>
      <c r="H353" s="170">
        <v>40</v>
      </c>
      <c r="I353" s="171"/>
      <c r="L353" s="167"/>
      <c r="M353" s="172"/>
      <c r="N353" s="173"/>
      <c r="O353" s="173"/>
      <c r="P353" s="173"/>
      <c r="Q353" s="173"/>
      <c r="R353" s="173"/>
      <c r="S353" s="173"/>
      <c r="T353" s="174"/>
      <c r="AT353" s="168" t="s">
        <v>127</v>
      </c>
      <c r="AU353" s="168" t="s">
        <v>84</v>
      </c>
      <c r="AV353" s="14" t="s">
        <v>125</v>
      </c>
      <c r="AW353" s="14" t="s">
        <v>31</v>
      </c>
      <c r="AX353" s="14" t="s">
        <v>82</v>
      </c>
      <c r="AY353" s="168" t="s">
        <v>119</v>
      </c>
    </row>
    <row r="354" spans="1:65" s="2" customFormat="1" ht="21.75" customHeight="1">
      <c r="A354" s="31"/>
      <c r="B354" s="143"/>
      <c r="C354" s="144" t="s">
        <v>485</v>
      </c>
      <c r="D354" s="144" t="s">
        <v>121</v>
      </c>
      <c r="E354" s="145" t="s">
        <v>486</v>
      </c>
      <c r="F354" s="146" t="s">
        <v>487</v>
      </c>
      <c r="G354" s="147" t="s">
        <v>383</v>
      </c>
      <c r="H354" s="148">
        <v>4</v>
      </c>
      <c r="I354" s="149"/>
      <c r="J354" s="150">
        <f>ROUND(I354*H354,2)</f>
        <v>0</v>
      </c>
      <c r="K354" s="151"/>
      <c r="L354" s="32"/>
      <c r="M354" s="152" t="s">
        <v>1</v>
      </c>
      <c r="N354" s="153" t="s">
        <v>39</v>
      </c>
      <c r="O354" s="57"/>
      <c r="P354" s="154">
        <f>O354*H354</f>
        <v>0</v>
      </c>
      <c r="Q354" s="154">
        <v>0</v>
      </c>
      <c r="R354" s="154">
        <f>Q354*H354</f>
        <v>0</v>
      </c>
      <c r="S354" s="154">
        <v>0</v>
      </c>
      <c r="T354" s="155">
        <f>S354*H354</f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56" t="s">
        <v>125</v>
      </c>
      <c r="AT354" s="156" t="s">
        <v>121</v>
      </c>
      <c r="AU354" s="156" t="s">
        <v>84</v>
      </c>
      <c r="AY354" s="16" t="s">
        <v>119</v>
      </c>
      <c r="BE354" s="157">
        <f>IF(N354="základní",J354,0)</f>
        <v>0</v>
      </c>
      <c r="BF354" s="157">
        <f>IF(N354="snížená",J354,0)</f>
        <v>0</v>
      </c>
      <c r="BG354" s="157">
        <f>IF(N354="zákl. přenesená",J354,0)</f>
        <v>0</v>
      </c>
      <c r="BH354" s="157">
        <f>IF(N354="sníž. přenesená",J354,0)</f>
        <v>0</v>
      </c>
      <c r="BI354" s="157">
        <f>IF(N354="nulová",J354,0)</f>
        <v>0</v>
      </c>
      <c r="BJ354" s="16" t="s">
        <v>82</v>
      </c>
      <c r="BK354" s="157">
        <f>ROUND(I354*H354,2)</f>
        <v>0</v>
      </c>
      <c r="BL354" s="16" t="s">
        <v>125</v>
      </c>
      <c r="BM354" s="156" t="s">
        <v>488</v>
      </c>
    </row>
    <row r="355" spans="1:65" s="2" customFormat="1" ht="33" customHeight="1">
      <c r="A355" s="31"/>
      <c r="B355" s="143"/>
      <c r="C355" s="144" t="s">
        <v>489</v>
      </c>
      <c r="D355" s="144" t="s">
        <v>121</v>
      </c>
      <c r="E355" s="145" t="s">
        <v>490</v>
      </c>
      <c r="F355" s="146" t="s">
        <v>491</v>
      </c>
      <c r="G355" s="147" t="s">
        <v>163</v>
      </c>
      <c r="H355" s="148">
        <v>40</v>
      </c>
      <c r="I355" s="149"/>
      <c r="J355" s="150">
        <f>ROUND(I355*H355,2)</f>
        <v>0</v>
      </c>
      <c r="K355" s="151"/>
      <c r="L355" s="32"/>
      <c r="M355" s="152" t="s">
        <v>1</v>
      </c>
      <c r="N355" s="153" t="s">
        <v>39</v>
      </c>
      <c r="O355" s="57"/>
      <c r="P355" s="154">
        <f>O355*H355</f>
        <v>0</v>
      </c>
      <c r="Q355" s="154">
        <v>0</v>
      </c>
      <c r="R355" s="154">
        <f>Q355*H355</f>
        <v>0</v>
      </c>
      <c r="S355" s="154">
        <v>0</v>
      </c>
      <c r="T355" s="155">
        <f>S355*H355</f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56" t="s">
        <v>125</v>
      </c>
      <c r="AT355" s="156" t="s">
        <v>121</v>
      </c>
      <c r="AU355" s="156" t="s">
        <v>84</v>
      </c>
      <c r="AY355" s="16" t="s">
        <v>119</v>
      </c>
      <c r="BE355" s="157">
        <f>IF(N355="základní",J355,0)</f>
        <v>0</v>
      </c>
      <c r="BF355" s="157">
        <f>IF(N355="snížená",J355,0)</f>
        <v>0</v>
      </c>
      <c r="BG355" s="157">
        <f>IF(N355="zákl. přenesená",J355,0)</f>
        <v>0</v>
      </c>
      <c r="BH355" s="157">
        <f>IF(N355="sníž. přenesená",J355,0)</f>
        <v>0</v>
      </c>
      <c r="BI355" s="157">
        <f>IF(N355="nulová",J355,0)</f>
        <v>0</v>
      </c>
      <c r="BJ355" s="16" t="s">
        <v>82</v>
      </c>
      <c r="BK355" s="157">
        <f>ROUND(I355*H355,2)</f>
        <v>0</v>
      </c>
      <c r="BL355" s="16" t="s">
        <v>125</v>
      </c>
      <c r="BM355" s="156" t="s">
        <v>492</v>
      </c>
    </row>
    <row r="356" spans="1:65" s="13" customFormat="1">
      <c r="B356" s="158"/>
      <c r="D356" s="159" t="s">
        <v>127</v>
      </c>
      <c r="E356" s="160" t="s">
        <v>1</v>
      </c>
      <c r="F356" s="161" t="s">
        <v>484</v>
      </c>
      <c r="H356" s="162">
        <v>40</v>
      </c>
      <c r="I356" s="163"/>
      <c r="L356" s="158"/>
      <c r="M356" s="164"/>
      <c r="N356" s="165"/>
      <c r="O356" s="165"/>
      <c r="P356" s="165"/>
      <c r="Q356" s="165"/>
      <c r="R356" s="165"/>
      <c r="S356" s="165"/>
      <c r="T356" s="166"/>
      <c r="AT356" s="160" t="s">
        <v>127</v>
      </c>
      <c r="AU356" s="160" t="s">
        <v>84</v>
      </c>
      <c r="AV356" s="13" t="s">
        <v>84</v>
      </c>
      <c r="AW356" s="13" t="s">
        <v>31</v>
      </c>
      <c r="AX356" s="13" t="s">
        <v>74</v>
      </c>
      <c r="AY356" s="160" t="s">
        <v>119</v>
      </c>
    </row>
    <row r="357" spans="1:65" s="14" customFormat="1">
      <c r="B357" s="167"/>
      <c r="D357" s="159" t="s">
        <v>127</v>
      </c>
      <c r="E357" s="168" t="s">
        <v>1</v>
      </c>
      <c r="F357" s="169" t="s">
        <v>129</v>
      </c>
      <c r="H357" s="170">
        <v>40</v>
      </c>
      <c r="I357" s="171"/>
      <c r="L357" s="167"/>
      <c r="M357" s="172"/>
      <c r="N357" s="173"/>
      <c r="O357" s="173"/>
      <c r="P357" s="173"/>
      <c r="Q357" s="173"/>
      <c r="R357" s="173"/>
      <c r="S357" s="173"/>
      <c r="T357" s="174"/>
      <c r="AT357" s="168" t="s">
        <v>127</v>
      </c>
      <c r="AU357" s="168" t="s">
        <v>84</v>
      </c>
      <c r="AV357" s="14" t="s">
        <v>125</v>
      </c>
      <c r="AW357" s="14" t="s">
        <v>31</v>
      </c>
      <c r="AX357" s="14" t="s">
        <v>82</v>
      </c>
      <c r="AY357" s="168" t="s">
        <v>119</v>
      </c>
    </row>
    <row r="358" spans="1:65" s="2" customFormat="1" ht="33" customHeight="1">
      <c r="A358" s="31"/>
      <c r="B358" s="143"/>
      <c r="C358" s="144" t="s">
        <v>493</v>
      </c>
      <c r="D358" s="144" t="s">
        <v>121</v>
      </c>
      <c r="E358" s="145" t="s">
        <v>494</v>
      </c>
      <c r="F358" s="146" t="s">
        <v>495</v>
      </c>
      <c r="G358" s="147" t="s">
        <v>163</v>
      </c>
      <c r="H358" s="148">
        <v>10</v>
      </c>
      <c r="I358" s="149"/>
      <c r="J358" s="150">
        <f>ROUND(I358*H358,2)</f>
        <v>0</v>
      </c>
      <c r="K358" s="151"/>
      <c r="L358" s="32"/>
      <c r="M358" s="152" t="s">
        <v>1</v>
      </c>
      <c r="N358" s="153" t="s">
        <v>39</v>
      </c>
      <c r="O358" s="57"/>
      <c r="P358" s="154">
        <f>O358*H358</f>
        <v>0</v>
      </c>
      <c r="Q358" s="154">
        <v>0</v>
      </c>
      <c r="R358" s="154">
        <f>Q358*H358</f>
        <v>0</v>
      </c>
      <c r="S358" s="154">
        <v>0</v>
      </c>
      <c r="T358" s="155">
        <f>S358*H358</f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56" t="s">
        <v>125</v>
      </c>
      <c r="AT358" s="156" t="s">
        <v>121</v>
      </c>
      <c r="AU358" s="156" t="s">
        <v>84</v>
      </c>
      <c r="AY358" s="16" t="s">
        <v>119</v>
      </c>
      <c r="BE358" s="157">
        <f>IF(N358="základní",J358,0)</f>
        <v>0</v>
      </c>
      <c r="BF358" s="157">
        <f>IF(N358="snížená",J358,0)</f>
        <v>0</v>
      </c>
      <c r="BG358" s="157">
        <f>IF(N358="zákl. přenesená",J358,0)</f>
        <v>0</v>
      </c>
      <c r="BH358" s="157">
        <f>IF(N358="sníž. přenesená",J358,0)</f>
        <v>0</v>
      </c>
      <c r="BI358" s="157">
        <f>IF(N358="nulová",J358,0)</f>
        <v>0</v>
      </c>
      <c r="BJ358" s="16" t="s">
        <v>82</v>
      </c>
      <c r="BK358" s="157">
        <f>ROUND(I358*H358,2)</f>
        <v>0</v>
      </c>
      <c r="BL358" s="16" t="s">
        <v>125</v>
      </c>
      <c r="BM358" s="156" t="s">
        <v>496</v>
      </c>
    </row>
    <row r="359" spans="1:65" s="13" customFormat="1">
      <c r="B359" s="158"/>
      <c r="D359" s="159" t="s">
        <v>127</v>
      </c>
      <c r="E359" s="160" t="s">
        <v>1</v>
      </c>
      <c r="F359" s="161" t="s">
        <v>497</v>
      </c>
      <c r="H359" s="162">
        <v>10</v>
      </c>
      <c r="I359" s="163"/>
      <c r="L359" s="158"/>
      <c r="M359" s="164"/>
      <c r="N359" s="165"/>
      <c r="O359" s="165"/>
      <c r="P359" s="165"/>
      <c r="Q359" s="165"/>
      <c r="R359" s="165"/>
      <c r="S359" s="165"/>
      <c r="T359" s="166"/>
      <c r="AT359" s="160" t="s">
        <v>127</v>
      </c>
      <c r="AU359" s="160" t="s">
        <v>84</v>
      </c>
      <c r="AV359" s="13" t="s">
        <v>84</v>
      </c>
      <c r="AW359" s="13" t="s">
        <v>31</v>
      </c>
      <c r="AX359" s="13" t="s">
        <v>74</v>
      </c>
      <c r="AY359" s="160" t="s">
        <v>119</v>
      </c>
    </row>
    <row r="360" spans="1:65" s="14" customFormat="1">
      <c r="B360" s="167"/>
      <c r="D360" s="159" t="s">
        <v>127</v>
      </c>
      <c r="E360" s="168" t="s">
        <v>1</v>
      </c>
      <c r="F360" s="169" t="s">
        <v>129</v>
      </c>
      <c r="H360" s="170">
        <v>10</v>
      </c>
      <c r="I360" s="171"/>
      <c r="L360" s="167"/>
      <c r="M360" s="172"/>
      <c r="N360" s="173"/>
      <c r="O360" s="173"/>
      <c r="P360" s="173"/>
      <c r="Q360" s="173"/>
      <c r="R360" s="173"/>
      <c r="S360" s="173"/>
      <c r="T360" s="174"/>
      <c r="AT360" s="168" t="s">
        <v>127</v>
      </c>
      <c r="AU360" s="168" t="s">
        <v>84</v>
      </c>
      <c r="AV360" s="14" t="s">
        <v>125</v>
      </c>
      <c r="AW360" s="14" t="s">
        <v>31</v>
      </c>
      <c r="AX360" s="14" t="s">
        <v>82</v>
      </c>
      <c r="AY360" s="168" t="s">
        <v>119</v>
      </c>
    </row>
    <row r="361" spans="1:65" s="2" customFormat="1" ht="21.75" customHeight="1">
      <c r="A361" s="31"/>
      <c r="B361" s="143"/>
      <c r="C361" s="144" t="s">
        <v>498</v>
      </c>
      <c r="D361" s="144" t="s">
        <v>121</v>
      </c>
      <c r="E361" s="145" t="s">
        <v>499</v>
      </c>
      <c r="F361" s="146" t="s">
        <v>500</v>
      </c>
      <c r="G361" s="147" t="s">
        <v>383</v>
      </c>
      <c r="H361" s="148">
        <v>4</v>
      </c>
      <c r="I361" s="149"/>
      <c r="J361" s="150">
        <f>ROUND(I361*H361,2)</f>
        <v>0</v>
      </c>
      <c r="K361" s="151"/>
      <c r="L361" s="32"/>
      <c r="M361" s="152" t="s">
        <v>1</v>
      </c>
      <c r="N361" s="153" t="s">
        <v>39</v>
      </c>
      <c r="O361" s="57"/>
      <c r="P361" s="154">
        <f>O361*H361</f>
        <v>0</v>
      </c>
      <c r="Q361" s="154">
        <v>0</v>
      </c>
      <c r="R361" s="154">
        <f>Q361*H361</f>
        <v>0</v>
      </c>
      <c r="S361" s="154">
        <v>0</v>
      </c>
      <c r="T361" s="155">
        <f>S361*H361</f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156" t="s">
        <v>125</v>
      </c>
      <c r="AT361" s="156" t="s">
        <v>121</v>
      </c>
      <c r="AU361" s="156" t="s">
        <v>84</v>
      </c>
      <c r="AY361" s="16" t="s">
        <v>119</v>
      </c>
      <c r="BE361" s="157">
        <f>IF(N361="základní",J361,0)</f>
        <v>0</v>
      </c>
      <c r="BF361" s="157">
        <f>IF(N361="snížená",J361,0)</f>
        <v>0</v>
      </c>
      <c r="BG361" s="157">
        <f>IF(N361="zákl. přenesená",J361,0)</f>
        <v>0</v>
      </c>
      <c r="BH361" s="157">
        <f>IF(N361="sníž. přenesená",J361,0)</f>
        <v>0</v>
      </c>
      <c r="BI361" s="157">
        <f>IF(N361="nulová",J361,0)</f>
        <v>0</v>
      </c>
      <c r="BJ361" s="16" t="s">
        <v>82</v>
      </c>
      <c r="BK361" s="157">
        <f>ROUND(I361*H361,2)</f>
        <v>0</v>
      </c>
      <c r="BL361" s="16" t="s">
        <v>125</v>
      </c>
      <c r="BM361" s="156" t="s">
        <v>501</v>
      </c>
    </row>
    <row r="362" spans="1:65" s="12" customFormat="1" ht="22.9" customHeight="1">
      <c r="B362" s="130"/>
      <c r="D362" s="131" t="s">
        <v>73</v>
      </c>
      <c r="E362" s="141" t="s">
        <v>502</v>
      </c>
      <c r="F362" s="141" t="s">
        <v>503</v>
      </c>
      <c r="I362" s="133"/>
      <c r="J362" s="142">
        <f>BK362</f>
        <v>0</v>
      </c>
      <c r="L362" s="130"/>
      <c r="M362" s="135"/>
      <c r="N362" s="136"/>
      <c r="O362" s="136"/>
      <c r="P362" s="137">
        <f>SUM(P363:P386)</f>
        <v>0</v>
      </c>
      <c r="Q362" s="136"/>
      <c r="R362" s="137">
        <f>SUM(R363:R386)</f>
        <v>0</v>
      </c>
      <c r="S362" s="136"/>
      <c r="T362" s="138">
        <f>SUM(T363:T386)</f>
        <v>0</v>
      </c>
      <c r="AR362" s="131" t="s">
        <v>82</v>
      </c>
      <c r="AT362" s="139" t="s">
        <v>73</v>
      </c>
      <c r="AU362" s="139" t="s">
        <v>82</v>
      </c>
      <c r="AY362" s="131" t="s">
        <v>119</v>
      </c>
      <c r="BK362" s="140">
        <f>SUM(BK363:BK386)</f>
        <v>0</v>
      </c>
    </row>
    <row r="363" spans="1:65" s="2" customFormat="1" ht="21.75" customHeight="1">
      <c r="A363" s="31"/>
      <c r="B363" s="143"/>
      <c r="C363" s="144" t="s">
        <v>504</v>
      </c>
      <c r="D363" s="144" t="s">
        <v>121</v>
      </c>
      <c r="E363" s="145" t="s">
        <v>505</v>
      </c>
      <c r="F363" s="146" t="s">
        <v>506</v>
      </c>
      <c r="G363" s="147" t="s">
        <v>207</v>
      </c>
      <c r="H363" s="148">
        <v>1824.5</v>
      </c>
      <c r="I363" s="149"/>
      <c r="J363" s="150">
        <f>ROUND(I363*H363,2)</f>
        <v>0</v>
      </c>
      <c r="K363" s="151"/>
      <c r="L363" s="32"/>
      <c r="M363" s="152" t="s">
        <v>1</v>
      </c>
      <c r="N363" s="153" t="s">
        <v>39</v>
      </c>
      <c r="O363" s="57"/>
      <c r="P363" s="154">
        <f>O363*H363</f>
        <v>0</v>
      </c>
      <c r="Q363" s="154">
        <v>0</v>
      </c>
      <c r="R363" s="154">
        <f>Q363*H363</f>
        <v>0</v>
      </c>
      <c r="S363" s="154">
        <v>0</v>
      </c>
      <c r="T363" s="155">
        <f>S363*H363</f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56" t="s">
        <v>125</v>
      </c>
      <c r="AT363" s="156" t="s">
        <v>121</v>
      </c>
      <c r="AU363" s="156" t="s">
        <v>84</v>
      </c>
      <c r="AY363" s="16" t="s">
        <v>119</v>
      </c>
      <c r="BE363" s="157">
        <f>IF(N363="základní",J363,0)</f>
        <v>0</v>
      </c>
      <c r="BF363" s="157">
        <f>IF(N363="snížená",J363,0)</f>
        <v>0</v>
      </c>
      <c r="BG363" s="157">
        <f>IF(N363="zákl. přenesená",J363,0)</f>
        <v>0</v>
      </c>
      <c r="BH363" s="157">
        <f>IF(N363="sníž. přenesená",J363,0)</f>
        <v>0</v>
      </c>
      <c r="BI363" s="157">
        <f>IF(N363="nulová",J363,0)</f>
        <v>0</v>
      </c>
      <c r="BJ363" s="16" t="s">
        <v>82</v>
      </c>
      <c r="BK363" s="157">
        <f>ROUND(I363*H363,2)</f>
        <v>0</v>
      </c>
      <c r="BL363" s="16" t="s">
        <v>125</v>
      </c>
      <c r="BM363" s="156" t="s">
        <v>507</v>
      </c>
    </row>
    <row r="364" spans="1:65" s="13" customFormat="1">
      <c r="B364" s="158"/>
      <c r="D364" s="159" t="s">
        <v>127</v>
      </c>
      <c r="E364" s="160" t="s">
        <v>1</v>
      </c>
      <c r="F364" s="161" t="s">
        <v>508</v>
      </c>
      <c r="H364" s="162">
        <v>1824.5</v>
      </c>
      <c r="I364" s="163"/>
      <c r="L364" s="158"/>
      <c r="M364" s="164"/>
      <c r="N364" s="165"/>
      <c r="O364" s="165"/>
      <c r="P364" s="165"/>
      <c r="Q364" s="165"/>
      <c r="R364" s="165"/>
      <c r="S364" s="165"/>
      <c r="T364" s="166"/>
      <c r="AT364" s="160" t="s">
        <v>127</v>
      </c>
      <c r="AU364" s="160" t="s">
        <v>84</v>
      </c>
      <c r="AV364" s="13" t="s">
        <v>84</v>
      </c>
      <c r="AW364" s="13" t="s">
        <v>31</v>
      </c>
      <c r="AX364" s="13" t="s">
        <v>74</v>
      </c>
      <c r="AY364" s="160" t="s">
        <v>119</v>
      </c>
    </row>
    <row r="365" spans="1:65" s="14" customFormat="1">
      <c r="B365" s="167"/>
      <c r="D365" s="159" t="s">
        <v>127</v>
      </c>
      <c r="E365" s="168" t="s">
        <v>1</v>
      </c>
      <c r="F365" s="169" t="s">
        <v>129</v>
      </c>
      <c r="H365" s="170">
        <v>1824.5</v>
      </c>
      <c r="I365" s="171"/>
      <c r="L365" s="167"/>
      <c r="M365" s="172"/>
      <c r="N365" s="173"/>
      <c r="O365" s="173"/>
      <c r="P365" s="173"/>
      <c r="Q365" s="173"/>
      <c r="R365" s="173"/>
      <c r="S365" s="173"/>
      <c r="T365" s="174"/>
      <c r="AT365" s="168" t="s">
        <v>127</v>
      </c>
      <c r="AU365" s="168" t="s">
        <v>84</v>
      </c>
      <c r="AV365" s="14" t="s">
        <v>125</v>
      </c>
      <c r="AW365" s="14" t="s">
        <v>31</v>
      </c>
      <c r="AX365" s="14" t="s">
        <v>82</v>
      </c>
      <c r="AY365" s="168" t="s">
        <v>119</v>
      </c>
    </row>
    <row r="366" spans="1:65" s="2" customFormat="1" ht="21.75" customHeight="1">
      <c r="A366" s="31"/>
      <c r="B366" s="143"/>
      <c r="C366" s="144" t="s">
        <v>509</v>
      </c>
      <c r="D366" s="144" t="s">
        <v>121</v>
      </c>
      <c r="E366" s="145" t="s">
        <v>510</v>
      </c>
      <c r="F366" s="146" t="s">
        <v>511</v>
      </c>
      <c r="G366" s="147" t="s">
        <v>207</v>
      </c>
      <c r="H366" s="148">
        <v>7298</v>
      </c>
      <c r="I366" s="149"/>
      <c r="J366" s="150">
        <f>ROUND(I366*H366,2)</f>
        <v>0</v>
      </c>
      <c r="K366" s="151"/>
      <c r="L366" s="32"/>
      <c r="M366" s="152" t="s">
        <v>1</v>
      </c>
      <c r="N366" s="153" t="s">
        <v>39</v>
      </c>
      <c r="O366" s="57"/>
      <c r="P366" s="154">
        <f>O366*H366</f>
        <v>0</v>
      </c>
      <c r="Q366" s="154">
        <v>0</v>
      </c>
      <c r="R366" s="154">
        <f>Q366*H366</f>
        <v>0</v>
      </c>
      <c r="S366" s="154">
        <v>0</v>
      </c>
      <c r="T366" s="155">
        <f>S366*H366</f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56" t="s">
        <v>125</v>
      </c>
      <c r="AT366" s="156" t="s">
        <v>121</v>
      </c>
      <c r="AU366" s="156" t="s">
        <v>84</v>
      </c>
      <c r="AY366" s="16" t="s">
        <v>119</v>
      </c>
      <c r="BE366" s="157">
        <f>IF(N366="základní",J366,0)</f>
        <v>0</v>
      </c>
      <c r="BF366" s="157">
        <f>IF(N366="snížená",J366,0)</f>
        <v>0</v>
      </c>
      <c r="BG366" s="157">
        <f>IF(N366="zákl. přenesená",J366,0)</f>
        <v>0</v>
      </c>
      <c r="BH366" s="157">
        <f>IF(N366="sníž. přenesená",J366,0)</f>
        <v>0</v>
      </c>
      <c r="BI366" s="157">
        <f>IF(N366="nulová",J366,0)</f>
        <v>0</v>
      </c>
      <c r="BJ366" s="16" t="s">
        <v>82</v>
      </c>
      <c r="BK366" s="157">
        <f>ROUND(I366*H366,2)</f>
        <v>0</v>
      </c>
      <c r="BL366" s="16" t="s">
        <v>125</v>
      </c>
      <c r="BM366" s="156" t="s">
        <v>512</v>
      </c>
    </row>
    <row r="367" spans="1:65" s="13" customFormat="1">
      <c r="B367" s="158"/>
      <c r="D367" s="159" t="s">
        <v>127</v>
      </c>
      <c r="F367" s="161" t="s">
        <v>513</v>
      </c>
      <c r="H367" s="162">
        <v>7298</v>
      </c>
      <c r="I367" s="163"/>
      <c r="L367" s="158"/>
      <c r="M367" s="164"/>
      <c r="N367" s="165"/>
      <c r="O367" s="165"/>
      <c r="P367" s="165"/>
      <c r="Q367" s="165"/>
      <c r="R367" s="165"/>
      <c r="S367" s="165"/>
      <c r="T367" s="166"/>
      <c r="AT367" s="160" t="s">
        <v>127</v>
      </c>
      <c r="AU367" s="160" t="s">
        <v>84</v>
      </c>
      <c r="AV367" s="13" t="s">
        <v>84</v>
      </c>
      <c r="AW367" s="13" t="s">
        <v>3</v>
      </c>
      <c r="AX367" s="13" t="s">
        <v>82</v>
      </c>
      <c r="AY367" s="160" t="s">
        <v>119</v>
      </c>
    </row>
    <row r="368" spans="1:65" s="2" customFormat="1" ht="21.75" customHeight="1">
      <c r="A368" s="31"/>
      <c r="B368" s="143"/>
      <c r="C368" s="144" t="s">
        <v>514</v>
      </c>
      <c r="D368" s="144" t="s">
        <v>121</v>
      </c>
      <c r="E368" s="145" t="s">
        <v>515</v>
      </c>
      <c r="F368" s="146" t="s">
        <v>516</v>
      </c>
      <c r="G368" s="147" t="s">
        <v>207</v>
      </c>
      <c r="H368" s="148">
        <v>1399.9949999999999</v>
      </c>
      <c r="I368" s="149"/>
      <c r="J368" s="150">
        <f>ROUND(I368*H368,2)</f>
        <v>0</v>
      </c>
      <c r="K368" s="151"/>
      <c r="L368" s="32"/>
      <c r="M368" s="152" t="s">
        <v>1</v>
      </c>
      <c r="N368" s="153" t="s">
        <v>39</v>
      </c>
      <c r="O368" s="57"/>
      <c r="P368" s="154">
        <f>O368*H368</f>
        <v>0</v>
      </c>
      <c r="Q368" s="154">
        <v>0</v>
      </c>
      <c r="R368" s="154">
        <f>Q368*H368</f>
        <v>0</v>
      </c>
      <c r="S368" s="154">
        <v>0</v>
      </c>
      <c r="T368" s="155">
        <f>S368*H368</f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56" t="s">
        <v>125</v>
      </c>
      <c r="AT368" s="156" t="s">
        <v>121</v>
      </c>
      <c r="AU368" s="156" t="s">
        <v>84</v>
      </c>
      <c r="AY368" s="16" t="s">
        <v>119</v>
      </c>
      <c r="BE368" s="157">
        <f>IF(N368="základní",J368,0)</f>
        <v>0</v>
      </c>
      <c r="BF368" s="157">
        <f>IF(N368="snížená",J368,0)</f>
        <v>0</v>
      </c>
      <c r="BG368" s="157">
        <f>IF(N368="zákl. přenesená",J368,0)</f>
        <v>0</v>
      </c>
      <c r="BH368" s="157">
        <f>IF(N368="sníž. přenesená",J368,0)</f>
        <v>0</v>
      </c>
      <c r="BI368" s="157">
        <f>IF(N368="nulová",J368,0)</f>
        <v>0</v>
      </c>
      <c r="BJ368" s="16" t="s">
        <v>82</v>
      </c>
      <c r="BK368" s="157">
        <f>ROUND(I368*H368,2)</f>
        <v>0</v>
      </c>
      <c r="BL368" s="16" t="s">
        <v>125</v>
      </c>
      <c r="BM368" s="156" t="s">
        <v>517</v>
      </c>
    </row>
    <row r="369" spans="1:65" s="13" customFormat="1">
      <c r="B369" s="158"/>
      <c r="D369" s="159" t="s">
        <v>127</v>
      </c>
      <c r="E369" s="160" t="s">
        <v>1</v>
      </c>
      <c r="F369" s="161" t="s">
        <v>518</v>
      </c>
      <c r="H369" s="162">
        <v>1303.1199999999999</v>
      </c>
      <c r="I369" s="163"/>
      <c r="L369" s="158"/>
      <c r="M369" s="164"/>
      <c r="N369" s="165"/>
      <c r="O369" s="165"/>
      <c r="P369" s="165"/>
      <c r="Q369" s="165"/>
      <c r="R369" s="165"/>
      <c r="S369" s="165"/>
      <c r="T369" s="166"/>
      <c r="AT369" s="160" t="s">
        <v>127</v>
      </c>
      <c r="AU369" s="160" t="s">
        <v>84</v>
      </c>
      <c r="AV369" s="13" t="s">
        <v>84</v>
      </c>
      <c r="AW369" s="13" t="s">
        <v>31</v>
      </c>
      <c r="AX369" s="13" t="s">
        <v>74</v>
      </c>
      <c r="AY369" s="160" t="s">
        <v>119</v>
      </c>
    </row>
    <row r="370" spans="1:65" s="13" customFormat="1">
      <c r="B370" s="158"/>
      <c r="D370" s="159" t="s">
        <v>127</v>
      </c>
      <c r="E370" s="160" t="s">
        <v>1</v>
      </c>
      <c r="F370" s="161" t="s">
        <v>519</v>
      </c>
      <c r="H370" s="162">
        <v>5.9</v>
      </c>
      <c r="I370" s="163"/>
      <c r="L370" s="158"/>
      <c r="M370" s="164"/>
      <c r="N370" s="165"/>
      <c r="O370" s="165"/>
      <c r="P370" s="165"/>
      <c r="Q370" s="165"/>
      <c r="R370" s="165"/>
      <c r="S370" s="165"/>
      <c r="T370" s="166"/>
      <c r="AT370" s="160" t="s">
        <v>127</v>
      </c>
      <c r="AU370" s="160" t="s">
        <v>84</v>
      </c>
      <c r="AV370" s="13" t="s">
        <v>84</v>
      </c>
      <c r="AW370" s="13" t="s">
        <v>31</v>
      </c>
      <c r="AX370" s="13" t="s">
        <v>74</v>
      </c>
      <c r="AY370" s="160" t="s">
        <v>119</v>
      </c>
    </row>
    <row r="371" spans="1:65" s="13" customFormat="1">
      <c r="B371" s="158"/>
      <c r="D371" s="159" t="s">
        <v>127</v>
      </c>
      <c r="E371" s="160" t="s">
        <v>1</v>
      </c>
      <c r="F371" s="161" t="s">
        <v>520</v>
      </c>
      <c r="H371" s="162">
        <v>71.5</v>
      </c>
      <c r="I371" s="163"/>
      <c r="L371" s="158"/>
      <c r="M371" s="164"/>
      <c r="N371" s="165"/>
      <c r="O371" s="165"/>
      <c r="P371" s="165"/>
      <c r="Q371" s="165"/>
      <c r="R371" s="165"/>
      <c r="S371" s="165"/>
      <c r="T371" s="166"/>
      <c r="AT371" s="160" t="s">
        <v>127</v>
      </c>
      <c r="AU371" s="160" t="s">
        <v>84</v>
      </c>
      <c r="AV371" s="13" t="s">
        <v>84</v>
      </c>
      <c r="AW371" s="13" t="s">
        <v>31</v>
      </c>
      <c r="AX371" s="13" t="s">
        <v>74</v>
      </c>
      <c r="AY371" s="160" t="s">
        <v>119</v>
      </c>
    </row>
    <row r="372" spans="1:65" s="13" customFormat="1">
      <c r="B372" s="158"/>
      <c r="D372" s="159" t="s">
        <v>127</v>
      </c>
      <c r="E372" s="160" t="s">
        <v>1</v>
      </c>
      <c r="F372" s="161" t="s">
        <v>521</v>
      </c>
      <c r="H372" s="162">
        <v>19.475000000000001</v>
      </c>
      <c r="I372" s="163"/>
      <c r="L372" s="158"/>
      <c r="M372" s="164"/>
      <c r="N372" s="165"/>
      <c r="O372" s="165"/>
      <c r="P372" s="165"/>
      <c r="Q372" s="165"/>
      <c r="R372" s="165"/>
      <c r="S372" s="165"/>
      <c r="T372" s="166"/>
      <c r="AT372" s="160" t="s">
        <v>127</v>
      </c>
      <c r="AU372" s="160" t="s">
        <v>84</v>
      </c>
      <c r="AV372" s="13" t="s">
        <v>84</v>
      </c>
      <c r="AW372" s="13" t="s">
        <v>31</v>
      </c>
      <c r="AX372" s="13" t="s">
        <v>74</v>
      </c>
      <c r="AY372" s="160" t="s">
        <v>119</v>
      </c>
    </row>
    <row r="373" spans="1:65" s="14" customFormat="1">
      <c r="B373" s="167"/>
      <c r="D373" s="159" t="s">
        <v>127</v>
      </c>
      <c r="E373" s="168" t="s">
        <v>1</v>
      </c>
      <c r="F373" s="169" t="s">
        <v>129</v>
      </c>
      <c r="H373" s="170">
        <v>1399.9949999999999</v>
      </c>
      <c r="I373" s="171"/>
      <c r="L373" s="167"/>
      <c r="M373" s="172"/>
      <c r="N373" s="173"/>
      <c r="O373" s="173"/>
      <c r="P373" s="173"/>
      <c r="Q373" s="173"/>
      <c r="R373" s="173"/>
      <c r="S373" s="173"/>
      <c r="T373" s="174"/>
      <c r="AT373" s="168" t="s">
        <v>127</v>
      </c>
      <c r="AU373" s="168" t="s">
        <v>84</v>
      </c>
      <c r="AV373" s="14" t="s">
        <v>125</v>
      </c>
      <c r="AW373" s="14" t="s">
        <v>31</v>
      </c>
      <c r="AX373" s="14" t="s">
        <v>82</v>
      </c>
      <c r="AY373" s="168" t="s">
        <v>119</v>
      </c>
    </row>
    <row r="374" spans="1:65" s="2" customFormat="1" ht="21.75" customHeight="1">
      <c r="A374" s="31"/>
      <c r="B374" s="143"/>
      <c r="C374" s="144" t="s">
        <v>522</v>
      </c>
      <c r="D374" s="144" t="s">
        <v>121</v>
      </c>
      <c r="E374" s="145" t="s">
        <v>523</v>
      </c>
      <c r="F374" s="146" t="s">
        <v>524</v>
      </c>
      <c r="G374" s="147" t="s">
        <v>207</v>
      </c>
      <c r="H374" s="148">
        <v>5599.98</v>
      </c>
      <c r="I374" s="149"/>
      <c r="J374" s="150">
        <f>ROUND(I374*H374,2)</f>
        <v>0</v>
      </c>
      <c r="K374" s="151"/>
      <c r="L374" s="32"/>
      <c r="M374" s="152" t="s">
        <v>1</v>
      </c>
      <c r="N374" s="153" t="s">
        <v>39</v>
      </c>
      <c r="O374" s="57"/>
      <c r="P374" s="154">
        <f>O374*H374</f>
        <v>0</v>
      </c>
      <c r="Q374" s="154">
        <v>0</v>
      </c>
      <c r="R374" s="154">
        <f>Q374*H374</f>
        <v>0</v>
      </c>
      <c r="S374" s="154">
        <v>0</v>
      </c>
      <c r="T374" s="155">
        <f>S374*H374</f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156" t="s">
        <v>125</v>
      </c>
      <c r="AT374" s="156" t="s">
        <v>121</v>
      </c>
      <c r="AU374" s="156" t="s">
        <v>84</v>
      </c>
      <c r="AY374" s="16" t="s">
        <v>119</v>
      </c>
      <c r="BE374" s="157">
        <f>IF(N374="základní",J374,0)</f>
        <v>0</v>
      </c>
      <c r="BF374" s="157">
        <f>IF(N374="snížená",J374,0)</f>
        <v>0</v>
      </c>
      <c r="BG374" s="157">
        <f>IF(N374="zákl. přenesená",J374,0)</f>
        <v>0</v>
      </c>
      <c r="BH374" s="157">
        <f>IF(N374="sníž. přenesená",J374,0)</f>
        <v>0</v>
      </c>
      <c r="BI374" s="157">
        <f>IF(N374="nulová",J374,0)</f>
        <v>0</v>
      </c>
      <c r="BJ374" s="16" t="s">
        <v>82</v>
      </c>
      <c r="BK374" s="157">
        <f>ROUND(I374*H374,2)</f>
        <v>0</v>
      </c>
      <c r="BL374" s="16" t="s">
        <v>125</v>
      </c>
      <c r="BM374" s="156" t="s">
        <v>525</v>
      </c>
    </row>
    <row r="375" spans="1:65" s="13" customFormat="1">
      <c r="B375" s="158"/>
      <c r="D375" s="159" t="s">
        <v>127</v>
      </c>
      <c r="F375" s="161" t="s">
        <v>526</v>
      </c>
      <c r="H375" s="162">
        <v>5599.98</v>
      </c>
      <c r="I375" s="163"/>
      <c r="L375" s="158"/>
      <c r="M375" s="164"/>
      <c r="N375" s="165"/>
      <c r="O375" s="165"/>
      <c r="P375" s="165"/>
      <c r="Q375" s="165"/>
      <c r="R375" s="165"/>
      <c r="S375" s="165"/>
      <c r="T375" s="166"/>
      <c r="AT375" s="160" t="s">
        <v>127</v>
      </c>
      <c r="AU375" s="160" t="s">
        <v>84</v>
      </c>
      <c r="AV375" s="13" t="s">
        <v>84</v>
      </c>
      <c r="AW375" s="13" t="s">
        <v>3</v>
      </c>
      <c r="AX375" s="13" t="s">
        <v>82</v>
      </c>
      <c r="AY375" s="160" t="s">
        <v>119</v>
      </c>
    </row>
    <row r="376" spans="1:65" s="2" customFormat="1" ht="33" customHeight="1">
      <c r="A376" s="31"/>
      <c r="B376" s="143"/>
      <c r="C376" s="144" t="s">
        <v>527</v>
      </c>
      <c r="D376" s="144" t="s">
        <v>121</v>
      </c>
      <c r="E376" s="145" t="s">
        <v>528</v>
      </c>
      <c r="F376" s="146" t="s">
        <v>529</v>
      </c>
      <c r="G376" s="147" t="s">
        <v>207</v>
      </c>
      <c r="H376" s="148">
        <v>96.875</v>
      </c>
      <c r="I376" s="149"/>
      <c r="J376" s="150">
        <f>ROUND(I376*H376,2)</f>
        <v>0</v>
      </c>
      <c r="K376" s="151"/>
      <c r="L376" s="32"/>
      <c r="M376" s="152" t="s">
        <v>1</v>
      </c>
      <c r="N376" s="153" t="s">
        <v>39</v>
      </c>
      <c r="O376" s="57"/>
      <c r="P376" s="154">
        <f>O376*H376</f>
        <v>0</v>
      </c>
      <c r="Q376" s="154">
        <v>0</v>
      </c>
      <c r="R376" s="154">
        <f>Q376*H376</f>
        <v>0</v>
      </c>
      <c r="S376" s="154">
        <v>0</v>
      </c>
      <c r="T376" s="155">
        <f>S376*H376</f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56" t="s">
        <v>125</v>
      </c>
      <c r="AT376" s="156" t="s">
        <v>121</v>
      </c>
      <c r="AU376" s="156" t="s">
        <v>84</v>
      </c>
      <c r="AY376" s="16" t="s">
        <v>119</v>
      </c>
      <c r="BE376" s="157">
        <f>IF(N376="základní",J376,0)</f>
        <v>0</v>
      </c>
      <c r="BF376" s="157">
        <f>IF(N376="snížená",J376,0)</f>
        <v>0</v>
      </c>
      <c r="BG376" s="157">
        <f>IF(N376="zákl. přenesená",J376,0)</f>
        <v>0</v>
      </c>
      <c r="BH376" s="157">
        <f>IF(N376="sníž. přenesená",J376,0)</f>
        <v>0</v>
      </c>
      <c r="BI376" s="157">
        <f>IF(N376="nulová",J376,0)</f>
        <v>0</v>
      </c>
      <c r="BJ376" s="16" t="s">
        <v>82</v>
      </c>
      <c r="BK376" s="157">
        <f>ROUND(I376*H376,2)</f>
        <v>0</v>
      </c>
      <c r="BL376" s="16" t="s">
        <v>125</v>
      </c>
      <c r="BM376" s="156" t="s">
        <v>530</v>
      </c>
    </row>
    <row r="377" spans="1:65" s="13" customFormat="1">
      <c r="B377" s="158"/>
      <c r="D377" s="159" t="s">
        <v>127</v>
      </c>
      <c r="E377" s="160" t="s">
        <v>1</v>
      </c>
      <c r="F377" s="161" t="s">
        <v>519</v>
      </c>
      <c r="H377" s="162">
        <v>5.9</v>
      </c>
      <c r="I377" s="163"/>
      <c r="L377" s="158"/>
      <c r="M377" s="164"/>
      <c r="N377" s="165"/>
      <c r="O377" s="165"/>
      <c r="P377" s="165"/>
      <c r="Q377" s="165"/>
      <c r="R377" s="165"/>
      <c r="S377" s="165"/>
      <c r="T377" s="166"/>
      <c r="AT377" s="160" t="s">
        <v>127</v>
      </c>
      <c r="AU377" s="160" t="s">
        <v>84</v>
      </c>
      <c r="AV377" s="13" t="s">
        <v>84</v>
      </c>
      <c r="AW377" s="13" t="s">
        <v>31</v>
      </c>
      <c r="AX377" s="13" t="s">
        <v>74</v>
      </c>
      <c r="AY377" s="160" t="s">
        <v>119</v>
      </c>
    </row>
    <row r="378" spans="1:65" s="13" customFormat="1">
      <c r="B378" s="158"/>
      <c r="D378" s="159" t="s">
        <v>127</v>
      </c>
      <c r="E378" s="160" t="s">
        <v>1</v>
      </c>
      <c r="F378" s="161" t="s">
        <v>520</v>
      </c>
      <c r="H378" s="162">
        <v>71.5</v>
      </c>
      <c r="I378" s="163"/>
      <c r="L378" s="158"/>
      <c r="M378" s="164"/>
      <c r="N378" s="165"/>
      <c r="O378" s="165"/>
      <c r="P378" s="165"/>
      <c r="Q378" s="165"/>
      <c r="R378" s="165"/>
      <c r="S378" s="165"/>
      <c r="T378" s="166"/>
      <c r="AT378" s="160" t="s">
        <v>127</v>
      </c>
      <c r="AU378" s="160" t="s">
        <v>84</v>
      </c>
      <c r="AV378" s="13" t="s">
        <v>84</v>
      </c>
      <c r="AW378" s="13" t="s">
        <v>31</v>
      </c>
      <c r="AX378" s="13" t="s">
        <v>74</v>
      </c>
      <c r="AY378" s="160" t="s">
        <v>119</v>
      </c>
    </row>
    <row r="379" spans="1:65" s="13" customFormat="1">
      <c r="B379" s="158"/>
      <c r="D379" s="159" t="s">
        <v>127</v>
      </c>
      <c r="E379" s="160" t="s">
        <v>1</v>
      </c>
      <c r="F379" s="161" t="s">
        <v>521</v>
      </c>
      <c r="H379" s="162">
        <v>19.475000000000001</v>
      </c>
      <c r="I379" s="163"/>
      <c r="L379" s="158"/>
      <c r="M379" s="164"/>
      <c r="N379" s="165"/>
      <c r="O379" s="165"/>
      <c r="P379" s="165"/>
      <c r="Q379" s="165"/>
      <c r="R379" s="165"/>
      <c r="S379" s="165"/>
      <c r="T379" s="166"/>
      <c r="AT379" s="160" t="s">
        <v>127</v>
      </c>
      <c r="AU379" s="160" t="s">
        <v>84</v>
      </c>
      <c r="AV379" s="13" t="s">
        <v>84</v>
      </c>
      <c r="AW379" s="13" t="s">
        <v>31</v>
      </c>
      <c r="AX379" s="13" t="s">
        <v>74</v>
      </c>
      <c r="AY379" s="160" t="s">
        <v>119</v>
      </c>
    </row>
    <row r="380" spans="1:65" s="14" customFormat="1">
      <c r="B380" s="167"/>
      <c r="D380" s="159" t="s">
        <v>127</v>
      </c>
      <c r="E380" s="168" t="s">
        <v>1</v>
      </c>
      <c r="F380" s="169" t="s">
        <v>129</v>
      </c>
      <c r="H380" s="170">
        <v>96.875</v>
      </c>
      <c r="I380" s="171"/>
      <c r="L380" s="167"/>
      <c r="M380" s="172"/>
      <c r="N380" s="173"/>
      <c r="O380" s="173"/>
      <c r="P380" s="173"/>
      <c r="Q380" s="173"/>
      <c r="R380" s="173"/>
      <c r="S380" s="173"/>
      <c r="T380" s="174"/>
      <c r="AT380" s="168" t="s">
        <v>127</v>
      </c>
      <c r="AU380" s="168" t="s">
        <v>84</v>
      </c>
      <c r="AV380" s="14" t="s">
        <v>125</v>
      </c>
      <c r="AW380" s="14" t="s">
        <v>31</v>
      </c>
      <c r="AX380" s="14" t="s">
        <v>82</v>
      </c>
      <c r="AY380" s="168" t="s">
        <v>119</v>
      </c>
    </row>
    <row r="381" spans="1:65" s="2" customFormat="1" ht="44.25" customHeight="1">
      <c r="A381" s="31"/>
      <c r="B381" s="143"/>
      <c r="C381" s="144" t="s">
        <v>531</v>
      </c>
      <c r="D381" s="144" t="s">
        <v>121</v>
      </c>
      <c r="E381" s="145" t="s">
        <v>532</v>
      </c>
      <c r="F381" s="146" t="s">
        <v>533</v>
      </c>
      <c r="G381" s="147" t="s">
        <v>207</v>
      </c>
      <c r="H381" s="148">
        <v>1824.5</v>
      </c>
      <c r="I381" s="149"/>
      <c r="J381" s="150">
        <f>ROUND(I381*H381,2)</f>
        <v>0</v>
      </c>
      <c r="K381" s="151"/>
      <c r="L381" s="32"/>
      <c r="M381" s="152" t="s">
        <v>1</v>
      </c>
      <c r="N381" s="153" t="s">
        <v>39</v>
      </c>
      <c r="O381" s="57"/>
      <c r="P381" s="154">
        <f>O381*H381</f>
        <v>0</v>
      </c>
      <c r="Q381" s="154">
        <v>0</v>
      </c>
      <c r="R381" s="154">
        <f>Q381*H381</f>
        <v>0</v>
      </c>
      <c r="S381" s="154">
        <v>0</v>
      </c>
      <c r="T381" s="155">
        <f>S381*H381</f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56" t="s">
        <v>125</v>
      </c>
      <c r="AT381" s="156" t="s">
        <v>121</v>
      </c>
      <c r="AU381" s="156" t="s">
        <v>84</v>
      </c>
      <c r="AY381" s="16" t="s">
        <v>119</v>
      </c>
      <c r="BE381" s="157">
        <f>IF(N381="základní",J381,0)</f>
        <v>0</v>
      </c>
      <c r="BF381" s="157">
        <f>IF(N381="snížená",J381,0)</f>
        <v>0</v>
      </c>
      <c r="BG381" s="157">
        <f>IF(N381="zákl. přenesená",J381,0)</f>
        <v>0</v>
      </c>
      <c r="BH381" s="157">
        <f>IF(N381="sníž. přenesená",J381,0)</f>
        <v>0</v>
      </c>
      <c r="BI381" s="157">
        <f>IF(N381="nulová",J381,0)</f>
        <v>0</v>
      </c>
      <c r="BJ381" s="16" t="s">
        <v>82</v>
      </c>
      <c r="BK381" s="157">
        <f>ROUND(I381*H381,2)</f>
        <v>0</v>
      </c>
      <c r="BL381" s="16" t="s">
        <v>125</v>
      </c>
      <c r="BM381" s="156" t="s">
        <v>534</v>
      </c>
    </row>
    <row r="382" spans="1:65" s="13" customFormat="1">
      <c r="B382" s="158"/>
      <c r="D382" s="159" t="s">
        <v>127</v>
      </c>
      <c r="E382" s="160" t="s">
        <v>1</v>
      </c>
      <c r="F382" s="161" t="s">
        <v>508</v>
      </c>
      <c r="H382" s="162">
        <v>1824.5</v>
      </c>
      <c r="I382" s="163"/>
      <c r="L382" s="158"/>
      <c r="M382" s="164"/>
      <c r="N382" s="165"/>
      <c r="O382" s="165"/>
      <c r="P382" s="165"/>
      <c r="Q382" s="165"/>
      <c r="R382" s="165"/>
      <c r="S382" s="165"/>
      <c r="T382" s="166"/>
      <c r="AT382" s="160" t="s">
        <v>127</v>
      </c>
      <c r="AU382" s="160" t="s">
        <v>84</v>
      </c>
      <c r="AV382" s="13" t="s">
        <v>84</v>
      </c>
      <c r="AW382" s="13" t="s">
        <v>31</v>
      </c>
      <c r="AX382" s="13" t="s">
        <v>74</v>
      </c>
      <c r="AY382" s="160" t="s">
        <v>119</v>
      </c>
    </row>
    <row r="383" spans="1:65" s="14" customFormat="1">
      <c r="B383" s="167"/>
      <c r="D383" s="159" t="s">
        <v>127</v>
      </c>
      <c r="E383" s="168" t="s">
        <v>1</v>
      </c>
      <c r="F383" s="169" t="s">
        <v>129</v>
      </c>
      <c r="H383" s="170">
        <v>1824.5</v>
      </c>
      <c r="I383" s="171"/>
      <c r="L383" s="167"/>
      <c r="M383" s="172"/>
      <c r="N383" s="173"/>
      <c r="O383" s="173"/>
      <c r="P383" s="173"/>
      <c r="Q383" s="173"/>
      <c r="R383" s="173"/>
      <c r="S383" s="173"/>
      <c r="T383" s="174"/>
      <c r="AT383" s="168" t="s">
        <v>127</v>
      </c>
      <c r="AU383" s="168" t="s">
        <v>84</v>
      </c>
      <c r="AV383" s="14" t="s">
        <v>125</v>
      </c>
      <c r="AW383" s="14" t="s">
        <v>31</v>
      </c>
      <c r="AX383" s="14" t="s">
        <v>82</v>
      </c>
      <c r="AY383" s="168" t="s">
        <v>119</v>
      </c>
    </row>
    <row r="384" spans="1:65" s="2" customFormat="1" ht="44.25" customHeight="1">
      <c r="A384" s="31"/>
      <c r="B384" s="143"/>
      <c r="C384" s="144" t="s">
        <v>535</v>
      </c>
      <c r="D384" s="144" t="s">
        <v>121</v>
      </c>
      <c r="E384" s="145" t="s">
        <v>536</v>
      </c>
      <c r="F384" s="146" t="s">
        <v>537</v>
      </c>
      <c r="G384" s="147" t="s">
        <v>207</v>
      </c>
      <c r="H384" s="148">
        <v>1303.1199999999999</v>
      </c>
      <c r="I384" s="149"/>
      <c r="J384" s="150">
        <f>ROUND(I384*H384,2)</f>
        <v>0</v>
      </c>
      <c r="K384" s="151"/>
      <c r="L384" s="32"/>
      <c r="M384" s="152" t="s">
        <v>1</v>
      </c>
      <c r="N384" s="153" t="s">
        <v>39</v>
      </c>
      <c r="O384" s="57"/>
      <c r="P384" s="154">
        <f>O384*H384</f>
        <v>0</v>
      </c>
      <c r="Q384" s="154">
        <v>0</v>
      </c>
      <c r="R384" s="154">
        <f>Q384*H384</f>
        <v>0</v>
      </c>
      <c r="S384" s="154">
        <v>0</v>
      </c>
      <c r="T384" s="155">
        <f>S384*H384</f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56" t="s">
        <v>125</v>
      </c>
      <c r="AT384" s="156" t="s">
        <v>121</v>
      </c>
      <c r="AU384" s="156" t="s">
        <v>84</v>
      </c>
      <c r="AY384" s="16" t="s">
        <v>119</v>
      </c>
      <c r="BE384" s="157">
        <f>IF(N384="základní",J384,0)</f>
        <v>0</v>
      </c>
      <c r="BF384" s="157">
        <f>IF(N384="snížená",J384,0)</f>
        <v>0</v>
      </c>
      <c r="BG384" s="157">
        <f>IF(N384="zákl. přenesená",J384,0)</f>
        <v>0</v>
      </c>
      <c r="BH384" s="157">
        <f>IF(N384="sníž. přenesená",J384,0)</f>
        <v>0</v>
      </c>
      <c r="BI384" s="157">
        <f>IF(N384="nulová",J384,0)</f>
        <v>0</v>
      </c>
      <c r="BJ384" s="16" t="s">
        <v>82</v>
      </c>
      <c r="BK384" s="157">
        <f>ROUND(I384*H384,2)</f>
        <v>0</v>
      </c>
      <c r="BL384" s="16" t="s">
        <v>125</v>
      </c>
      <c r="BM384" s="156" t="s">
        <v>538</v>
      </c>
    </row>
    <row r="385" spans="1:65" s="13" customFormat="1">
      <c r="B385" s="158"/>
      <c r="D385" s="159" t="s">
        <v>127</v>
      </c>
      <c r="E385" s="160" t="s">
        <v>1</v>
      </c>
      <c r="F385" s="161" t="s">
        <v>518</v>
      </c>
      <c r="H385" s="162">
        <v>1303.1199999999999</v>
      </c>
      <c r="I385" s="163"/>
      <c r="L385" s="158"/>
      <c r="M385" s="164"/>
      <c r="N385" s="165"/>
      <c r="O385" s="165"/>
      <c r="P385" s="165"/>
      <c r="Q385" s="165"/>
      <c r="R385" s="165"/>
      <c r="S385" s="165"/>
      <c r="T385" s="166"/>
      <c r="AT385" s="160" t="s">
        <v>127</v>
      </c>
      <c r="AU385" s="160" t="s">
        <v>84</v>
      </c>
      <c r="AV385" s="13" t="s">
        <v>84</v>
      </c>
      <c r="AW385" s="13" t="s">
        <v>31</v>
      </c>
      <c r="AX385" s="13" t="s">
        <v>74</v>
      </c>
      <c r="AY385" s="160" t="s">
        <v>119</v>
      </c>
    </row>
    <row r="386" spans="1:65" s="14" customFormat="1">
      <c r="B386" s="167"/>
      <c r="D386" s="159" t="s">
        <v>127</v>
      </c>
      <c r="E386" s="168" t="s">
        <v>1</v>
      </c>
      <c r="F386" s="169" t="s">
        <v>129</v>
      </c>
      <c r="H386" s="170">
        <v>1303.1199999999999</v>
      </c>
      <c r="I386" s="171"/>
      <c r="L386" s="167"/>
      <c r="M386" s="172"/>
      <c r="N386" s="173"/>
      <c r="O386" s="173"/>
      <c r="P386" s="173"/>
      <c r="Q386" s="173"/>
      <c r="R386" s="173"/>
      <c r="S386" s="173"/>
      <c r="T386" s="174"/>
      <c r="AT386" s="168" t="s">
        <v>127</v>
      </c>
      <c r="AU386" s="168" t="s">
        <v>84</v>
      </c>
      <c r="AV386" s="14" t="s">
        <v>125</v>
      </c>
      <c r="AW386" s="14" t="s">
        <v>31</v>
      </c>
      <c r="AX386" s="14" t="s">
        <v>82</v>
      </c>
      <c r="AY386" s="168" t="s">
        <v>119</v>
      </c>
    </row>
    <row r="387" spans="1:65" s="12" customFormat="1" ht="22.9" customHeight="1">
      <c r="B387" s="130"/>
      <c r="D387" s="131" t="s">
        <v>73</v>
      </c>
      <c r="E387" s="141" t="s">
        <v>539</v>
      </c>
      <c r="F387" s="141" t="s">
        <v>540</v>
      </c>
      <c r="I387" s="133"/>
      <c r="J387" s="142">
        <f>BK387</f>
        <v>0</v>
      </c>
      <c r="L387" s="130"/>
      <c r="M387" s="135"/>
      <c r="N387" s="136"/>
      <c r="O387" s="136"/>
      <c r="P387" s="137">
        <f>SUM(P388:P389)</f>
        <v>0</v>
      </c>
      <c r="Q387" s="136"/>
      <c r="R387" s="137">
        <f>SUM(R388:R389)</f>
        <v>0</v>
      </c>
      <c r="S387" s="136"/>
      <c r="T387" s="138">
        <f>SUM(T388:T389)</f>
        <v>0</v>
      </c>
      <c r="AR387" s="131" t="s">
        <v>82</v>
      </c>
      <c r="AT387" s="139" t="s">
        <v>73</v>
      </c>
      <c r="AU387" s="139" t="s">
        <v>82</v>
      </c>
      <c r="AY387" s="131" t="s">
        <v>119</v>
      </c>
      <c r="BK387" s="140">
        <f>SUM(BK388:BK389)</f>
        <v>0</v>
      </c>
    </row>
    <row r="388" spans="1:65" s="2" customFormat="1" ht="33" customHeight="1">
      <c r="A388" s="31"/>
      <c r="B388" s="143"/>
      <c r="C388" s="144" t="s">
        <v>541</v>
      </c>
      <c r="D388" s="144" t="s">
        <v>121</v>
      </c>
      <c r="E388" s="145" t="s">
        <v>542</v>
      </c>
      <c r="F388" s="146" t="s">
        <v>543</v>
      </c>
      <c r="G388" s="147" t="s">
        <v>207</v>
      </c>
      <c r="H388" s="148">
        <v>644.47900000000004</v>
      </c>
      <c r="I388" s="149"/>
      <c r="J388" s="150">
        <f>ROUND(I388*H388,2)</f>
        <v>0</v>
      </c>
      <c r="K388" s="151"/>
      <c r="L388" s="32"/>
      <c r="M388" s="152" t="s">
        <v>1</v>
      </c>
      <c r="N388" s="153" t="s">
        <v>39</v>
      </c>
      <c r="O388" s="57"/>
      <c r="P388" s="154">
        <f>O388*H388</f>
        <v>0</v>
      </c>
      <c r="Q388" s="154">
        <v>0</v>
      </c>
      <c r="R388" s="154">
        <f>Q388*H388</f>
        <v>0</v>
      </c>
      <c r="S388" s="154">
        <v>0</v>
      </c>
      <c r="T388" s="155">
        <f>S388*H388</f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56" t="s">
        <v>125</v>
      </c>
      <c r="AT388" s="156" t="s">
        <v>121</v>
      </c>
      <c r="AU388" s="156" t="s">
        <v>84</v>
      </c>
      <c r="AY388" s="16" t="s">
        <v>119</v>
      </c>
      <c r="BE388" s="157">
        <f>IF(N388="základní",J388,0)</f>
        <v>0</v>
      </c>
      <c r="BF388" s="157">
        <f>IF(N388="snížená",J388,0)</f>
        <v>0</v>
      </c>
      <c r="BG388" s="157">
        <f>IF(N388="zákl. přenesená",J388,0)</f>
        <v>0</v>
      </c>
      <c r="BH388" s="157">
        <f>IF(N388="sníž. přenesená",J388,0)</f>
        <v>0</v>
      </c>
      <c r="BI388" s="157">
        <f>IF(N388="nulová",J388,0)</f>
        <v>0</v>
      </c>
      <c r="BJ388" s="16" t="s">
        <v>82</v>
      </c>
      <c r="BK388" s="157">
        <f>ROUND(I388*H388,2)</f>
        <v>0</v>
      </c>
      <c r="BL388" s="16" t="s">
        <v>125</v>
      </c>
      <c r="BM388" s="156" t="s">
        <v>544</v>
      </c>
    </row>
    <row r="389" spans="1:65" s="2" customFormat="1" ht="33" customHeight="1">
      <c r="A389" s="31"/>
      <c r="B389" s="143"/>
      <c r="C389" s="144" t="s">
        <v>545</v>
      </c>
      <c r="D389" s="144" t="s">
        <v>121</v>
      </c>
      <c r="E389" s="145" t="s">
        <v>546</v>
      </c>
      <c r="F389" s="146" t="s">
        <v>547</v>
      </c>
      <c r="G389" s="147" t="s">
        <v>207</v>
      </c>
      <c r="H389" s="148">
        <v>644.47900000000004</v>
      </c>
      <c r="I389" s="149"/>
      <c r="J389" s="150">
        <f>ROUND(I389*H389,2)</f>
        <v>0</v>
      </c>
      <c r="K389" s="151"/>
      <c r="L389" s="32"/>
      <c r="M389" s="186" t="s">
        <v>1</v>
      </c>
      <c r="N389" s="187" t="s">
        <v>39</v>
      </c>
      <c r="O389" s="188"/>
      <c r="P389" s="189">
        <f>O389*H389</f>
        <v>0</v>
      </c>
      <c r="Q389" s="189">
        <v>0</v>
      </c>
      <c r="R389" s="189">
        <f>Q389*H389</f>
        <v>0</v>
      </c>
      <c r="S389" s="189">
        <v>0</v>
      </c>
      <c r="T389" s="190">
        <f>S389*H389</f>
        <v>0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156" t="s">
        <v>125</v>
      </c>
      <c r="AT389" s="156" t="s">
        <v>121</v>
      </c>
      <c r="AU389" s="156" t="s">
        <v>84</v>
      </c>
      <c r="AY389" s="16" t="s">
        <v>119</v>
      </c>
      <c r="BE389" s="157">
        <f>IF(N389="základní",J389,0)</f>
        <v>0</v>
      </c>
      <c r="BF389" s="157">
        <f>IF(N389="snížená",J389,0)</f>
        <v>0</v>
      </c>
      <c r="BG389" s="157">
        <f>IF(N389="zákl. přenesená",J389,0)</f>
        <v>0</v>
      </c>
      <c r="BH389" s="157">
        <f>IF(N389="sníž. přenesená",J389,0)</f>
        <v>0</v>
      </c>
      <c r="BI389" s="157">
        <f>IF(N389="nulová",J389,0)</f>
        <v>0</v>
      </c>
      <c r="BJ389" s="16" t="s">
        <v>82</v>
      </c>
      <c r="BK389" s="157">
        <f>ROUND(I389*H389,2)</f>
        <v>0</v>
      </c>
      <c r="BL389" s="16" t="s">
        <v>125</v>
      </c>
      <c r="BM389" s="156" t="s">
        <v>548</v>
      </c>
    </row>
    <row r="390" spans="1:65" s="2" customFormat="1" ht="6.95" customHeight="1">
      <c r="A390" s="31"/>
      <c r="B390" s="46"/>
      <c r="C390" s="47"/>
      <c r="D390" s="47"/>
      <c r="E390" s="47"/>
      <c r="F390" s="47"/>
      <c r="G390" s="47"/>
      <c r="H390" s="47"/>
      <c r="I390" s="47"/>
      <c r="J390" s="47"/>
      <c r="K390" s="47"/>
      <c r="L390" s="32"/>
      <c r="M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</row>
  </sheetData>
  <autoFilter ref="C123:K389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2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8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6" t="s">
        <v>87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5" customHeight="1">
      <c r="B4" s="19"/>
      <c r="D4" s="20" t="s">
        <v>88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2" t="str">
        <f>'Rekapitulace stavby'!K6</f>
        <v>Oprava komunikací ulice V aleji a B. Němcové</v>
      </c>
      <c r="F7" s="233"/>
      <c r="G7" s="233"/>
      <c r="H7" s="233"/>
      <c r="L7" s="19"/>
    </row>
    <row r="8" spans="1:46" s="2" customFormat="1" ht="12" customHeight="1">
      <c r="A8" s="31"/>
      <c r="B8" s="32"/>
      <c r="C8" s="31"/>
      <c r="D8" s="26" t="s">
        <v>89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9" t="s">
        <v>549</v>
      </c>
      <c r="F9" s="231"/>
      <c r="G9" s="231"/>
      <c r="H9" s="231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>
        <f>'Rekapitulace stavby'!AN8</f>
        <v>44421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26" t="s">
        <v>24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25</v>
      </c>
      <c r="F15" s="31"/>
      <c r="G15" s="31"/>
      <c r="H15" s="31"/>
      <c r="I15" s="26" t="s">
        <v>26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27</v>
      </c>
      <c r="E17" s="31"/>
      <c r="F17" s="31"/>
      <c r="G17" s="31"/>
      <c r="H17" s="31"/>
      <c r="I17" s="26" t="s">
        <v>24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4" t="str">
        <f>'Rekapitulace stavby'!E14</f>
        <v>Vyplň údaj</v>
      </c>
      <c r="F18" s="195"/>
      <c r="G18" s="195"/>
      <c r="H18" s="195"/>
      <c r="I18" s="26" t="s">
        <v>26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29</v>
      </c>
      <c r="E20" s="31"/>
      <c r="F20" s="31"/>
      <c r="G20" s="31"/>
      <c r="H20" s="31"/>
      <c r="I20" s="26" t="s">
        <v>24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26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24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26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33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00" t="s">
        <v>1</v>
      </c>
      <c r="F27" s="200"/>
      <c r="G27" s="200"/>
      <c r="H27" s="200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34</v>
      </c>
      <c r="E30" s="31"/>
      <c r="F30" s="31"/>
      <c r="G30" s="31"/>
      <c r="H30" s="31"/>
      <c r="I30" s="31"/>
      <c r="J30" s="70">
        <f>ROUND(J118,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38</v>
      </c>
      <c r="E33" s="26" t="s">
        <v>39</v>
      </c>
      <c r="F33" s="98">
        <f>ROUND((SUM(BE118:BE126)),  2)</f>
        <v>0</v>
      </c>
      <c r="G33" s="31"/>
      <c r="H33" s="31"/>
      <c r="I33" s="99">
        <v>0.21</v>
      </c>
      <c r="J33" s="98">
        <f>ROUND(((SUM(BE118:BE126))*I33),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8">
        <f>ROUND((SUM(BF118:BF126)),  2)</f>
        <v>0</v>
      </c>
      <c r="G34" s="31"/>
      <c r="H34" s="31"/>
      <c r="I34" s="99">
        <v>0.15</v>
      </c>
      <c r="J34" s="98">
        <f>ROUND(((SUM(BF118:BF126))*I34),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8">
        <f>ROUND((SUM(BG118:BG126)),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8">
        <f>ROUND((SUM(BH118:BH126)),  2)</f>
        <v>0</v>
      </c>
      <c r="G36" s="31"/>
      <c r="H36" s="31"/>
      <c r="I36" s="99">
        <v>0.15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8">
        <f>ROUND((SUM(BI118:BI126)),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44</v>
      </c>
      <c r="E39" s="59"/>
      <c r="F39" s="59"/>
      <c r="G39" s="102" t="s">
        <v>45</v>
      </c>
      <c r="H39" s="103" t="s">
        <v>46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6" t="s">
        <v>50</v>
      </c>
      <c r="G61" s="44" t="s">
        <v>49</v>
      </c>
      <c r="H61" s="34"/>
      <c r="I61" s="34"/>
      <c r="J61" s="107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6" t="s">
        <v>50</v>
      </c>
      <c r="G76" s="44" t="s">
        <v>49</v>
      </c>
      <c r="H76" s="34"/>
      <c r="I76" s="34"/>
      <c r="J76" s="107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91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2" t="str">
        <f>E7</f>
        <v>Oprava komunikací ulice V aleji a B. Němcové</v>
      </c>
      <c r="F85" s="233"/>
      <c r="G85" s="233"/>
      <c r="H85" s="23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89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9" t="str">
        <f>E9</f>
        <v>901 - VON</v>
      </c>
      <c r="F87" s="231"/>
      <c r="G87" s="231"/>
      <c r="H87" s="231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>ul. V aleji a B. Němcové</v>
      </c>
      <c r="G89" s="31"/>
      <c r="H89" s="31"/>
      <c r="I89" s="26" t="s">
        <v>22</v>
      </c>
      <c r="J89" s="54">
        <f>IF(J12="","",J12)</f>
        <v>44421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1"/>
      <c r="E91" s="31"/>
      <c r="F91" s="24" t="str">
        <f>E15</f>
        <v>obec Rudná</v>
      </c>
      <c r="G91" s="31"/>
      <c r="H91" s="31"/>
      <c r="I91" s="26" t="s">
        <v>29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92</v>
      </c>
      <c r="D94" s="100"/>
      <c r="E94" s="100"/>
      <c r="F94" s="100"/>
      <c r="G94" s="100"/>
      <c r="H94" s="100"/>
      <c r="I94" s="100"/>
      <c r="J94" s="109" t="s">
        <v>93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94</v>
      </c>
      <c r="D96" s="31"/>
      <c r="E96" s="31"/>
      <c r="F96" s="31"/>
      <c r="G96" s="31"/>
      <c r="H96" s="31"/>
      <c r="I96" s="31"/>
      <c r="J96" s="70">
        <f>J118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95</v>
      </c>
    </row>
    <row r="97" spans="1:31" s="9" customFormat="1" ht="24.95" customHeight="1">
      <c r="B97" s="111"/>
      <c r="D97" s="112" t="s">
        <v>550</v>
      </c>
      <c r="E97" s="113"/>
      <c r="F97" s="113"/>
      <c r="G97" s="113"/>
      <c r="H97" s="113"/>
      <c r="I97" s="113"/>
      <c r="J97" s="114">
        <f>J119</f>
        <v>0</v>
      </c>
      <c r="L97" s="111"/>
    </row>
    <row r="98" spans="1:31" s="10" customFormat="1" ht="19.899999999999999" customHeight="1">
      <c r="B98" s="115"/>
      <c r="D98" s="116" t="s">
        <v>551</v>
      </c>
      <c r="E98" s="117"/>
      <c r="F98" s="117"/>
      <c r="G98" s="117"/>
      <c r="H98" s="117"/>
      <c r="I98" s="117"/>
      <c r="J98" s="118">
        <f>J120</f>
        <v>0</v>
      </c>
      <c r="L98" s="115"/>
    </row>
    <row r="99" spans="1:31" s="2" customFormat="1" ht="21.7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5" customHeight="1">
      <c r="A100" s="31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pans="1:31" s="2" customFormat="1" ht="6.95" customHeight="1">
      <c r="A104" s="31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24.95" customHeight="1">
      <c r="A105" s="31"/>
      <c r="B105" s="32"/>
      <c r="C105" s="20" t="s">
        <v>104</v>
      </c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12" customHeight="1">
      <c r="A107" s="31"/>
      <c r="B107" s="32"/>
      <c r="C107" s="26" t="s">
        <v>16</v>
      </c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6.5" customHeight="1">
      <c r="A108" s="31"/>
      <c r="B108" s="32"/>
      <c r="C108" s="31"/>
      <c r="D108" s="31"/>
      <c r="E108" s="232" t="str">
        <f>E7</f>
        <v>Oprava komunikací ulice V aleji a B. Němcové</v>
      </c>
      <c r="F108" s="233"/>
      <c r="G108" s="233"/>
      <c r="H108" s="233"/>
      <c r="I108" s="31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89</v>
      </c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1"/>
      <c r="D110" s="31"/>
      <c r="E110" s="229" t="str">
        <f>E9</f>
        <v>901 - VON</v>
      </c>
      <c r="F110" s="231"/>
      <c r="G110" s="231"/>
      <c r="H110" s="2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20</v>
      </c>
      <c r="D112" s="31"/>
      <c r="E112" s="31"/>
      <c r="F112" s="24" t="str">
        <f>F12</f>
        <v>ul. V aleji a B. Němcové</v>
      </c>
      <c r="G112" s="31"/>
      <c r="H112" s="31"/>
      <c r="I112" s="26" t="s">
        <v>22</v>
      </c>
      <c r="J112" s="54">
        <f>IF(J12="","",J12)</f>
        <v>44421</v>
      </c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5.2" customHeight="1">
      <c r="A114" s="31"/>
      <c r="B114" s="32"/>
      <c r="C114" s="26" t="s">
        <v>23</v>
      </c>
      <c r="D114" s="31"/>
      <c r="E114" s="31"/>
      <c r="F114" s="24" t="str">
        <f>E15</f>
        <v>obec Rudná</v>
      </c>
      <c r="G114" s="31"/>
      <c r="H114" s="31"/>
      <c r="I114" s="26" t="s">
        <v>29</v>
      </c>
      <c r="J114" s="29" t="str">
        <f>E21</f>
        <v xml:space="preserve"> </v>
      </c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>
      <c r="A115" s="31"/>
      <c r="B115" s="32"/>
      <c r="C115" s="26" t="s">
        <v>27</v>
      </c>
      <c r="D115" s="31"/>
      <c r="E115" s="31"/>
      <c r="F115" s="24" t="str">
        <f>IF(E18="","",E18)</f>
        <v>Vyplň údaj</v>
      </c>
      <c r="G115" s="31"/>
      <c r="H115" s="31"/>
      <c r="I115" s="26" t="s">
        <v>32</v>
      </c>
      <c r="J115" s="29" t="str">
        <f>E24</f>
        <v xml:space="preserve"> </v>
      </c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0.3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11" customFormat="1" ht="29.25" customHeight="1">
      <c r="A117" s="119"/>
      <c r="B117" s="120"/>
      <c r="C117" s="121" t="s">
        <v>105</v>
      </c>
      <c r="D117" s="122" t="s">
        <v>59</v>
      </c>
      <c r="E117" s="122" t="s">
        <v>55</v>
      </c>
      <c r="F117" s="122" t="s">
        <v>56</v>
      </c>
      <c r="G117" s="122" t="s">
        <v>106</v>
      </c>
      <c r="H117" s="122" t="s">
        <v>107</v>
      </c>
      <c r="I117" s="122" t="s">
        <v>108</v>
      </c>
      <c r="J117" s="123" t="s">
        <v>93</v>
      </c>
      <c r="K117" s="124" t="s">
        <v>109</v>
      </c>
      <c r="L117" s="125"/>
      <c r="M117" s="61" t="s">
        <v>1</v>
      </c>
      <c r="N117" s="62" t="s">
        <v>38</v>
      </c>
      <c r="O117" s="62" t="s">
        <v>110</v>
      </c>
      <c r="P117" s="62" t="s">
        <v>111</v>
      </c>
      <c r="Q117" s="62" t="s">
        <v>112</v>
      </c>
      <c r="R117" s="62" t="s">
        <v>113</v>
      </c>
      <c r="S117" s="62" t="s">
        <v>114</v>
      </c>
      <c r="T117" s="63" t="s">
        <v>115</v>
      </c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</row>
    <row r="118" spans="1:65" s="2" customFormat="1" ht="22.9" customHeight="1">
      <c r="A118" s="31"/>
      <c r="B118" s="32"/>
      <c r="C118" s="68" t="s">
        <v>116</v>
      </c>
      <c r="D118" s="31"/>
      <c r="E118" s="31"/>
      <c r="F118" s="31"/>
      <c r="G118" s="31"/>
      <c r="H118" s="31"/>
      <c r="I118" s="31"/>
      <c r="J118" s="126">
        <f>BK118</f>
        <v>0</v>
      </c>
      <c r="K118" s="31"/>
      <c r="L118" s="32"/>
      <c r="M118" s="64"/>
      <c r="N118" s="55"/>
      <c r="O118" s="65"/>
      <c r="P118" s="127">
        <f>P119</f>
        <v>0</v>
      </c>
      <c r="Q118" s="65"/>
      <c r="R118" s="127">
        <f>R119</f>
        <v>0</v>
      </c>
      <c r="S118" s="65"/>
      <c r="T118" s="128">
        <f>T119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6" t="s">
        <v>73</v>
      </c>
      <c r="AU118" s="16" t="s">
        <v>95</v>
      </c>
      <c r="BK118" s="129">
        <f>BK119</f>
        <v>0</v>
      </c>
    </row>
    <row r="119" spans="1:65" s="12" customFormat="1" ht="25.9" customHeight="1">
      <c r="B119" s="130"/>
      <c r="D119" s="131" t="s">
        <v>73</v>
      </c>
      <c r="E119" s="132" t="s">
        <v>552</v>
      </c>
      <c r="F119" s="132" t="s">
        <v>552</v>
      </c>
      <c r="I119" s="133"/>
      <c r="J119" s="134">
        <f>BK119</f>
        <v>0</v>
      </c>
      <c r="L119" s="130"/>
      <c r="M119" s="135"/>
      <c r="N119" s="136"/>
      <c r="O119" s="136"/>
      <c r="P119" s="137">
        <f>P120</f>
        <v>0</v>
      </c>
      <c r="Q119" s="136"/>
      <c r="R119" s="137">
        <f>R120</f>
        <v>0</v>
      </c>
      <c r="S119" s="136"/>
      <c r="T119" s="138">
        <f>T120</f>
        <v>0</v>
      </c>
      <c r="AR119" s="131" t="s">
        <v>125</v>
      </c>
      <c r="AT119" s="139" t="s">
        <v>73</v>
      </c>
      <c r="AU119" s="139" t="s">
        <v>74</v>
      </c>
      <c r="AY119" s="131" t="s">
        <v>119</v>
      </c>
      <c r="BK119" s="140">
        <f>BK120</f>
        <v>0</v>
      </c>
    </row>
    <row r="120" spans="1:65" s="12" customFormat="1" ht="22.9" customHeight="1">
      <c r="B120" s="130"/>
      <c r="D120" s="131" t="s">
        <v>73</v>
      </c>
      <c r="E120" s="141" t="s">
        <v>553</v>
      </c>
      <c r="F120" s="141" t="s">
        <v>86</v>
      </c>
      <c r="I120" s="133"/>
      <c r="J120" s="142">
        <f>BK120</f>
        <v>0</v>
      </c>
      <c r="L120" s="130"/>
      <c r="M120" s="135"/>
      <c r="N120" s="136"/>
      <c r="O120" s="136"/>
      <c r="P120" s="137">
        <f>SUM(P121:P126)</f>
        <v>0</v>
      </c>
      <c r="Q120" s="136"/>
      <c r="R120" s="137">
        <f>SUM(R121:R126)</f>
        <v>0</v>
      </c>
      <c r="S120" s="136"/>
      <c r="T120" s="138">
        <f>SUM(T121:T126)</f>
        <v>0</v>
      </c>
      <c r="AR120" s="131" t="s">
        <v>125</v>
      </c>
      <c r="AT120" s="139" t="s">
        <v>73</v>
      </c>
      <c r="AU120" s="139" t="s">
        <v>82</v>
      </c>
      <c r="AY120" s="131" t="s">
        <v>119</v>
      </c>
      <c r="BK120" s="140">
        <f>SUM(BK121:BK126)</f>
        <v>0</v>
      </c>
    </row>
    <row r="121" spans="1:65" s="2" customFormat="1" ht="16.5" customHeight="1">
      <c r="A121" s="31"/>
      <c r="B121" s="143"/>
      <c r="C121" s="144" t="s">
        <v>82</v>
      </c>
      <c r="D121" s="144" t="s">
        <v>121</v>
      </c>
      <c r="E121" s="145" t="s">
        <v>554</v>
      </c>
      <c r="F121" s="146" t="s">
        <v>555</v>
      </c>
      <c r="G121" s="147" t="s">
        <v>556</v>
      </c>
      <c r="H121" s="191"/>
      <c r="I121" s="149"/>
      <c r="J121" s="150">
        <f t="shared" ref="J121:J126" si="0">ROUND(I121*H121,2)</f>
        <v>0</v>
      </c>
      <c r="K121" s="151"/>
      <c r="L121" s="32"/>
      <c r="M121" s="152" t="s">
        <v>1</v>
      </c>
      <c r="N121" s="153" t="s">
        <v>39</v>
      </c>
      <c r="O121" s="57"/>
      <c r="P121" s="154">
        <f t="shared" ref="P121:P126" si="1">O121*H121</f>
        <v>0</v>
      </c>
      <c r="Q121" s="154">
        <v>0</v>
      </c>
      <c r="R121" s="154">
        <f t="shared" ref="R121:R126" si="2">Q121*H121</f>
        <v>0</v>
      </c>
      <c r="S121" s="154">
        <v>0</v>
      </c>
      <c r="T121" s="155">
        <f t="shared" ref="T121:T126" si="3"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56" t="s">
        <v>557</v>
      </c>
      <c r="AT121" s="156" t="s">
        <v>121</v>
      </c>
      <c r="AU121" s="156" t="s">
        <v>84</v>
      </c>
      <c r="AY121" s="16" t="s">
        <v>119</v>
      </c>
      <c r="BE121" s="157">
        <f t="shared" ref="BE121:BE126" si="4">IF(N121="základní",J121,0)</f>
        <v>0</v>
      </c>
      <c r="BF121" s="157">
        <f t="shared" ref="BF121:BF126" si="5">IF(N121="snížená",J121,0)</f>
        <v>0</v>
      </c>
      <c r="BG121" s="157">
        <f t="shared" ref="BG121:BG126" si="6">IF(N121="zákl. přenesená",J121,0)</f>
        <v>0</v>
      </c>
      <c r="BH121" s="157">
        <f t="shared" ref="BH121:BH126" si="7">IF(N121="sníž. přenesená",J121,0)</f>
        <v>0</v>
      </c>
      <c r="BI121" s="157">
        <f t="shared" ref="BI121:BI126" si="8">IF(N121="nulová",J121,0)</f>
        <v>0</v>
      </c>
      <c r="BJ121" s="16" t="s">
        <v>82</v>
      </c>
      <c r="BK121" s="157">
        <f t="shared" ref="BK121:BK126" si="9">ROUND(I121*H121,2)</f>
        <v>0</v>
      </c>
      <c r="BL121" s="16" t="s">
        <v>557</v>
      </c>
      <c r="BM121" s="156" t="s">
        <v>558</v>
      </c>
    </row>
    <row r="122" spans="1:65" s="2" customFormat="1" ht="16.5" customHeight="1">
      <c r="A122" s="31"/>
      <c r="B122" s="143"/>
      <c r="C122" s="144" t="s">
        <v>84</v>
      </c>
      <c r="D122" s="144" t="s">
        <v>121</v>
      </c>
      <c r="E122" s="145" t="s">
        <v>559</v>
      </c>
      <c r="F122" s="146" t="s">
        <v>560</v>
      </c>
      <c r="G122" s="147" t="s">
        <v>556</v>
      </c>
      <c r="H122" s="191"/>
      <c r="I122" s="149"/>
      <c r="J122" s="150">
        <f t="shared" si="0"/>
        <v>0</v>
      </c>
      <c r="K122" s="151"/>
      <c r="L122" s="32"/>
      <c r="M122" s="152" t="s">
        <v>1</v>
      </c>
      <c r="N122" s="153" t="s">
        <v>39</v>
      </c>
      <c r="O122" s="57"/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56" t="s">
        <v>557</v>
      </c>
      <c r="AT122" s="156" t="s">
        <v>121</v>
      </c>
      <c r="AU122" s="156" t="s">
        <v>84</v>
      </c>
      <c r="AY122" s="16" t="s">
        <v>119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6" t="s">
        <v>82</v>
      </c>
      <c r="BK122" s="157">
        <f t="shared" si="9"/>
        <v>0</v>
      </c>
      <c r="BL122" s="16" t="s">
        <v>557</v>
      </c>
      <c r="BM122" s="156" t="s">
        <v>561</v>
      </c>
    </row>
    <row r="123" spans="1:65" s="2" customFormat="1" ht="16.5" customHeight="1">
      <c r="A123" s="31"/>
      <c r="B123" s="143"/>
      <c r="C123" s="144" t="s">
        <v>134</v>
      </c>
      <c r="D123" s="144" t="s">
        <v>121</v>
      </c>
      <c r="E123" s="145" t="s">
        <v>562</v>
      </c>
      <c r="F123" s="146" t="s">
        <v>563</v>
      </c>
      <c r="G123" s="147" t="s">
        <v>564</v>
      </c>
      <c r="H123" s="148">
        <v>1</v>
      </c>
      <c r="I123" s="149"/>
      <c r="J123" s="150">
        <f t="shared" si="0"/>
        <v>0</v>
      </c>
      <c r="K123" s="151"/>
      <c r="L123" s="32"/>
      <c r="M123" s="152" t="s">
        <v>1</v>
      </c>
      <c r="N123" s="153" t="s">
        <v>39</v>
      </c>
      <c r="O123" s="57"/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56" t="s">
        <v>557</v>
      </c>
      <c r="AT123" s="156" t="s">
        <v>121</v>
      </c>
      <c r="AU123" s="156" t="s">
        <v>84</v>
      </c>
      <c r="AY123" s="16" t="s">
        <v>119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6" t="s">
        <v>82</v>
      </c>
      <c r="BK123" s="157">
        <f t="shared" si="9"/>
        <v>0</v>
      </c>
      <c r="BL123" s="16" t="s">
        <v>557</v>
      </c>
      <c r="BM123" s="156" t="s">
        <v>565</v>
      </c>
    </row>
    <row r="124" spans="1:65" s="2" customFormat="1" ht="16.5" customHeight="1">
      <c r="A124" s="31"/>
      <c r="B124" s="143"/>
      <c r="C124" s="144" t="s">
        <v>125</v>
      </c>
      <c r="D124" s="144" t="s">
        <v>121</v>
      </c>
      <c r="E124" s="145" t="s">
        <v>566</v>
      </c>
      <c r="F124" s="146" t="s">
        <v>567</v>
      </c>
      <c r="G124" s="147" t="s">
        <v>564</v>
      </c>
      <c r="H124" s="148">
        <v>1</v>
      </c>
      <c r="I124" s="149"/>
      <c r="J124" s="150">
        <f t="shared" si="0"/>
        <v>0</v>
      </c>
      <c r="K124" s="151"/>
      <c r="L124" s="32"/>
      <c r="M124" s="152" t="s">
        <v>1</v>
      </c>
      <c r="N124" s="153" t="s">
        <v>39</v>
      </c>
      <c r="O124" s="57"/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56" t="s">
        <v>557</v>
      </c>
      <c r="AT124" s="156" t="s">
        <v>121</v>
      </c>
      <c r="AU124" s="156" t="s">
        <v>84</v>
      </c>
      <c r="AY124" s="16" t="s">
        <v>119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6" t="s">
        <v>82</v>
      </c>
      <c r="BK124" s="157">
        <f t="shared" si="9"/>
        <v>0</v>
      </c>
      <c r="BL124" s="16" t="s">
        <v>557</v>
      </c>
      <c r="BM124" s="156" t="s">
        <v>568</v>
      </c>
    </row>
    <row r="125" spans="1:65" s="2" customFormat="1" ht="16.5" customHeight="1">
      <c r="A125" s="31"/>
      <c r="B125" s="143"/>
      <c r="C125" s="144" t="s">
        <v>141</v>
      </c>
      <c r="D125" s="144" t="s">
        <v>121</v>
      </c>
      <c r="E125" s="145" t="s">
        <v>569</v>
      </c>
      <c r="F125" s="146" t="s">
        <v>570</v>
      </c>
      <c r="G125" s="147" t="s">
        <v>571</v>
      </c>
      <c r="H125" s="148">
        <v>150</v>
      </c>
      <c r="I125" s="149"/>
      <c r="J125" s="150">
        <f t="shared" si="0"/>
        <v>0</v>
      </c>
      <c r="K125" s="151"/>
      <c r="L125" s="32"/>
      <c r="M125" s="152" t="s">
        <v>1</v>
      </c>
      <c r="N125" s="153" t="s">
        <v>39</v>
      </c>
      <c r="O125" s="57"/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56" t="s">
        <v>557</v>
      </c>
      <c r="AT125" s="156" t="s">
        <v>121</v>
      </c>
      <c r="AU125" s="156" t="s">
        <v>84</v>
      </c>
      <c r="AY125" s="16" t="s">
        <v>119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6" t="s">
        <v>82</v>
      </c>
      <c r="BK125" s="157">
        <f t="shared" si="9"/>
        <v>0</v>
      </c>
      <c r="BL125" s="16" t="s">
        <v>557</v>
      </c>
      <c r="BM125" s="156" t="s">
        <v>572</v>
      </c>
    </row>
    <row r="126" spans="1:65" s="2" customFormat="1" ht="16.5" customHeight="1">
      <c r="A126" s="31"/>
      <c r="B126" s="143"/>
      <c r="C126" s="144" t="s">
        <v>146</v>
      </c>
      <c r="D126" s="144" t="s">
        <v>121</v>
      </c>
      <c r="E126" s="145" t="s">
        <v>573</v>
      </c>
      <c r="F126" s="146" t="s">
        <v>574</v>
      </c>
      <c r="G126" s="147" t="s">
        <v>575</v>
      </c>
      <c r="H126" s="148">
        <v>1</v>
      </c>
      <c r="I126" s="149"/>
      <c r="J126" s="150">
        <f t="shared" si="0"/>
        <v>0</v>
      </c>
      <c r="K126" s="151"/>
      <c r="L126" s="32"/>
      <c r="M126" s="186" t="s">
        <v>1</v>
      </c>
      <c r="N126" s="187" t="s">
        <v>39</v>
      </c>
      <c r="O126" s="188"/>
      <c r="P126" s="189">
        <f t="shared" si="1"/>
        <v>0</v>
      </c>
      <c r="Q126" s="189">
        <v>0</v>
      </c>
      <c r="R126" s="189">
        <f t="shared" si="2"/>
        <v>0</v>
      </c>
      <c r="S126" s="189">
        <v>0</v>
      </c>
      <c r="T126" s="190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56" t="s">
        <v>557</v>
      </c>
      <c r="AT126" s="156" t="s">
        <v>121</v>
      </c>
      <c r="AU126" s="156" t="s">
        <v>84</v>
      </c>
      <c r="AY126" s="16" t="s">
        <v>119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6" t="s">
        <v>82</v>
      </c>
      <c r="BK126" s="157">
        <f t="shared" si="9"/>
        <v>0</v>
      </c>
      <c r="BL126" s="16" t="s">
        <v>557</v>
      </c>
      <c r="BM126" s="156" t="s">
        <v>576</v>
      </c>
    </row>
    <row r="127" spans="1:65" s="2" customFormat="1" ht="6.95" customHeight="1">
      <c r="A127" s="31"/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32"/>
      <c r="M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</sheetData>
  <autoFilter ref="C117:K126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SO 01 Komunikace</vt:lpstr>
      <vt:lpstr>901 - VON</vt:lpstr>
      <vt:lpstr>'01 - SO 01 Komunikace'!Názvy_tisku</vt:lpstr>
      <vt:lpstr>'901 - VON'!Názvy_tisku</vt:lpstr>
      <vt:lpstr>'Rekapitulace stavby'!Názvy_tisku</vt:lpstr>
      <vt:lpstr>'01 - SO 01 Komunikace'!Oblast_tisku</vt:lpstr>
      <vt:lpstr>'901 - VON'!Oblast_tisku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DESKTOP-4NS5FKT\uzivatel</dc:creator>
  <cp:lastModifiedBy>uzivatel</cp:lastModifiedBy>
  <dcterms:created xsi:type="dcterms:W3CDTF">2021-08-11T07:02:51Z</dcterms:created>
  <dcterms:modified xsi:type="dcterms:W3CDTF">2021-08-13T06:38:10Z</dcterms:modified>
</cp:coreProperties>
</file>