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Desktop\LUKÁŠ\"/>
    </mc:Choice>
  </mc:AlternateContent>
  <bookViews>
    <workbookView xWindow="0" yWindow="0" windowWidth="0" windowHeight="0"/>
  </bookViews>
  <sheets>
    <sheet name="Rekapitulace stavby" sheetId="1" r:id="rId1"/>
    <sheet name="016-2024_1 - SO 101.1 Voz..." sheetId="2" r:id="rId2"/>
    <sheet name="016-2024_2 - SO 101.2 Cho..." sheetId="3" r:id="rId3"/>
    <sheet name="016-2024_3 - SO 101.3 Cho..." sheetId="4" r:id="rId4"/>
    <sheet name="016-2024_4 - SO 101.4 Úpr..." sheetId="5" r:id="rId5"/>
    <sheet name="016-2024_5 - SO 101.5 Cho..." sheetId="6" r:id="rId6"/>
    <sheet name="016-2024_10 - SO 301 Vodo..." sheetId="7" r:id="rId7"/>
    <sheet name="016-2024_11 - SO 302 Vodo..." sheetId="8" r:id="rId8"/>
    <sheet name="016-2024_12 - SO 303 Kana..." sheetId="9" r:id="rId9"/>
    <sheet name="016-2024_13 - SO 401 Veře..." sheetId="10" r:id="rId10"/>
    <sheet name="016-2024_15 - SO 801 Vege..." sheetId="11" r:id="rId11"/>
    <sheet name="016-2024_16 - Vedlejší ro..." sheetId="12" r:id="rId12"/>
    <sheet name="Pokyny pro vyplnění" sheetId="13" r:id="rId13"/>
  </sheets>
  <definedNames>
    <definedName name="_xlnm.Print_Area" localSheetId="0">'Rekapitulace stavby'!$D$4:$AO$36,'Rekapitulace stavby'!$C$42:$AQ$66</definedName>
    <definedName name="_xlnm.Print_Titles" localSheetId="0">'Rekapitulace stavby'!$52:$52</definedName>
    <definedName name="_xlnm._FilterDatabase" localSheetId="1" hidden="1">'016-2024_1 - SO 101.1 Voz...'!$C$87:$K$300</definedName>
    <definedName name="_xlnm.Print_Area" localSheetId="1">'016-2024_1 - SO 101.1 Voz...'!$C$4:$J$39,'016-2024_1 - SO 101.1 Voz...'!$C$45:$J$69,'016-2024_1 - SO 101.1 Voz...'!$C$75:$K$300</definedName>
    <definedName name="_xlnm.Print_Titles" localSheetId="1">'016-2024_1 - SO 101.1 Voz...'!$87:$87</definedName>
    <definedName name="_xlnm._FilterDatabase" localSheetId="2" hidden="1">'016-2024_2 - SO 101.2 Cho...'!$C$84:$K$317</definedName>
    <definedName name="_xlnm.Print_Area" localSheetId="2">'016-2024_2 - SO 101.2 Cho...'!$C$4:$J$39,'016-2024_2 - SO 101.2 Cho...'!$C$45:$J$66,'016-2024_2 - SO 101.2 Cho...'!$C$72:$K$317</definedName>
    <definedName name="_xlnm.Print_Titles" localSheetId="2">'016-2024_2 - SO 101.2 Cho...'!$84:$84</definedName>
    <definedName name="_xlnm._FilterDatabase" localSheetId="3" hidden="1">'016-2024_3 - SO 101.3 Cho...'!$C$85:$K$254</definedName>
    <definedName name="_xlnm.Print_Area" localSheetId="3">'016-2024_3 - SO 101.3 Cho...'!$C$4:$J$39,'016-2024_3 - SO 101.3 Cho...'!$C$45:$J$67,'016-2024_3 - SO 101.3 Cho...'!$C$73:$K$254</definedName>
    <definedName name="_xlnm.Print_Titles" localSheetId="3">'016-2024_3 - SO 101.3 Cho...'!$85:$85</definedName>
    <definedName name="_xlnm._FilterDatabase" localSheetId="4" hidden="1">'016-2024_4 - SO 101.4 Úpr...'!$C$86:$K$231</definedName>
    <definedName name="_xlnm.Print_Area" localSheetId="4">'016-2024_4 - SO 101.4 Úpr...'!$C$4:$J$39,'016-2024_4 - SO 101.4 Úpr...'!$C$45:$J$68,'016-2024_4 - SO 101.4 Úpr...'!$C$74:$K$231</definedName>
    <definedName name="_xlnm.Print_Titles" localSheetId="4">'016-2024_4 - SO 101.4 Úpr...'!$86:$86</definedName>
    <definedName name="_xlnm._FilterDatabase" localSheetId="5" hidden="1">'016-2024_5 - SO 101.5 Cho...'!$C$86:$K$258</definedName>
    <definedName name="_xlnm.Print_Area" localSheetId="5">'016-2024_5 - SO 101.5 Cho...'!$C$4:$J$39,'016-2024_5 - SO 101.5 Cho...'!$C$45:$J$68,'016-2024_5 - SO 101.5 Cho...'!$C$74:$K$258</definedName>
    <definedName name="_xlnm.Print_Titles" localSheetId="5">'016-2024_5 - SO 101.5 Cho...'!$86:$86</definedName>
    <definedName name="_xlnm._FilterDatabase" localSheetId="6" hidden="1">'016-2024_10 - SO 301 Vodo...'!$C$83:$K$156</definedName>
    <definedName name="_xlnm.Print_Area" localSheetId="6">'016-2024_10 - SO 301 Vodo...'!$C$4:$J$39,'016-2024_10 - SO 301 Vodo...'!$C$45:$J$65,'016-2024_10 - SO 301 Vodo...'!$C$71:$K$156</definedName>
    <definedName name="_xlnm.Print_Titles" localSheetId="6">'016-2024_10 - SO 301 Vodo...'!$83:$83</definedName>
    <definedName name="_xlnm._FilterDatabase" localSheetId="7" hidden="1">'016-2024_11 - SO 302 Vodo...'!$C$83:$K$158</definedName>
    <definedName name="_xlnm.Print_Area" localSheetId="7">'016-2024_11 - SO 302 Vodo...'!$C$4:$J$39,'016-2024_11 - SO 302 Vodo...'!$C$45:$J$65,'016-2024_11 - SO 302 Vodo...'!$C$71:$K$158</definedName>
    <definedName name="_xlnm.Print_Titles" localSheetId="7">'016-2024_11 - SO 302 Vodo...'!$83:$83</definedName>
    <definedName name="_xlnm._FilterDatabase" localSheetId="8" hidden="1">'016-2024_12 - SO 303 Kana...'!$C$89:$K$304</definedName>
    <definedName name="_xlnm.Print_Area" localSheetId="8">'016-2024_12 - SO 303 Kana...'!$C$4:$J$39,'016-2024_12 - SO 303 Kana...'!$C$45:$J$71,'016-2024_12 - SO 303 Kana...'!$C$77:$K$304</definedName>
    <definedName name="_xlnm.Print_Titles" localSheetId="8">'016-2024_12 - SO 303 Kana...'!$89:$89</definedName>
    <definedName name="_xlnm._FilterDatabase" localSheetId="9" hidden="1">'016-2024_13 - SO 401 Veře...'!$C$89:$K$225</definedName>
    <definedName name="_xlnm.Print_Area" localSheetId="9">'016-2024_13 - SO 401 Veře...'!$C$4:$J$39,'016-2024_13 - SO 401 Veře...'!$C$45:$J$71,'016-2024_13 - SO 401 Veře...'!$C$77:$K$225</definedName>
    <definedName name="_xlnm.Print_Titles" localSheetId="9">'016-2024_13 - SO 401 Veře...'!$89:$89</definedName>
    <definedName name="_xlnm._FilterDatabase" localSheetId="10" hidden="1">'016-2024_15 - SO 801 Vege...'!$C$91:$K$345</definedName>
    <definedName name="_xlnm.Print_Area" localSheetId="10">'016-2024_15 - SO 801 Vege...'!$C$4:$J$39,'016-2024_15 - SO 801 Vege...'!$C$45:$J$73,'016-2024_15 - SO 801 Vege...'!$C$79:$K$345</definedName>
    <definedName name="_xlnm.Print_Titles" localSheetId="10">'016-2024_15 - SO 801 Vege...'!$91:$91</definedName>
    <definedName name="_xlnm._FilterDatabase" localSheetId="11" hidden="1">'016-2024_16 - Vedlejší ro...'!$C$79:$K$97</definedName>
    <definedName name="_xlnm.Print_Area" localSheetId="11">'016-2024_16 - Vedlejší ro...'!$C$4:$J$39,'016-2024_16 - Vedlejší ro...'!$C$45:$J$61,'016-2024_16 - Vedlejší ro...'!$C$67:$K$97</definedName>
    <definedName name="_xlnm.Print_Titles" localSheetId="11">'016-2024_16 - Vedlejší ro...'!$79:$79</definedName>
    <definedName name="_xlnm.Print_Area" localSheetId="1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2" l="1" r="J37"/>
  <c r="J36"/>
  <c i="1" r="AY65"/>
  <c i="12" r="J35"/>
  <c i="1" r="AX65"/>
  <c i="12"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74"/>
  <c r="E7"/>
  <c r="E70"/>
  <c i="11" r="J93"/>
  <c r="J37"/>
  <c r="J36"/>
  <c i="1" r="AY64"/>
  <c i="11" r="J35"/>
  <c i="1" r="AX64"/>
  <c i="11" r="BI335"/>
  <c r="BH335"/>
  <c r="BG335"/>
  <c r="BF335"/>
  <c r="T335"/>
  <c r="T334"/>
  <c r="R335"/>
  <c r="R334"/>
  <c r="P335"/>
  <c r="P334"/>
  <c r="BI331"/>
  <c r="BH331"/>
  <c r="BG331"/>
  <c r="BF331"/>
  <c r="T331"/>
  <c r="R331"/>
  <c r="P331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4"/>
  <c r="BH304"/>
  <c r="BG304"/>
  <c r="BF304"/>
  <c r="T304"/>
  <c r="R304"/>
  <c r="P304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7"/>
  <c r="BH257"/>
  <c r="BG257"/>
  <c r="BF257"/>
  <c r="T257"/>
  <c r="R257"/>
  <c r="P257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5"/>
  <c r="BH95"/>
  <c r="BG95"/>
  <c r="BF95"/>
  <c r="T95"/>
  <c r="T94"/>
  <c r="R95"/>
  <c r="R94"/>
  <c r="P95"/>
  <c r="P94"/>
  <c r="J60"/>
  <c r="J89"/>
  <c r="J88"/>
  <c r="F88"/>
  <c r="F86"/>
  <c r="E84"/>
  <c r="J55"/>
  <c r="J54"/>
  <c r="F54"/>
  <c r="F52"/>
  <c r="E50"/>
  <c r="J18"/>
  <c r="E18"/>
  <c r="F89"/>
  <c r="J17"/>
  <c r="J12"/>
  <c r="J86"/>
  <c r="E7"/>
  <c r="E48"/>
  <c i="10" r="J37"/>
  <c r="J36"/>
  <c i="1" r="AY63"/>
  <c i="10" r="J35"/>
  <c i="1" r="AX63"/>
  <c i="10" r="BI225"/>
  <c r="BH225"/>
  <c r="BG225"/>
  <c r="BF225"/>
  <c r="T225"/>
  <c r="R225"/>
  <c r="P225"/>
  <c r="BI224"/>
  <c r="BH224"/>
  <c r="BG224"/>
  <c r="BF224"/>
  <c r="T224"/>
  <c r="R224"/>
  <c r="P224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9"/>
  <c r="BH149"/>
  <c r="BG149"/>
  <c r="BF149"/>
  <c r="T149"/>
  <c r="R149"/>
  <c r="P149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T95"/>
  <c r="R96"/>
  <c r="R95"/>
  <c r="P96"/>
  <c r="P95"/>
  <c r="BI93"/>
  <c r="BH93"/>
  <c r="BG93"/>
  <c r="BF93"/>
  <c r="T93"/>
  <c r="T92"/>
  <c r="T91"/>
  <c r="R93"/>
  <c r="R92"/>
  <c r="R91"/>
  <c r="P93"/>
  <c r="P92"/>
  <c r="P91"/>
  <c r="J87"/>
  <c r="J86"/>
  <c r="F86"/>
  <c r="F84"/>
  <c r="E82"/>
  <c r="J55"/>
  <c r="J54"/>
  <c r="F54"/>
  <c r="F52"/>
  <c r="E50"/>
  <c r="J18"/>
  <c r="E18"/>
  <c r="F55"/>
  <c r="J17"/>
  <c r="J12"/>
  <c r="J84"/>
  <c r="E7"/>
  <c r="E48"/>
  <c i="9" r="J37"/>
  <c r="J36"/>
  <c i="1" r="AY62"/>
  <c i="9" r="J35"/>
  <c i="1" r="AX62"/>
  <c i="9" r="BI303"/>
  <c r="BH303"/>
  <c r="BG303"/>
  <c r="BF303"/>
  <c r="T303"/>
  <c r="R303"/>
  <c r="P303"/>
  <c r="BI301"/>
  <c r="BH301"/>
  <c r="BG301"/>
  <c r="BF301"/>
  <c r="T301"/>
  <c r="R301"/>
  <c r="P301"/>
  <c r="BI296"/>
  <c r="BH296"/>
  <c r="BG296"/>
  <c r="BF296"/>
  <c r="T296"/>
  <c r="R296"/>
  <c r="P296"/>
  <c r="BI293"/>
  <c r="BH293"/>
  <c r="BG293"/>
  <c r="BF293"/>
  <c r="T293"/>
  <c r="R293"/>
  <c r="P293"/>
  <c r="BI288"/>
  <c r="BH288"/>
  <c r="BG288"/>
  <c r="BF288"/>
  <c r="T288"/>
  <c r="R288"/>
  <c r="P288"/>
  <c r="BI282"/>
  <c r="BH282"/>
  <c r="BG282"/>
  <c r="BF282"/>
  <c r="T282"/>
  <c r="R282"/>
  <c r="P282"/>
  <c r="BI277"/>
  <c r="BH277"/>
  <c r="BG277"/>
  <c r="BF277"/>
  <c r="T277"/>
  <c r="R277"/>
  <c r="P277"/>
  <c r="BI274"/>
  <c r="BH274"/>
  <c r="BG274"/>
  <c r="BF274"/>
  <c r="T274"/>
  <c r="R274"/>
  <c r="P274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4"/>
  <c r="BH194"/>
  <c r="BG194"/>
  <c r="BF194"/>
  <c r="T194"/>
  <c r="R194"/>
  <c r="P194"/>
  <c r="BI190"/>
  <c r="BH190"/>
  <c r="BG190"/>
  <c r="BF190"/>
  <c r="T190"/>
  <c r="T189"/>
  <c r="R190"/>
  <c r="R189"/>
  <c r="P190"/>
  <c r="P189"/>
  <c r="BI187"/>
  <c r="BH187"/>
  <c r="BG187"/>
  <c r="BF187"/>
  <c r="T187"/>
  <c r="T186"/>
  <c r="R187"/>
  <c r="R186"/>
  <c r="P187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84"/>
  <c r="E7"/>
  <c r="E48"/>
  <c i="8" r="J37"/>
  <c r="J36"/>
  <c i="1" r="AY61"/>
  <c i="8" r="J35"/>
  <c i="1" r="AX61"/>
  <c i="8" r="BI157"/>
  <c r="BH157"/>
  <c r="BG157"/>
  <c r="BF157"/>
  <c r="T157"/>
  <c r="T156"/>
  <c r="R157"/>
  <c r="R156"/>
  <c r="P157"/>
  <c r="P156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55"/>
  <c r="J17"/>
  <c r="J12"/>
  <c r="J52"/>
  <c r="E7"/>
  <c r="E48"/>
  <c i="7" r="J37"/>
  <c r="J36"/>
  <c i="1" r="AY60"/>
  <c i="7" r="J35"/>
  <c i="1" r="AX60"/>
  <c i="7"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1"/>
  <c r="BH121"/>
  <c r="BG121"/>
  <c r="BF121"/>
  <c r="T121"/>
  <c r="T120"/>
  <c r="R121"/>
  <c r="R120"/>
  <c r="P121"/>
  <c r="P120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48"/>
  <c i="6" r="J37"/>
  <c r="J36"/>
  <c i="1" r="AY59"/>
  <c i="6" r="J35"/>
  <c i="1" r="AX59"/>
  <c i="6" r="BI258"/>
  <c r="BH258"/>
  <c r="BG258"/>
  <c r="BF258"/>
  <c r="T258"/>
  <c r="R258"/>
  <c r="P258"/>
  <c r="BI255"/>
  <c r="BH255"/>
  <c r="BG255"/>
  <c r="BF255"/>
  <c r="T255"/>
  <c r="R255"/>
  <c r="P255"/>
  <c r="BI251"/>
  <c r="BH251"/>
  <c r="BG251"/>
  <c r="BF251"/>
  <c r="T251"/>
  <c r="T250"/>
  <c r="R251"/>
  <c r="R250"/>
  <c r="P251"/>
  <c r="P250"/>
  <c r="BI247"/>
  <c r="BH247"/>
  <c r="BG247"/>
  <c r="BF247"/>
  <c r="T247"/>
  <c r="R247"/>
  <c r="P247"/>
  <c r="BI244"/>
  <c r="BH244"/>
  <c r="BG244"/>
  <c r="BF244"/>
  <c r="T244"/>
  <c r="R244"/>
  <c r="P244"/>
  <c r="BI239"/>
  <c r="BH239"/>
  <c r="BG239"/>
  <c r="BF239"/>
  <c r="T239"/>
  <c r="R239"/>
  <c r="P239"/>
  <c r="BI234"/>
  <c r="BH234"/>
  <c r="BG234"/>
  <c r="BF234"/>
  <c r="T234"/>
  <c r="R234"/>
  <c r="P234"/>
  <c r="BI230"/>
  <c r="BH230"/>
  <c r="BG230"/>
  <c r="BF230"/>
  <c r="T230"/>
  <c r="R230"/>
  <c r="P230"/>
  <c r="BI227"/>
  <c r="BH227"/>
  <c r="BG227"/>
  <c r="BF227"/>
  <c r="T227"/>
  <c r="R227"/>
  <c r="P227"/>
  <c r="BI222"/>
  <c r="BH222"/>
  <c r="BG222"/>
  <c r="BF222"/>
  <c r="T222"/>
  <c r="R222"/>
  <c r="P222"/>
  <c r="BI220"/>
  <c r="BH220"/>
  <c r="BG220"/>
  <c r="BF220"/>
  <c r="T220"/>
  <c r="R220"/>
  <c r="P220"/>
  <c r="BI216"/>
  <c r="BH216"/>
  <c r="BG216"/>
  <c r="BF216"/>
  <c r="T216"/>
  <c r="R216"/>
  <c r="P216"/>
  <c r="BI212"/>
  <c r="BH212"/>
  <c r="BG212"/>
  <c r="BF212"/>
  <c r="T212"/>
  <c r="R212"/>
  <c r="P212"/>
  <c r="BI205"/>
  <c r="BH205"/>
  <c r="BG205"/>
  <c r="BF205"/>
  <c r="T205"/>
  <c r="R205"/>
  <c r="P205"/>
  <c r="BI204"/>
  <c r="BH204"/>
  <c r="BG204"/>
  <c r="BF204"/>
  <c r="T204"/>
  <c r="R204"/>
  <c r="P204"/>
  <c r="BI200"/>
  <c r="BH200"/>
  <c r="BG200"/>
  <c r="BF200"/>
  <c r="T200"/>
  <c r="R200"/>
  <c r="P200"/>
  <c r="BI199"/>
  <c r="BH199"/>
  <c r="BG199"/>
  <c r="BF199"/>
  <c r="T199"/>
  <c r="R199"/>
  <c r="P199"/>
  <c r="BI193"/>
  <c r="BH193"/>
  <c r="BG193"/>
  <c r="BF193"/>
  <c r="T193"/>
  <c r="R193"/>
  <c r="P193"/>
  <c r="BI188"/>
  <c r="BH188"/>
  <c r="BG188"/>
  <c r="BF188"/>
  <c r="T188"/>
  <c r="R188"/>
  <c r="P188"/>
  <c r="BI184"/>
  <c r="BH184"/>
  <c r="BG184"/>
  <c r="BF184"/>
  <c r="T184"/>
  <c r="R184"/>
  <c r="P184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5"/>
  <c r="BH155"/>
  <c r="BG155"/>
  <c r="BF155"/>
  <c r="T155"/>
  <c r="R155"/>
  <c r="P155"/>
  <c r="BI151"/>
  <c r="BH151"/>
  <c r="BG151"/>
  <c r="BF151"/>
  <c r="T151"/>
  <c r="R151"/>
  <c r="P151"/>
  <c r="BI143"/>
  <c r="BH143"/>
  <c r="BG143"/>
  <c r="BF143"/>
  <c r="T143"/>
  <c r="R143"/>
  <c r="P143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0"/>
  <c r="BH120"/>
  <c r="BG120"/>
  <c r="BF120"/>
  <c r="T120"/>
  <c r="R120"/>
  <c r="P120"/>
  <c r="BI115"/>
  <c r="BH115"/>
  <c r="BG115"/>
  <c r="BF115"/>
  <c r="T115"/>
  <c r="R115"/>
  <c r="P115"/>
  <c r="BI104"/>
  <c r="BH104"/>
  <c r="BG104"/>
  <c r="BF104"/>
  <c r="T104"/>
  <c r="R104"/>
  <c r="P104"/>
  <c r="BI100"/>
  <c r="BH100"/>
  <c r="BG100"/>
  <c r="BF100"/>
  <c r="T100"/>
  <c r="R100"/>
  <c r="P100"/>
  <c r="BI94"/>
  <c r="BH94"/>
  <c r="BG94"/>
  <c r="BF94"/>
  <c r="T94"/>
  <c r="R94"/>
  <c r="P94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52"/>
  <c r="E7"/>
  <c r="E77"/>
  <c i="5" r="J37"/>
  <c r="J36"/>
  <c i="1" r="AY58"/>
  <c i="5" r="J35"/>
  <c i="1" r="AX58"/>
  <c i="5" r="BI231"/>
  <c r="BH231"/>
  <c r="BG231"/>
  <c r="BF231"/>
  <c r="T231"/>
  <c r="R231"/>
  <c r="P231"/>
  <c r="BI228"/>
  <c r="BH228"/>
  <c r="BG228"/>
  <c r="BF228"/>
  <c r="T228"/>
  <c r="R228"/>
  <c r="P228"/>
  <c r="BI224"/>
  <c r="BH224"/>
  <c r="BG224"/>
  <c r="BF224"/>
  <c r="T224"/>
  <c r="R224"/>
  <c r="P224"/>
  <c r="BI222"/>
  <c r="BH222"/>
  <c r="BG222"/>
  <c r="BF222"/>
  <c r="T222"/>
  <c r="R222"/>
  <c r="P222"/>
  <c r="BI218"/>
  <c r="BH218"/>
  <c r="BG218"/>
  <c r="BF218"/>
  <c r="T218"/>
  <c r="R218"/>
  <c r="P218"/>
  <c r="BI216"/>
  <c r="BH216"/>
  <c r="BG216"/>
  <c r="BF216"/>
  <c r="T216"/>
  <c r="R216"/>
  <c r="P216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3"/>
  <c r="BH193"/>
  <c r="BG193"/>
  <c r="BF193"/>
  <c r="T193"/>
  <c r="R193"/>
  <c r="P193"/>
  <c r="BI187"/>
  <c r="BH187"/>
  <c r="BG187"/>
  <c r="BF187"/>
  <c r="T187"/>
  <c r="R187"/>
  <c r="P187"/>
  <c r="BI185"/>
  <c r="BH185"/>
  <c r="BG185"/>
  <c r="BF185"/>
  <c r="T185"/>
  <c r="R185"/>
  <c r="P185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67"/>
  <c r="BH167"/>
  <c r="BG167"/>
  <c r="BF167"/>
  <c r="T167"/>
  <c r="R167"/>
  <c r="P167"/>
  <c r="BI165"/>
  <c r="BH165"/>
  <c r="BG165"/>
  <c r="BF165"/>
  <c r="T165"/>
  <c r="R165"/>
  <c r="P165"/>
  <c r="BI157"/>
  <c r="BH157"/>
  <c r="BG157"/>
  <c r="BF157"/>
  <c r="T157"/>
  <c r="R157"/>
  <c r="P157"/>
  <c r="BI150"/>
  <c r="BH150"/>
  <c r="BG150"/>
  <c r="BF150"/>
  <c r="T150"/>
  <c r="R150"/>
  <c r="P150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3"/>
  <c r="BH123"/>
  <c r="BG123"/>
  <c r="BF123"/>
  <c r="T123"/>
  <c r="R123"/>
  <c r="P123"/>
  <c r="BI117"/>
  <c r="BH117"/>
  <c r="BG117"/>
  <c r="BF117"/>
  <c r="T117"/>
  <c r="R117"/>
  <c r="P117"/>
  <c r="BI111"/>
  <c r="BH111"/>
  <c r="BG111"/>
  <c r="BF111"/>
  <c r="T111"/>
  <c r="R111"/>
  <c r="P111"/>
  <c r="BI105"/>
  <c r="BH105"/>
  <c r="BG105"/>
  <c r="BF105"/>
  <c r="T105"/>
  <c r="R105"/>
  <c r="P105"/>
  <c r="BI100"/>
  <c r="BH100"/>
  <c r="BG100"/>
  <c r="BF100"/>
  <c r="T100"/>
  <c r="R100"/>
  <c r="P100"/>
  <c r="BI95"/>
  <c r="BH95"/>
  <c r="BG95"/>
  <c r="BF95"/>
  <c r="T95"/>
  <c r="R95"/>
  <c r="P95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77"/>
  <c i="4" r="J37"/>
  <c r="J36"/>
  <c i="1" r="AY57"/>
  <c i="4" r="J35"/>
  <c i="1" r="AX57"/>
  <c i="4" r="BI253"/>
  <c r="BH253"/>
  <c r="BG253"/>
  <c r="BF253"/>
  <c r="T253"/>
  <c r="T252"/>
  <c r="R253"/>
  <c r="R252"/>
  <c r="P253"/>
  <c r="P252"/>
  <c r="BI250"/>
  <c r="BH250"/>
  <c r="BG250"/>
  <c r="BF250"/>
  <c r="T250"/>
  <c r="R250"/>
  <c r="P250"/>
  <c r="BI248"/>
  <c r="BH248"/>
  <c r="BG248"/>
  <c r="BF248"/>
  <c r="T248"/>
  <c r="R248"/>
  <c r="P248"/>
  <c r="BI244"/>
  <c r="BH244"/>
  <c r="BG244"/>
  <c r="BF244"/>
  <c r="T244"/>
  <c r="R244"/>
  <c r="P244"/>
  <c r="BI242"/>
  <c r="BH242"/>
  <c r="BG242"/>
  <c r="BF242"/>
  <c r="T242"/>
  <c r="R242"/>
  <c r="P242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2"/>
  <c r="BH222"/>
  <c r="BG222"/>
  <c r="BF222"/>
  <c r="T222"/>
  <c r="R222"/>
  <c r="P222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4"/>
  <c r="BH204"/>
  <c r="BG204"/>
  <c r="BF204"/>
  <c r="T204"/>
  <c r="R204"/>
  <c r="P204"/>
  <c r="BI202"/>
  <c r="BH202"/>
  <c r="BG202"/>
  <c r="BF202"/>
  <c r="T202"/>
  <c r="R202"/>
  <c r="P202"/>
  <c r="BI196"/>
  <c r="BH196"/>
  <c r="BG196"/>
  <c r="BF196"/>
  <c r="T196"/>
  <c r="R196"/>
  <c r="P196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3"/>
  <c r="BH163"/>
  <c r="BG163"/>
  <c r="BF163"/>
  <c r="T163"/>
  <c r="R163"/>
  <c r="P163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4"/>
  <c r="BH144"/>
  <c r="BG144"/>
  <c r="BF144"/>
  <c r="T144"/>
  <c r="R144"/>
  <c r="P144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BI121"/>
  <c r="BH121"/>
  <c r="BG121"/>
  <c r="BF121"/>
  <c r="T121"/>
  <c r="R121"/>
  <c r="P121"/>
  <c r="BI116"/>
  <c r="BH116"/>
  <c r="BG116"/>
  <c r="BF116"/>
  <c r="T116"/>
  <c r="R116"/>
  <c r="P116"/>
  <c r="BI111"/>
  <c r="BH111"/>
  <c r="BG111"/>
  <c r="BF111"/>
  <c r="T111"/>
  <c r="R111"/>
  <c r="P111"/>
  <c r="BI105"/>
  <c r="BH105"/>
  <c r="BG105"/>
  <c r="BF105"/>
  <c r="T105"/>
  <c r="R105"/>
  <c r="P105"/>
  <c r="BI100"/>
  <c r="BH100"/>
  <c r="BG100"/>
  <c r="BF100"/>
  <c r="T100"/>
  <c r="R100"/>
  <c r="P100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80"/>
  <c r="E7"/>
  <c r="E48"/>
  <c i="3" r="J37"/>
  <c r="J36"/>
  <c i="1" r="AY56"/>
  <c i="3" r="J35"/>
  <c i="1" r="AX56"/>
  <c i="3" r="BI316"/>
  <c r="BH316"/>
  <c r="BG316"/>
  <c r="BF316"/>
  <c r="T316"/>
  <c r="T315"/>
  <c r="R316"/>
  <c r="R315"/>
  <c r="P316"/>
  <c r="P315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300"/>
  <c r="BH300"/>
  <c r="BG300"/>
  <c r="BF300"/>
  <c r="T300"/>
  <c r="R300"/>
  <c r="P300"/>
  <c r="BI293"/>
  <c r="BH293"/>
  <c r="BG293"/>
  <c r="BF293"/>
  <c r="T293"/>
  <c r="R293"/>
  <c r="P293"/>
  <c r="BI287"/>
  <c r="BH287"/>
  <c r="BG287"/>
  <c r="BF287"/>
  <c r="T287"/>
  <c r="R287"/>
  <c r="P287"/>
  <c r="BI277"/>
  <c r="BH277"/>
  <c r="BG277"/>
  <c r="BF277"/>
  <c r="T277"/>
  <c r="R277"/>
  <c r="P277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4"/>
  <c r="BH234"/>
  <c r="BG234"/>
  <c r="BF234"/>
  <c r="T234"/>
  <c r="R234"/>
  <c r="P234"/>
  <c r="BI228"/>
  <c r="BH228"/>
  <c r="BG228"/>
  <c r="BF228"/>
  <c r="T228"/>
  <c r="R228"/>
  <c r="P228"/>
  <c r="BI216"/>
  <c r="BH216"/>
  <c r="BG216"/>
  <c r="BF216"/>
  <c r="T216"/>
  <c r="R216"/>
  <c r="P216"/>
  <c r="BI215"/>
  <c r="BH215"/>
  <c r="BG215"/>
  <c r="BF215"/>
  <c r="T215"/>
  <c r="R215"/>
  <c r="P215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199"/>
  <c r="BH199"/>
  <c r="BG199"/>
  <c r="BF199"/>
  <c r="T199"/>
  <c r="R199"/>
  <c r="P199"/>
  <c r="BI192"/>
  <c r="BH192"/>
  <c r="BG192"/>
  <c r="BF192"/>
  <c r="T192"/>
  <c r="R192"/>
  <c r="P192"/>
  <c r="BI188"/>
  <c r="BH188"/>
  <c r="BG188"/>
  <c r="BF188"/>
  <c r="T188"/>
  <c r="R188"/>
  <c r="P188"/>
  <c r="BI180"/>
  <c r="BH180"/>
  <c r="BG180"/>
  <c r="BF180"/>
  <c r="T180"/>
  <c r="R180"/>
  <c r="P180"/>
  <c r="BI173"/>
  <c r="BH173"/>
  <c r="BG173"/>
  <c r="BF173"/>
  <c r="T173"/>
  <c r="R173"/>
  <c r="P173"/>
  <c r="BI167"/>
  <c r="BH167"/>
  <c r="BG167"/>
  <c r="BF167"/>
  <c r="T167"/>
  <c r="R167"/>
  <c r="P167"/>
  <c r="BI161"/>
  <c r="BH161"/>
  <c r="BG161"/>
  <c r="BF161"/>
  <c r="T161"/>
  <c r="R161"/>
  <c r="P161"/>
  <c r="BI155"/>
  <c r="BH155"/>
  <c r="BG155"/>
  <c r="BF155"/>
  <c r="T155"/>
  <c r="R155"/>
  <c r="P155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2" r="J37"/>
  <c r="J36"/>
  <c i="1" r="AY55"/>
  <c i="2" r="J35"/>
  <c i="1" r="AX55"/>
  <c i="2" r="BI299"/>
  <c r="BH299"/>
  <c r="BG299"/>
  <c r="BF299"/>
  <c r="T299"/>
  <c r="T298"/>
  <c r="R299"/>
  <c r="R298"/>
  <c r="P299"/>
  <c r="P298"/>
  <c r="BI295"/>
  <c r="BH295"/>
  <c r="BG295"/>
  <c r="BF295"/>
  <c r="T295"/>
  <c r="R295"/>
  <c r="P295"/>
  <c r="BI292"/>
  <c r="BH292"/>
  <c r="BG292"/>
  <c r="BF292"/>
  <c r="T292"/>
  <c r="R292"/>
  <c r="P292"/>
  <c r="BI287"/>
  <c r="BH287"/>
  <c r="BG287"/>
  <c r="BF287"/>
  <c r="T287"/>
  <c r="R287"/>
  <c r="P287"/>
  <c r="BI281"/>
  <c r="BH281"/>
  <c r="BG281"/>
  <c r="BF281"/>
  <c r="T281"/>
  <c r="R281"/>
  <c r="P281"/>
  <c r="BI276"/>
  <c r="BH276"/>
  <c r="BG276"/>
  <c r="BF276"/>
  <c r="T276"/>
  <c r="R276"/>
  <c r="P276"/>
  <c r="BI270"/>
  <c r="BH270"/>
  <c r="BG270"/>
  <c r="BF270"/>
  <c r="T270"/>
  <c r="R270"/>
  <c r="P270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07"/>
  <c r="BH207"/>
  <c r="BG207"/>
  <c r="BF207"/>
  <c r="T207"/>
  <c r="R207"/>
  <c r="P207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7"/>
  <c r="BH187"/>
  <c r="BG187"/>
  <c r="BF187"/>
  <c r="T187"/>
  <c r="R187"/>
  <c r="P187"/>
  <c r="BI183"/>
  <c r="BH183"/>
  <c r="BG183"/>
  <c r="BF183"/>
  <c r="T183"/>
  <c r="R183"/>
  <c r="P183"/>
  <c r="BI178"/>
  <c r="BH178"/>
  <c r="BG178"/>
  <c r="BF178"/>
  <c r="T178"/>
  <c r="R178"/>
  <c r="P178"/>
  <c r="BI172"/>
  <c r="BH172"/>
  <c r="BG172"/>
  <c r="BF172"/>
  <c r="T172"/>
  <c r="R172"/>
  <c r="P172"/>
  <c r="BI168"/>
  <c r="BH168"/>
  <c r="BG168"/>
  <c r="BF168"/>
  <c r="T168"/>
  <c r="T167"/>
  <c r="R168"/>
  <c r="R167"/>
  <c r="P168"/>
  <c r="P167"/>
  <c r="BI164"/>
  <c r="BH164"/>
  <c r="BG164"/>
  <c r="BF164"/>
  <c r="T164"/>
  <c r="T163"/>
  <c r="R164"/>
  <c r="R163"/>
  <c r="P164"/>
  <c r="P163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44"/>
  <c r="BH144"/>
  <c r="BG144"/>
  <c r="BF144"/>
  <c r="T144"/>
  <c r="R144"/>
  <c r="P144"/>
  <c r="BI136"/>
  <c r="BH136"/>
  <c r="BG136"/>
  <c r="BF136"/>
  <c r="T136"/>
  <c r="R136"/>
  <c r="P136"/>
  <c r="BI133"/>
  <c r="BH133"/>
  <c r="BG133"/>
  <c r="BF133"/>
  <c r="T133"/>
  <c r="R133"/>
  <c r="P133"/>
  <c r="BI124"/>
  <c r="BH124"/>
  <c r="BG124"/>
  <c r="BF124"/>
  <c r="T124"/>
  <c r="R124"/>
  <c r="P124"/>
  <c r="BI116"/>
  <c r="BH116"/>
  <c r="BG116"/>
  <c r="BF116"/>
  <c r="T116"/>
  <c r="R116"/>
  <c r="P116"/>
  <c r="BI110"/>
  <c r="BH110"/>
  <c r="BG110"/>
  <c r="BF110"/>
  <c r="T110"/>
  <c r="R110"/>
  <c r="P110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85"/>
  <c r="J17"/>
  <c r="J12"/>
  <c r="J82"/>
  <c r="E7"/>
  <c r="E78"/>
  <c i="1" r="L50"/>
  <c r="AM50"/>
  <c r="AM49"/>
  <c r="L49"/>
  <c r="AM47"/>
  <c r="L47"/>
  <c r="L45"/>
  <c r="L44"/>
  <c i="2" r="BK187"/>
  <c r="J264"/>
  <c r="J224"/>
  <c r="J253"/>
  <c r="BK247"/>
  <c r="BK99"/>
  <c i="3" r="BK266"/>
  <c r="J94"/>
  <c r="BK199"/>
  <c r="J167"/>
  <c r="BK262"/>
  <c i="4" r="J214"/>
  <c r="J177"/>
  <c r="J218"/>
  <c r="BK214"/>
  <c i="5" r="BK157"/>
  <c r="J177"/>
  <c r="J207"/>
  <c r="J228"/>
  <c i="6" r="J239"/>
  <c r="J90"/>
  <c r="BK143"/>
  <c r="J227"/>
  <c r="BK244"/>
  <c i="7" r="J134"/>
  <c r="J113"/>
  <c r="BK125"/>
  <c r="J87"/>
  <c i="8" r="BK151"/>
  <c r="BK122"/>
  <c r="J93"/>
  <c i="9" r="J226"/>
  <c r="J296"/>
  <c r="BK142"/>
  <c r="J264"/>
  <c r="J165"/>
  <c r="BK235"/>
  <c r="J169"/>
  <c i="10" r="J205"/>
  <c r="J176"/>
  <c r="BK106"/>
  <c r="J156"/>
  <c r="BK121"/>
  <c r="J200"/>
  <c r="BK161"/>
  <c r="BK208"/>
  <c r="J165"/>
  <c i="11" r="J254"/>
  <c r="BK127"/>
  <c r="J311"/>
  <c r="BK236"/>
  <c r="BK164"/>
  <c r="BK307"/>
  <c r="J263"/>
  <c r="BK225"/>
  <c r="BK177"/>
  <c r="BK117"/>
  <c r="J241"/>
  <c r="J220"/>
  <c r="J110"/>
  <c i="12" r="BK87"/>
  <c r="J88"/>
  <c i="2" r="J295"/>
  <c r="J172"/>
  <c r="J258"/>
  <c r="BK287"/>
  <c r="J207"/>
  <c r="BK295"/>
  <c r="BK124"/>
  <c i="3" r="BK103"/>
  <c r="J274"/>
  <c r="BK125"/>
  <c r="BK252"/>
  <c r="J161"/>
  <c r="BK270"/>
  <c r="BK150"/>
  <c i="4" r="J202"/>
  <c r="J208"/>
  <c r="J250"/>
  <c r="BK223"/>
  <c r="BK248"/>
  <c r="J216"/>
  <c i="5" r="BK177"/>
  <c r="J117"/>
  <c r="J157"/>
  <c r="J139"/>
  <c r="BK100"/>
  <c i="6" r="BK151"/>
  <c r="J204"/>
  <c r="BK174"/>
  <c r="BK212"/>
  <c i="7" r="BK137"/>
  <c r="BK134"/>
  <c r="J147"/>
  <c r="J91"/>
  <c r="BK97"/>
  <c i="8" r="J106"/>
  <c r="BK134"/>
  <c r="J116"/>
  <c i="9" r="BK251"/>
  <c r="BK187"/>
  <c r="BK104"/>
  <c r="BK240"/>
  <c r="BK112"/>
  <c r="J137"/>
  <c r="J250"/>
  <c r="J222"/>
  <c i="10" r="BK220"/>
  <c r="BK189"/>
  <c r="BK139"/>
  <c r="J209"/>
  <c r="BK123"/>
  <c r="J104"/>
  <c r="BK191"/>
  <c r="J135"/>
  <c r="J191"/>
  <c r="BK172"/>
  <c i="11" r="J244"/>
  <c r="BK231"/>
  <c r="BK120"/>
  <c r="BK272"/>
  <c r="BK208"/>
  <c r="BK300"/>
  <c r="BK265"/>
  <c r="J243"/>
  <c r="BK220"/>
  <c r="J181"/>
  <c r="J125"/>
  <c r="J232"/>
  <c r="BK150"/>
  <c r="J114"/>
  <c i="12" r="BK88"/>
  <c r="BK85"/>
  <c i="2" r="BK232"/>
  <c r="BK91"/>
  <c i="3" r="BK96"/>
  <c r="BK277"/>
  <c r="BK161"/>
  <c r="J215"/>
  <c r="J260"/>
  <c r="BK115"/>
  <c i="4" r="BK216"/>
  <c r="J105"/>
  <c r="J179"/>
  <c r="BK208"/>
  <c i="5" r="J224"/>
  <c r="J123"/>
  <c r="J180"/>
  <c r="BK216"/>
  <c i="6" r="BK258"/>
  <c r="J104"/>
  <c r="BK136"/>
  <c r="J166"/>
  <c r="J220"/>
  <c i="7" r="J118"/>
  <c r="J104"/>
  <c r="BK94"/>
  <c i="8" r="J136"/>
  <c r="BK147"/>
  <c r="BK95"/>
  <c r="J103"/>
  <c i="9" r="J218"/>
  <c r="BK108"/>
  <c r="BK222"/>
  <c r="J104"/>
  <c r="BK194"/>
  <c r="BK267"/>
  <c r="J181"/>
  <c r="J127"/>
  <c i="10" r="BK177"/>
  <c r="J110"/>
  <c r="J183"/>
  <c r="BK96"/>
  <c r="J192"/>
  <c r="BK125"/>
  <c r="J190"/>
  <c r="BK174"/>
  <c i="11" r="BK331"/>
  <c r="J208"/>
  <c r="BK304"/>
  <c r="BK235"/>
  <c r="BK191"/>
  <c r="BK137"/>
  <c r="BK295"/>
  <c r="J234"/>
  <c r="J204"/>
  <c r="BK152"/>
  <c r="BK267"/>
  <c r="J227"/>
  <c r="J177"/>
  <c i="12" r="BK86"/>
  <c r="J97"/>
  <c r="J82"/>
  <c i="2" r="J270"/>
  <c r="BK116"/>
  <c r="BK243"/>
  <c r="BK192"/>
  <c r="BK200"/>
  <c r="J133"/>
  <c i="3" r="BK243"/>
  <c r="J316"/>
  <c r="J205"/>
  <c r="J115"/>
  <c r="J147"/>
  <c r="BK256"/>
  <c r="J125"/>
  <c i="4" r="BK100"/>
  <c r="J116"/>
  <c r="J222"/>
  <c r="BK250"/>
  <c r="J210"/>
  <c i="5" r="BK187"/>
  <c r="BK172"/>
  <c r="J203"/>
  <c r="J187"/>
  <c r="BK90"/>
  <c i="6" r="J115"/>
  <c r="J258"/>
  <c r="J155"/>
  <c r="J94"/>
  <c r="BK162"/>
  <c i="7" r="J116"/>
  <c r="J127"/>
  <c r="BK126"/>
  <c r="BK145"/>
  <c i="8" r="BK149"/>
  <c r="BK114"/>
  <c r="J138"/>
  <c r="J154"/>
  <c i="9" r="J248"/>
  <c r="J159"/>
  <c r="BK236"/>
  <c r="BK159"/>
  <c r="J288"/>
  <c r="BK93"/>
  <c r="BK258"/>
  <c r="BK214"/>
  <c i="10" r="J224"/>
  <c r="J122"/>
  <c r="J198"/>
  <c r="J175"/>
  <c r="BK122"/>
  <c r="J212"/>
  <c r="J166"/>
  <c r="J195"/>
  <c r="BK156"/>
  <c i="11" r="BK335"/>
  <c r="BK243"/>
  <c r="J295"/>
  <c r="J233"/>
  <c r="J175"/>
  <c r="BK106"/>
  <c r="J282"/>
  <c r="J236"/>
  <c r="BK197"/>
  <c r="J154"/>
  <c r="BK311"/>
  <c r="BK228"/>
  <c r="J185"/>
  <c i="12" r="BK92"/>
  <c r="BK95"/>
  <c i="2" r="J168"/>
  <c r="J250"/>
  <c r="J152"/>
  <c r="J183"/>
  <c i="3" r="J300"/>
  <c r="J216"/>
  <c r="BK309"/>
  <c r="J234"/>
  <c r="J96"/>
  <c r="J144"/>
  <c i="4" r="J172"/>
  <c r="J230"/>
  <c r="BK111"/>
  <c r="BK177"/>
  <c r="BK179"/>
  <c i="5" r="BK180"/>
  <c r="BK139"/>
  <c r="BK150"/>
  <c r="BK129"/>
  <c r="BK95"/>
  <c i="6" r="J126"/>
  <c r="J212"/>
  <c r="BK120"/>
  <c r="BK200"/>
  <c r="J170"/>
  <c i="7" r="J121"/>
  <c r="J100"/>
  <c r="BK87"/>
  <c i="8" r="BK125"/>
  <c r="BK101"/>
  <c r="J141"/>
  <c r="J157"/>
  <c i="9" r="BK246"/>
  <c r="BK127"/>
  <c r="BK233"/>
  <c r="BK245"/>
  <c r="BK123"/>
  <c r="J270"/>
  <c r="BK226"/>
  <c r="BK146"/>
  <c i="10" r="J163"/>
  <c r="BK216"/>
  <c r="BK187"/>
  <c r="J169"/>
  <c r="J106"/>
  <c r="J194"/>
  <c r="BK196"/>
  <c r="BK176"/>
  <c r="J133"/>
  <c i="11" r="J335"/>
  <c r="BK242"/>
  <c r="BK179"/>
  <c r="BK298"/>
  <c r="J194"/>
  <c r="J148"/>
  <c r="BK103"/>
  <c r="BK274"/>
  <c r="BK237"/>
  <c r="J206"/>
  <c r="J314"/>
  <c r="BK230"/>
  <c r="BK189"/>
  <c r="BK181"/>
  <c r="J146"/>
  <c i="12" r="BK91"/>
  <c i="2" r="BK281"/>
  <c r="J91"/>
  <c r="J237"/>
  <c r="J200"/>
  <c r="J196"/>
  <c r="J144"/>
  <c r="BK196"/>
  <c r="BK172"/>
  <c i="3" r="BK147"/>
  <c r="BK300"/>
  <c r="J245"/>
  <c r="BK167"/>
  <c r="J228"/>
  <c r="BK228"/>
  <c r="BK99"/>
  <c i="4" r="J157"/>
  <c r="J248"/>
  <c r="J153"/>
  <c r="BK253"/>
  <c r="BK204"/>
  <c r="J242"/>
  <c r="J144"/>
  <c i="5" r="BK133"/>
  <c r="J173"/>
  <c r="J100"/>
  <c r="BK165"/>
  <c i="6" r="BK178"/>
  <c r="BK251"/>
  <c r="BK126"/>
  <c r="J230"/>
  <c r="J143"/>
  <c i="7" r="BK132"/>
  <c r="J107"/>
  <c r="BK151"/>
  <c r="BK107"/>
  <c r="J110"/>
  <c i="8" r="J147"/>
  <c r="BK154"/>
  <c r="J119"/>
  <c r="BK87"/>
  <c r="BK98"/>
  <c i="9" r="BK293"/>
  <c r="BK154"/>
  <c r="BK282"/>
  <c r="BK169"/>
  <c r="J249"/>
  <c r="J203"/>
  <c r="BK264"/>
  <c r="BK134"/>
  <c i="10" r="J196"/>
  <c r="BK173"/>
  <c r="BK93"/>
  <c r="J201"/>
  <c r="J181"/>
  <c r="BK137"/>
  <c r="BK199"/>
  <c r="J117"/>
  <c r="J189"/>
  <c r="J160"/>
  <c r="BK115"/>
  <c i="11" r="BK263"/>
  <c r="BK204"/>
  <c r="BK317"/>
  <c r="BK239"/>
  <c r="BK185"/>
  <c r="J161"/>
  <c r="J133"/>
  <c r="BK288"/>
  <c r="J228"/>
  <c r="J200"/>
  <c r="BK133"/>
  <c r="BK246"/>
  <c r="J215"/>
  <c r="BK175"/>
  <c i="12" r="J86"/>
  <c r="BK83"/>
  <c i="2" r="BK152"/>
  <c i="3" r="BK293"/>
  <c r="J262"/>
  <c r="J155"/>
  <c r="J192"/>
  <c r="BK241"/>
  <c r="BK94"/>
  <c r="BK173"/>
  <c i="4" r="BK244"/>
  <c r="BK196"/>
  <c r="J234"/>
  <c r="J137"/>
  <c r="BK218"/>
  <c i="5" r="BK207"/>
  <c r="J199"/>
  <c r="BK167"/>
  <c r="J216"/>
  <c r="BK123"/>
  <c i="6" r="BK222"/>
  <c r="BK216"/>
  <c r="BK230"/>
  <c r="J120"/>
  <c r="BK166"/>
  <c i="7" r="BK140"/>
  <c r="BK135"/>
  <c r="BK100"/>
  <c i="8" r="BK111"/>
  <c r="BK108"/>
  <c r="J143"/>
  <c r="BK106"/>
  <c i="9" r="BK270"/>
  <c r="J245"/>
  <c r="BK151"/>
  <c r="J242"/>
  <c r="J163"/>
  <c r="J246"/>
  <c r="BK157"/>
  <c r="BK249"/>
  <c r="J151"/>
  <c i="10" r="BK202"/>
  <c r="BK150"/>
  <c r="J210"/>
  <c r="J172"/>
  <c r="BK135"/>
  <c r="J218"/>
  <c r="BK180"/>
  <c r="J113"/>
  <c r="J180"/>
  <c r="J123"/>
  <c i="11" r="J317"/>
  <c r="BK100"/>
  <c r="J276"/>
  <c r="BK217"/>
  <c r="BK154"/>
  <c r="J100"/>
  <c r="BK285"/>
  <c r="J224"/>
  <c r="BK282"/>
  <c r="BK234"/>
  <c r="J187"/>
  <c r="J117"/>
  <c i="12" r="J92"/>
  <c i="2" r="J287"/>
  <c r="BK183"/>
  <c r="J261"/>
  <c r="J228"/>
  <c r="BK155"/>
  <c r="BK258"/>
  <c r="BK237"/>
  <c r="J99"/>
  <c r="J178"/>
  <c i="3" r="BK312"/>
  <c r="J287"/>
  <c r="J199"/>
  <c r="J266"/>
  <c r="BK234"/>
  <c r="BK88"/>
  <c r="BK144"/>
  <c r="J101"/>
  <c i="4" r="BK212"/>
  <c r="J226"/>
  <c r="J100"/>
  <c r="BK226"/>
  <c r="J121"/>
  <c i="5" r="J165"/>
  <c r="BK224"/>
  <c r="J135"/>
  <c r="J133"/>
  <c i="6" r="BK227"/>
  <c r="J184"/>
  <c r="BK94"/>
  <c r="J199"/>
  <c r="BK239"/>
  <c i="7" r="J143"/>
  <c r="J94"/>
  <c r="BK155"/>
  <c r="BK91"/>
  <c i="8" r="BK116"/>
  <c r="J139"/>
  <c r="BK145"/>
  <c i="9" r="BK260"/>
  <c r="BK181"/>
  <c r="J112"/>
  <c r="J277"/>
  <c r="J214"/>
  <c r="J108"/>
  <c r="J199"/>
  <c r="J233"/>
  <c r="BK163"/>
  <c i="10" r="BK209"/>
  <c r="BK182"/>
  <c r="J149"/>
  <c r="J206"/>
  <c r="J131"/>
  <c r="J225"/>
  <c r="BK183"/>
  <c r="J143"/>
  <c r="BK100"/>
  <c r="BK169"/>
  <c i="11" r="J267"/>
  <c r="J226"/>
  <c r="J135"/>
  <c r="BK110"/>
  <c r="BK261"/>
  <c r="BK222"/>
  <c r="J141"/>
  <c r="J304"/>
  <c r="BK252"/>
  <c r="J222"/>
  <c r="BK183"/>
  <c r="J127"/>
  <c r="J265"/>
  <c r="BK178"/>
  <c r="BK125"/>
  <c i="12" r="BK97"/>
  <c r="J85"/>
  <c i="2" r="BK292"/>
  <c r="J124"/>
  <c r="J232"/>
  <c r="BK299"/>
  <c r="BK110"/>
  <c r="J192"/>
  <c i="3" r="J188"/>
  <c r="J293"/>
  <c r="BK260"/>
  <c r="BK245"/>
  <c r="BK155"/>
  <c i="4" r="BK105"/>
  <c r="BK137"/>
  <c r="J169"/>
  <c r="BK234"/>
  <c i="5" r="BK211"/>
  <c r="J211"/>
  <c r="BK228"/>
  <c r="J167"/>
  <c i="6" r="BK204"/>
  <c r="J247"/>
  <c r="BK90"/>
  <c r="BK100"/>
  <c i="7" r="BK153"/>
  <c r="J132"/>
  <c r="J140"/>
  <c r="BK143"/>
  <c i="8" r="J145"/>
  <c r="BK143"/>
  <c r="J128"/>
  <c r="BK136"/>
  <c i="9" r="J258"/>
  <c r="J184"/>
  <c r="J244"/>
  <c r="J123"/>
  <c r="BK301"/>
  <c r="J255"/>
  <c r="J194"/>
  <c i="10" r="J216"/>
  <c r="BK194"/>
  <c r="J202"/>
  <c r="J182"/>
  <c r="J141"/>
  <c r="J220"/>
  <c r="J177"/>
  <c r="BK131"/>
  <c r="J186"/>
  <c r="J100"/>
  <c i="11" r="BK314"/>
  <c r="BK223"/>
  <c r="J103"/>
  <c r="J245"/>
  <c r="BK219"/>
  <c r="BK122"/>
  <c r="BK292"/>
  <c r="BK232"/>
  <c r="J189"/>
  <c r="BK146"/>
  <c r="J252"/>
  <c r="BK161"/>
  <c i="12" r="BK93"/>
  <c r="J94"/>
  <c r="BK82"/>
  <c i="2" r="BK224"/>
  <c r="J281"/>
  <c r="J221"/>
  <c r="J240"/>
  <c r="BK136"/>
  <c r="BK218"/>
  <c i="1" r="AS54"/>
  <c i="3" r="J111"/>
  <c r="J252"/>
  <c r="BK129"/>
  <c i="4" r="BK174"/>
  <c r="J223"/>
  <c r="J128"/>
  <c r="J253"/>
  <c r="BK144"/>
  <c r="BK202"/>
  <c i="5" r="BK203"/>
  <c r="BK193"/>
  <c r="BK143"/>
  <c r="BK222"/>
  <c r="J193"/>
  <c i="6" r="BK234"/>
  <c r="J100"/>
  <c r="J151"/>
  <c r="BK115"/>
  <c r="BK220"/>
  <c r="J255"/>
  <c i="7" r="BK110"/>
  <c r="BK104"/>
  <c r="BK149"/>
  <c r="BK147"/>
  <c i="8" r="BK119"/>
  <c r="BK138"/>
  <c r="J98"/>
  <c r="J149"/>
  <c r="J114"/>
  <c i="9" r="BK231"/>
  <c r="J171"/>
  <c r="BK248"/>
  <c r="J154"/>
  <c r="BK97"/>
  <c r="J303"/>
  <c r="BK184"/>
  <c i="10" r="J208"/>
  <c r="J161"/>
  <c r="J214"/>
  <c r="BK186"/>
  <c r="BK168"/>
  <c r="BK214"/>
  <c r="BK171"/>
  <c r="J199"/>
  <c r="BK164"/>
  <c r="BK141"/>
  <c i="11" r="BK320"/>
  <c r="J213"/>
  <c r="J288"/>
  <c r="J231"/>
  <c r="J170"/>
  <c r="BK143"/>
  <c r="BK114"/>
  <c r="J257"/>
  <c r="BK226"/>
  <c r="J159"/>
  <c r="BK269"/>
  <c r="BK221"/>
  <c r="J183"/>
  <c i="12" r="J93"/>
  <c r="J96"/>
  <c i="2" r="BK144"/>
  <c r="J187"/>
  <c i="3" r="J309"/>
  <c r="BK274"/>
  <c r="J208"/>
  <c r="BK215"/>
  <c r="J90"/>
  <c r="BK107"/>
  <c r="BK133"/>
  <c i="4" r="BK222"/>
  <c r="J111"/>
  <c r="J89"/>
  <c r="J244"/>
  <c r="BK150"/>
  <c i="5" r="J150"/>
  <c r="BK174"/>
  <c r="BK231"/>
  <c r="J172"/>
  <c i="6" r="J193"/>
  <c r="BK255"/>
  <c r="BK104"/>
  <c r="J251"/>
  <c r="BK193"/>
  <c i="7" r="J135"/>
  <c r="J149"/>
  <c r="J139"/>
  <c i="8" r="J122"/>
  <c r="J125"/>
  <c r="BK157"/>
  <c r="BK133"/>
  <c i="9" r="BK255"/>
  <c r="BK178"/>
  <c r="J251"/>
  <c r="J131"/>
  <c r="J235"/>
  <c r="J97"/>
  <c r="BK207"/>
  <c i="10" r="BK210"/>
  <c r="BK184"/>
  <c r="BK224"/>
  <c r="BK192"/>
  <c r="BK165"/>
  <c r="J115"/>
  <c r="BK201"/>
  <c r="BK149"/>
  <c r="BK197"/>
  <c r="J168"/>
  <c r="BK104"/>
  <c i="11" r="J235"/>
  <c r="J122"/>
  <c r="BK244"/>
  <c r="J178"/>
  <c r="J120"/>
  <c r="BK309"/>
  <c r="BK250"/>
  <c r="BK229"/>
  <c r="BK170"/>
  <c r="J139"/>
  <c r="BK248"/>
  <c r="J197"/>
  <c r="J143"/>
  <c i="12" r="J91"/>
  <c i="2" r="J299"/>
  <c r="BK221"/>
  <c r="BK264"/>
  <c r="BK240"/>
  <c r="BK133"/>
  <c r="BK253"/>
  <c i="3" r="BK306"/>
  <c r="J270"/>
  <c r="J99"/>
  <c r="J241"/>
  <c r="J133"/>
  <c r="BK208"/>
  <c r="BK216"/>
  <c i="4" r="BK228"/>
  <c r="BK133"/>
  <c r="BK210"/>
  <c r="J228"/>
  <c r="J174"/>
  <c r="J232"/>
  <c i="5" r="J129"/>
  <c r="BK181"/>
  <c r="J95"/>
  <c r="J174"/>
  <c r="BK173"/>
  <c i="6" r="BK199"/>
  <c r="BK131"/>
  <c r="J216"/>
  <c r="J136"/>
  <c r="BK188"/>
  <c i="7" r="J125"/>
  <c r="J142"/>
  <c r="J137"/>
  <c i="8" r="J130"/>
  <c r="J90"/>
  <c r="BK130"/>
  <c r="BK90"/>
  <c r="BK103"/>
  <c i="9" r="BK277"/>
  <c r="BK203"/>
  <c r="J93"/>
  <c r="J247"/>
  <c r="BK137"/>
  <c r="J240"/>
  <c r="BK131"/>
  <c r="J274"/>
  <c r="J142"/>
  <c i="10" r="J204"/>
  <c r="J174"/>
  <c r="BK225"/>
  <c r="BK190"/>
  <c r="J162"/>
  <c r="J197"/>
  <c r="BK153"/>
  <c r="BK204"/>
  <c r="BK175"/>
  <c r="BK116"/>
  <c i="11" r="J331"/>
  <c r="J229"/>
  <c r="BK279"/>
  <c r="BK213"/>
  <c r="J157"/>
  <c r="J95"/>
  <c r="J269"/>
  <c r="J230"/>
  <c r="J191"/>
  <c r="BK141"/>
  <c r="J279"/>
  <c r="J217"/>
  <c r="BK159"/>
  <c i="12" r="J87"/>
  <c i="2" r="J243"/>
  <c r="J164"/>
  <c r="J218"/>
  <c r="J292"/>
  <c r="BK164"/>
  <c i="3" r="BK316"/>
  <c r="J277"/>
  <c r="BK111"/>
  <c r="J129"/>
  <c r="J211"/>
  <c r="BK90"/>
  <c r="J119"/>
  <c i="4" r="BK153"/>
  <c r="J212"/>
  <c r="BK121"/>
  <c r="BK89"/>
  <c i="5" r="BK117"/>
  <c r="BK111"/>
  <c r="BK185"/>
  <c r="J181"/>
  <c i="6" r="J188"/>
  <c r="J174"/>
  <c r="BK170"/>
  <c r="J222"/>
  <c i="7" r="BK142"/>
  <c r="J128"/>
  <c r="BK116"/>
  <c i="8" r="J101"/>
  <c r="J135"/>
  <c r="J152"/>
  <c r="J108"/>
  <c i="9" r="BK274"/>
  <c r="BK199"/>
  <c r="J260"/>
  <c r="J178"/>
  <c r="BK101"/>
  <c r="J228"/>
  <c r="BK296"/>
  <c r="J101"/>
  <c i="10" r="BK200"/>
  <c r="BK181"/>
  <c r="J137"/>
  <c r="BK211"/>
  <c r="BK133"/>
  <c r="BK207"/>
  <c r="J150"/>
  <c r="J116"/>
  <c r="J173"/>
  <c r="BK162"/>
  <c i="11" r="J246"/>
  <c r="BK206"/>
  <c r="J285"/>
  <c r="BK224"/>
  <c r="J179"/>
  <c r="BK139"/>
  <c r="BK254"/>
  <c r="BK218"/>
  <c r="BK157"/>
  <c r="BK130"/>
  <c r="J274"/>
  <c r="J202"/>
  <c i="12" r="BK96"/>
  <c r="BK84"/>
  <c r="J83"/>
  <c i="2" r="J276"/>
  <c r="J136"/>
  <c r="BK261"/>
  <c r="J157"/>
  <c r="BK250"/>
  <c r="BK168"/>
  <c r="BK270"/>
  <c r="BK95"/>
  <c i="3" r="BK192"/>
  <c r="J88"/>
  <c r="BK211"/>
  <c r="BK188"/>
  <c r="BK101"/>
  <c r="BK205"/>
  <c i="4" r="BK232"/>
  <c r="BK116"/>
  <c r="BK242"/>
  <c r="J236"/>
  <c r="BK172"/>
  <c r="BK230"/>
  <c i="5" r="J222"/>
  <c r="J105"/>
  <c r="BK199"/>
  <c r="J231"/>
  <c r="BK178"/>
  <c i="6" r="J200"/>
  <c r="BK247"/>
  <c r="J131"/>
  <c r="BK184"/>
  <c i="7" r="J145"/>
  <c r="J155"/>
  <c r="J126"/>
  <c r="BK127"/>
  <c r="BK130"/>
  <c i="8" r="BK128"/>
  <c r="BK141"/>
  <c r="BK135"/>
  <c r="BK139"/>
  <c i="9" r="J267"/>
  <c r="J207"/>
  <c r="J134"/>
  <c r="BK218"/>
  <c r="BK244"/>
  <c r="J282"/>
  <c r="J236"/>
  <c r="J157"/>
  <c i="10" r="BK203"/>
  <c r="BK178"/>
  <c r="J121"/>
  <c r="J153"/>
  <c r="BK117"/>
  <c r="BK206"/>
  <c r="BK160"/>
  <c r="J96"/>
  <c r="J178"/>
  <c r="J93"/>
  <c i="11" r="J250"/>
  <c r="J225"/>
  <c r="J137"/>
  <c r="J300"/>
  <c r="J221"/>
  <c r="J320"/>
  <c r="BK276"/>
  <c r="BK233"/>
  <c r="BK210"/>
  <c r="J150"/>
  <c r="J309"/>
  <c r="BK194"/>
  <c r="BK135"/>
  <c i="12" r="BK94"/>
  <c r="BK90"/>
  <c i="2" r="BK276"/>
  <c r="J116"/>
  <c i="3" r="J107"/>
  <c r="J312"/>
  <c r="J256"/>
  <c r="BK119"/>
  <c r="J180"/>
  <c r="J243"/>
  <c i="4" r="BK128"/>
  <c r="J204"/>
  <c r="J133"/>
  <c r="BK157"/>
  <c r="BK236"/>
  <c i="5" r="J178"/>
  <c r="BK105"/>
  <c r="J143"/>
  <c r="J185"/>
  <c r="J111"/>
  <c i="6" r="BK155"/>
  <c r="J178"/>
  <c r="J205"/>
  <c i="7" r="J151"/>
  <c r="J130"/>
  <c r="BK121"/>
  <c r="BK113"/>
  <c i="8" r="BK152"/>
  <c r="J87"/>
  <c r="J95"/>
  <c r="J134"/>
  <c i="9" r="BK190"/>
  <c r="BK288"/>
  <c r="BK171"/>
  <c r="BK250"/>
  <c r="BK303"/>
  <c r="J293"/>
  <c r="J231"/>
  <c i="10" r="J207"/>
  <c r="BK195"/>
  <c r="J125"/>
  <c r="J203"/>
  <c r="BK143"/>
  <c r="J124"/>
  <c r="J211"/>
  <c r="J164"/>
  <c r="BK218"/>
  <c r="BK163"/>
  <c i="11" r="BK257"/>
  <c r="BK245"/>
  <c r="J218"/>
  <c r="BK200"/>
  <c r="J292"/>
  <c r="J223"/>
  <c r="BK167"/>
  <c r="J272"/>
  <c r="J261"/>
  <c r="J239"/>
  <c r="J219"/>
  <c r="J164"/>
  <c r="J106"/>
  <c r="J152"/>
  <c i="12" r="J95"/>
  <c r="BK89"/>
  <c r="J84"/>
  <c i="2" r="BK157"/>
  <c r="BK207"/>
  <c r="J95"/>
  <c r="J247"/>
  <c r="BK178"/>
  <c r="J155"/>
  <c r="BK228"/>
  <c r="J110"/>
  <c i="3" r="J150"/>
  <c r="J306"/>
  <c r="J173"/>
  <c r="BK287"/>
  <c r="J103"/>
  <c r="BK180"/>
  <c i="4" r="BK163"/>
  <c r="BK169"/>
  <c r="J196"/>
  <c r="J150"/>
  <c r="J163"/>
  <c i="5" r="BK218"/>
  <c r="J218"/>
  <c r="J90"/>
  <c r="BK135"/>
  <c i="6" r="J162"/>
  <c r="J234"/>
  <c r="J244"/>
  <c r="BK205"/>
  <c i="7" r="BK139"/>
  <c r="J153"/>
  <c r="BK118"/>
  <c r="J97"/>
  <c r="BK128"/>
  <c i="8" r="J151"/>
  <c r="BK93"/>
  <c r="J111"/>
  <c r="J133"/>
  <c i="9" r="BK228"/>
  <c r="J146"/>
  <c r="BK165"/>
  <c r="BK247"/>
  <c r="J190"/>
  <c r="J301"/>
  <c r="BK242"/>
  <c r="J187"/>
  <c i="10" r="BK198"/>
  <c r="J171"/>
  <c r="BK212"/>
  <c r="J184"/>
  <c r="J139"/>
  <c r="BK113"/>
  <c r="BK205"/>
  <c r="BK124"/>
  <c r="J187"/>
  <c r="BK166"/>
  <c r="BK110"/>
  <c i="11" r="J248"/>
  <c r="BK215"/>
  <c r="BK202"/>
  <c r="J307"/>
  <c r="J237"/>
  <c r="BK187"/>
  <c r="J130"/>
  <c r="J298"/>
  <c r="BK241"/>
  <c r="BK227"/>
  <c r="J167"/>
  <c r="BK95"/>
  <c r="J242"/>
  <c r="J210"/>
  <c r="BK148"/>
  <c i="12" r="J90"/>
  <c r="J89"/>
  <c i="2" l="1" r="R90"/>
  <c r="T171"/>
  <c r="BK236"/>
  <c r="J236"/>
  <c r="J66"/>
  <c r="P275"/>
  <c i="3" r="P87"/>
  <c r="P179"/>
  <c r="BK240"/>
  <c r="J240"/>
  <c r="J63"/>
  <c r="BK286"/>
  <c r="J286"/>
  <c r="J64"/>
  <c i="4" r="P88"/>
  <c r="BK127"/>
  <c r="J127"/>
  <c r="J62"/>
  <c r="BK168"/>
  <c r="J168"/>
  <c r="J63"/>
  <c r="BK178"/>
  <c r="J178"/>
  <c r="J64"/>
  <c r="BK241"/>
  <c r="J241"/>
  <c r="J65"/>
  <c i="5" r="BK89"/>
  <c r="P142"/>
  <c r="P164"/>
  <c r="P186"/>
  <c r="BK215"/>
  <c r="J215"/>
  <c r="J65"/>
  <c r="BK227"/>
  <c r="J227"/>
  <c r="J67"/>
  <c i="6" r="T89"/>
  <c r="T142"/>
  <c r="BK192"/>
  <c r="J192"/>
  <c r="J63"/>
  <c r="P233"/>
  <c r="BK254"/>
  <c r="J254"/>
  <c r="J67"/>
  <c i="7" r="T86"/>
  <c r="T124"/>
  <c i="8" r="T86"/>
  <c r="P132"/>
  <c i="9" r="T92"/>
  <c r="T177"/>
  <c r="T193"/>
  <c r="P227"/>
  <c r="P254"/>
  <c r="P276"/>
  <c r="R300"/>
  <c r="R299"/>
  <c i="10" r="BK99"/>
  <c r="J99"/>
  <c r="J64"/>
  <c r="R109"/>
  <c r="R108"/>
  <c r="R193"/>
  <c r="P213"/>
  <c r="R223"/>
  <c r="R222"/>
  <c i="11" r="R99"/>
  <c r="BK166"/>
  <c r="J166"/>
  <c r="J65"/>
  <c r="P212"/>
  <c r="BK260"/>
  <c r="J260"/>
  <c r="J67"/>
  <c r="BK271"/>
  <c r="J271"/>
  <c r="J68"/>
  <c r="BK291"/>
  <c r="J291"/>
  <c r="J69"/>
  <c r="BK319"/>
  <c r="J319"/>
  <c r="J71"/>
  <c i="2" r="BK90"/>
  <c r="J90"/>
  <c r="J61"/>
  <c r="P171"/>
  <c r="P217"/>
  <c r="R217"/>
  <c r="T236"/>
  <c r="T275"/>
  <c i="3" r="BK87"/>
  <c r="J87"/>
  <c r="J61"/>
  <c r="T179"/>
  <c r="R240"/>
  <c r="R286"/>
  <c i="4" r="T88"/>
  <c r="T127"/>
  <c r="R168"/>
  <c r="T178"/>
  <c r="T241"/>
  <c i="5" r="T89"/>
  <c r="R142"/>
  <c r="T164"/>
  <c r="T186"/>
  <c r="T215"/>
  <c r="T227"/>
  <c r="T226"/>
  <c i="6" r="P89"/>
  <c r="R142"/>
  <c r="P192"/>
  <c r="BK233"/>
  <c r="J233"/>
  <c r="J64"/>
  <c r="P254"/>
  <c r="P253"/>
  <c i="7" r="BK86"/>
  <c r="J86"/>
  <c r="J61"/>
  <c r="R124"/>
  <c i="8" r="P86"/>
  <c r="P85"/>
  <c r="P84"/>
  <c i="1" r="AU61"/>
  <c i="8" r="P121"/>
  <c r="BK132"/>
  <c r="J132"/>
  <c r="J63"/>
  <c i="9" r="R92"/>
  <c r="P177"/>
  <c r="P193"/>
  <c r="T227"/>
  <c r="T254"/>
  <c r="T276"/>
  <c r="T300"/>
  <c r="T299"/>
  <c i="10" r="P99"/>
  <c r="P98"/>
  <c r="BK109"/>
  <c r="J109"/>
  <c r="J66"/>
  <c r="BK193"/>
  <c r="J193"/>
  <c r="J67"/>
  <c r="BK213"/>
  <c r="J213"/>
  <c r="J68"/>
  <c r="BK223"/>
  <c r="J223"/>
  <c r="J70"/>
  <c i="11" r="T99"/>
  <c r="T166"/>
  <c r="T145"/>
  <c r="T212"/>
  <c r="R260"/>
  <c r="R271"/>
  <c r="T291"/>
  <c r="T319"/>
  <c r="T303"/>
  <c i="12" r="P81"/>
  <c r="P80"/>
  <c i="1" r="AU65"/>
  <c i="2" r="P90"/>
  <c r="BK171"/>
  <c r="J171"/>
  <c r="J64"/>
  <c r="BK217"/>
  <c r="J217"/>
  <c r="J65"/>
  <c r="T217"/>
  <c r="R236"/>
  <c r="R275"/>
  <c i="3" r="R87"/>
  <c r="R86"/>
  <c r="R85"/>
  <c r="R179"/>
  <c r="T240"/>
  <c r="T286"/>
  <c i="4" r="R88"/>
  <c r="R127"/>
  <c r="T168"/>
  <c r="R178"/>
  <c r="R241"/>
  <c i="5" r="R89"/>
  <c r="T142"/>
  <c r="R164"/>
  <c r="R186"/>
  <c r="R215"/>
  <c r="R227"/>
  <c r="R226"/>
  <c i="6" r="R89"/>
  <c r="P142"/>
  <c r="T192"/>
  <c r="T233"/>
  <c r="T254"/>
  <c r="T253"/>
  <c i="7" r="P86"/>
  <c r="P124"/>
  <c i="8" r="BK86"/>
  <c r="BK121"/>
  <c r="J121"/>
  <c r="J62"/>
  <c r="T121"/>
  <c r="R132"/>
  <c i="9" r="P92"/>
  <c r="P91"/>
  <c r="R177"/>
  <c r="R193"/>
  <c r="R227"/>
  <c r="R254"/>
  <c r="BK276"/>
  <c r="J276"/>
  <c r="J68"/>
  <c r="BK300"/>
  <c r="J300"/>
  <c r="J70"/>
  <c i="10" r="R99"/>
  <c r="R98"/>
  <c r="P109"/>
  <c r="P108"/>
  <c r="P193"/>
  <c r="T213"/>
  <c r="T223"/>
  <c r="T222"/>
  <c i="11" r="P99"/>
  <c r="R166"/>
  <c r="R145"/>
  <c r="R212"/>
  <c r="T260"/>
  <c r="T271"/>
  <c r="R291"/>
  <c r="R319"/>
  <c r="R303"/>
  <c i="12" r="BK81"/>
  <c r="J81"/>
  <c r="J60"/>
  <c r="R81"/>
  <c r="R80"/>
  <c i="2" r="T90"/>
  <c r="T89"/>
  <c r="T88"/>
  <c r="R171"/>
  <c r="P236"/>
  <c r="BK275"/>
  <c r="J275"/>
  <c r="J67"/>
  <c i="3" r="T87"/>
  <c r="T86"/>
  <c r="T85"/>
  <c r="BK179"/>
  <c r="J179"/>
  <c r="J62"/>
  <c r="P240"/>
  <c r="P286"/>
  <c i="4" r="BK88"/>
  <c r="J88"/>
  <c r="J61"/>
  <c r="P127"/>
  <c r="P168"/>
  <c r="P178"/>
  <c r="P241"/>
  <c i="5" r="P89"/>
  <c r="BK142"/>
  <c r="J142"/>
  <c r="J62"/>
  <c r="BK164"/>
  <c r="J164"/>
  <c r="J63"/>
  <c r="BK186"/>
  <c r="J186"/>
  <c r="J64"/>
  <c r="P215"/>
  <c r="P227"/>
  <c r="P226"/>
  <c i="6" r="BK89"/>
  <c r="J89"/>
  <c r="J61"/>
  <c r="BK142"/>
  <c r="J142"/>
  <c r="J62"/>
  <c r="R192"/>
  <c r="R233"/>
  <c r="R254"/>
  <c r="R253"/>
  <c i="7" r="R86"/>
  <c r="R85"/>
  <c r="R84"/>
  <c r="BK124"/>
  <c r="J124"/>
  <c r="J63"/>
  <c i="8" r="R86"/>
  <c r="R85"/>
  <c r="R84"/>
  <c r="R121"/>
  <c r="T132"/>
  <c i="9" r="BK92"/>
  <c r="J92"/>
  <c r="J61"/>
  <c r="BK177"/>
  <c r="J177"/>
  <c r="J62"/>
  <c r="BK193"/>
  <c r="J193"/>
  <c r="J65"/>
  <c r="BK227"/>
  <c r="J227"/>
  <c r="J66"/>
  <c r="BK254"/>
  <c r="J254"/>
  <c r="J67"/>
  <c r="R276"/>
  <c r="P300"/>
  <c r="P299"/>
  <c i="10" r="T99"/>
  <c r="T98"/>
  <c r="T109"/>
  <c r="T108"/>
  <c r="T193"/>
  <c r="R213"/>
  <c r="P223"/>
  <c r="P222"/>
  <c i="11" r="BK99"/>
  <c r="J99"/>
  <c r="J63"/>
  <c r="P166"/>
  <c r="P145"/>
  <c r="BK212"/>
  <c r="J212"/>
  <c r="J66"/>
  <c r="P260"/>
  <c r="P271"/>
  <c r="P291"/>
  <c r="P319"/>
  <c r="P303"/>
  <c i="12" r="T81"/>
  <c r="T80"/>
  <c i="3" r="BK315"/>
  <c r="J315"/>
  <c r="J65"/>
  <c i="6" r="BK250"/>
  <c r="J250"/>
  <c r="J65"/>
  <c i="8" r="BK156"/>
  <c r="J156"/>
  <c r="J64"/>
  <c i="9" r="BK189"/>
  <c r="J189"/>
  <c r="J64"/>
  <c i="2" r="BK163"/>
  <c r="J163"/>
  <c r="J62"/>
  <c r="BK167"/>
  <c r="J167"/>
  <c r="J63"/>
  <c i="7" r="BK154"/>
  <c r="J154"/>
  <c r="J64"/>
  <c i="10" r="BK92"/>
  <c r="J92"/>
  <c r="J61"/>
  <c r="BK95"/>
  <c r="J95"/>
  <c r="J62"/>
  <c i="11" r="BK145"/>
  <c r="J145"/>
  <c r="J64"/>
  <c i="2" r="BK298"/>
  <c r="J298"/>
  <c r="J68"/>
  <c i="4" r="BK252"/>
  <c r="J252"/>
  <c r="J66"/>
  <c i="7" r="BK120"/>
  <c r="J120"/>
  <c r="J62"/>
  <c i="9" r="BK186"/>
  <c r="J186"/>
  <c r="J63"/>
  <c i="11" r="BK94"/>
  <c r="J94"/>
  <c r="J61"/>
  <c r="BK334"/>
  <c r="J334"/>
  <c r="J72"/>
  <c i="12" r="E48"/>
  <c r="J52"/>
  <c r="F55"/>
  <c r="BE84"/>
  <c r="BE91"/>
  <c r="BE95"/>
  <c r="BE96"/>
  <c r="BE82"/>
  <c r="BE83"/>
  <c r="BE85"/>
  <c r="BE86"/>
  <c r="BE87"/>
  <c r="BE88"/>
  <c r="BE89"/>
  <c r="BE90"/>
  <c r="BE92"/>
  <c r="BE93"/>
  <c r="BE94"/>
  <c r="BE97"/>
  <c i="10" r="BK91"/>
  <c r="J91"/>
  <c r="J60"/>
  <c r="BK98"/>
  <c r="J98"/>
  <c r="J63"/>
  <c i="11" r="F55"/>
  <c r="BE103"/>
  <c r="BE120"/>
  <c r="BE122"/>
  <c r="BE127"/>
  <c r="BE130"/>
  <c r="BE146"/>
  <c r="BE170"/>
  <c r="BE206"/>
  <c r="BE217"/>
  <c r="BE218"/>
  <c r="BE223"/>
  <c r="BE224"/>
  <c r="BE225"/>
  <c r="BE235"/>
  <c r="BE236"/>
  <c r="BE242"/>
  <c r="BE248"/>
  <c r="BE257"/>
  <c r="BE276"/>
  <c r="J52"/>
  <c r="E82"/>
  <c r="BE100"/>
  <c r="BE106"/>
  <c r="BE133"/>
  <c r="BE137"/>
  <c r="BE150"/>
  <c r="BE152"/>
  <c r="BE154"/>
  <c r="BE157"/>
  <c r="BE159"/>
  <c r="BE164"/>
  <c r="BE175"/>
  <c r="BE191"/>
  <c r="BE213"/>
  <c r="BE215"/>
  <c r="BE222"/>
  <c r="BE230"/>
  <c r="BE234"/>
  <c r="BE243"/>
  <c r="BE272"/>
  <c r="BE282"/>
  <c r="BE288"/>
  <c r="BE300"/>
  <c r="BE307"/>
  <c r="BE311"/>
  <c r="BE314"/>
  <c i="10" r="BK108"/>
  <c r="J108"/>
  <c r="J65"/>
  <c i="11" r="BE125"/>
  <c r="BE141"/>
  <c r="BE143"/>
  <c r="BE148"/>
  <c r="BE161"/>
  <c r="BE167"/>
  <c r="BE177"/>
  <c r="BE178"/>
  <c r="BE179"/>
  <c r="BE197"/>
  <c r="BE200"/>
  <c r="BE204"/>
  <c r="BE210"/>
  <c r="BE220"/>
  <c r="BE227"/>
  <c r="BE228"/>
  <c r="BE231"/>
  <c r="BE233"/>
  <c r="BE239"/>
  <c r="BE241"/>
  <c r="BE244"/>
  <c r="BE245"/>
  <c r="BE246"/>
  <c r="BE250"/>
  <c r="BE254"/>
  <c r="BE261"/>
  <c r="BE263"/>
  <c r="BE267"/>
  <c r="BE274"/>
  <c r="BE279"/>
  <c r="BE285"/>
  <c r="BE292"/>
  <c r="BE295"/>
  <c r="BE298"/>
  <c r="BE304"/>
  <c r="BE309"/>
  <c r="BE317"/>
  <c r="BE320"/>
  <c r="BE95"/>
  <c r="BE110"/>
  <c r="BE114"/>
  <c r="BE117"/>
  <c r="BE135"/>
  <c r="BE139"/>
  <c r="BE181"/>
  <c r="BE183"/>
  <c r="BE185"/>
  <c r="BE187"/>
  <c r="BE189"/>
  <c r="BE194"/>
  <c r="BE202"/>
  <c r="BE208"/>
  <c r="BE219"/>
  <c r="BE221"/>
  <c r="BE226"/>
  <c r="BE229"/>
  <c r="BE232"/>
  <c r="BE237"/>
  <c r="BE252"/>
  <c r="BE265"/>
  <c r="BE269"/>
  <c r="BE331"/>
  <c r="BE335"/>
  <c i="10" r="F87"/>
  <c r="BE96"/>
  <c r="BE113"/>
  <c r="BE115"/>
  <c r="BE116"/>
  <c r="BE117"/>
  <c r="BE121"/>
  <c r="BE124"/>
  <c r="BE133"/>
  <c r="BE143"/>
  <c r="BE149"/>
  <c r="BE172"/>
  <c r="BE173"/>
  <c r="BE180"/>
  <c r="BE181"/>
  <c r="BE182"/>
  <c r="BE183"/>
  <c r="BE184"/>
  <c r="BE187"/>
  <c r="BE192"/>
  <c r="BE197"/>
  <c r="BE199"/>
  <c r="BE201"/>
  <c r="BE202"/>
  <c r="BE206"/>
  <c r="BE210"/>
  <c r="BE212"/>
  <c r="BE216"/>
  <c r="E80"/>
  <c r="BE104"/>
  <c r="BE106"/>
  <c r="BE110"/>
  <c r="BE131"/>
  <c r="BE137"/>
  <c r="BE139"/>
  <c r="BE162"/>
  <c r="BE175"/>
  <c r="BE189"/>
  <c r="BE208"/>
  <c r="BE209"/>
  <c r="BE214"/>
  <c r="BE220"/>
  <c r="BE224"/>
  <c r="J52"/>
  <c r="BE93"/>
  <c r="BE122"/>
  <c r="BE125"/>
  <c r="BE156"/>
  <c r="BE160"/>
  <c r="BE164"/>
  <c r="BE169"/>
  <c r="BE171"/>
  <c r="BE176"/>
  <c r="BE177"/>
  <c r="BE191"/>
  <c r="BE194"/>
  <c r="BE195"/>
  <c r="BE196"/>
  <c r="BE198"/>
  <c r="BE203"/>
  <c r="BE207"/>
  <c r="BE225"/>
  <c r="BE100"/>
  <c r="BE123"/>
  <c r="BE135"/>
  <c r="BE141"/>
  <c r="BE150"/>
  <c r="BE153"/>
  <c r="BE161"/>
  <c r="BE163"/>
  <c r="BE165"/>
  <c r="BE166"/>
  <c r="BE168"/>
  <c r="BE174"/>
  <c r="BE178"/>
  <c r="BE186"/>
  <c r="BE190"/>
  <c r="BE200"/>
  <c r="BE204"/>
  <c r="BE205"/>
  <c r="BE211"/>
  <c r="BE218"/>
  <c i="9" r="J52"/>
  <c r="F55"/>
  <c r="BE108"/>
  <c r="BE112"/>
  <c r="BE127"/>
  <c r="BE142"/>
  <c r="BE171"/>
  <c r="BE178"/>
  <c r="BE187"/>
  <c r="BE190"/>
  <c r="BE233"/>
  <c r="BE240"/>
  <c r="BE247"/>
  <c r="BE250"/>
  <c r="BE274"/>
  <c r="BE301"/>
  <c r="BE303"/>
  <c r="E80"/>
  <c r="BE97"/>
  <c r="BE104"/>
  <c r="BE131"/>
  <c r="BE151"/>
  <c r="BE157"/>
  <c r="BE165"/>
  <c r="BE184"/>
  <c r="BE203"/>
  <c r="BE214"/>
  <c r="BE222"/>
  <c r="BE231"/>
  <c r="BE235"/>
  <c r="BE246"/>
  <c r="BE258"/>
  <c r="BE270"/>
  <c i="8" r="J86"/>
  <c r="J61"/>
  <c i="9" r="BE101"/>
  <c r="BE134"/>
  <c r="BE146"/>
  <c r="BE154"/>
  <c r="BE169"/>
  <c r="BE181"/>
  <c r="BE199"/>
  <c r="BE226"/>
  <c r="BE228"/>
  <c r="BE236"/>
  <c r="BE248"/>
  <c r="BE251"/>
  <c r="BE255"/>
  <c r="BE264"/>
  <c r="BE267"/>
  <c r="BE288"/>
  <c r="BE293"/>
  <c r="BE93"/>
  <c r="BE123"/>
  <c r="BE137"/>
  <c r="BE159"/>
  <c r="BE163"/>
  <c r="BE194"/>
  <c r="BE207"/>
  <c r="BE218"/>
  <c r="BE242"/>
  <c r="BE244"/>
  <c r="BE245"/>
  <c r="BE249"/>
  <c r="BE260"/>
  <c r="BE277"/>
  <c r="BE282"/>
  <c r="BE296"/>
  <c i="8" r="E74"/>
  <c r="BE87"/>
  <c r="BE95"/>
  <c r="BE98"/>
  <c r="BE103"/>
  <c r="BE108"/>
  <c r="BE116"/>
  <c r="BE119"/>
  <c r="BE133"/>
  <c r="BE134"/>
  <c r="BE136"/>
  <c r="BE139"/>
  <c r="BE147"/>
  <c r="BE149"/>
  <c r="BE151"/>
  <c r="BE154"/>
  <c r="F81"/>
  <c r="BE90"/>
  <c r="BE101"/>
  <c r="BE114"/>
  <c r="BE122"/>
  <c r="BE125"/>
  <c r="BE135"/>
  <c r="J78"/>
  <c r="BE130"/>
  <c r="BE141"/>
  <c r="BE152"/>
  <c r="BE93"/>
  <c r="BE106"/>
  <c r="BE111"/>
  <c r="BE128"/>
  <c r="BE138"/>
  <c r="BE143"/>
  <c r="BE145"/>
  <c r="BE157"/>
  <c i="7" r="F55"/>
  <c r="E74"/>
  <c r="BE107"/>
  <c r="BE110"/>
  <c r="BE113"/>
  <c r="BE126"/>
  <c r="BE132"/>
  <c r="BE134"/>
  <c r="BE135"/>
  <c r="BE149"/>
  <c r="BE87"/>
  <c r="BE100"/>
  <c r="BE104"/>
  <c r="BE116"/>
  <c r="BE118"/>
  <c r="BE121"/>
  <c r="BE130"/>
  <c r="BE139"/>
  <c r="BE143"/>
  <c r="BE151"/>
  <c r="BE155"/>
  <c r="J52"/>
  <c r="BE91"/>
  <c r="BE94"/>
  <c r="BE97"/>
  <c r="BE128"/>
  <c r="BE137"/>
  <c r="BE140"/>
  <c r="BE142"/>
  <c r="BE153"/>
  <c r="BE125"/>
  <c r="BE127"/>
  <c r="BE145"/>
  <c r="BE147"/>
  <c i="5" r="J89"/>
  <c r="J61"/>
  <c i="6" r="F55"/>
  <c r="BE90"/>
  <c r="BE143"/>
  <c r="BE151"/>
  <c r="BE174"/>
  <c r="BE193"/>
  <c r="BE258"/>
  <c r="J81"/>
  <c r="BE94"/>
  <c r="BE126"/>
  <c r="BE178"/>
  <c r="BE184"/>
  <c r="BE188"/>
  <c r="BE199"/>
  <c r="BE200"/>
  <c r="BE227"/>
  <c r="BE230"/>
  <c r="BE247"/>
  <c r="BE251"/>
  <c r="E48"/>
  <c r="BE100"/>
  <c r="BE104"/>
  <c r="BE115"/>
  <c r="BE131"/>
  <c r="BE136"/>
  <c r="BE155"/>
  <c r="BE162"/>
  <c r="BE166"/>
  <c r="BE170"/>
  <c r="BE204"/>
  <c r="BE220"/>
  <c r="BE222"/>
  <c r="BE234"/>
  <c i="5" r="BK226"/>
  <c r="J226"/>
  <c r="J66"/>
  <c i="6" r="BE120"/>
  <c r="BE205"/>
  <c r="BE212"/>
  <c r="BE216"/>
  <c r="BE239"/>
  <c r="BE244"/>
  <c r="BE255"/>
  <c i="4" r="BK87"/>
  <c r="J87"/>
  <c r="J60"/>
  <c i="5" r="F55"/>
  <c r="BE100"/>
  <c r="BE111"/>
  <c r="BE123"/>
  <c r="BE135"/>
  <c r="BE143"/>
  <c r="BE150"/>
  <c r="BE167"/>
  <c r="BE222"/>
  <c r="BE224"/>
  <c r="J52"/>
  <c r="BE90"/>
  <c r="BE133"/>
  <c r="BE174"/>
  <c r="BE177"/>
  <c r="BE178"/>
  <c r="BE216"/>
  <c r="BE231"/>
  <c r="E48"/>
  <c r="BE117"/>
  <c r="BE129"/>
  <c r="BE157"/>
  <c r="BE172"/>
  <c r="BE185"/>
  <c r="BE199"/>
  <c r="BE203"/>
  <c r="BE207"/>
  <c r="BE218"/>
  <c r="BE95"/>
  <c r="BE105"/>
  <c r="BE139"/>
  <c r="BE165"/>
  <c r="BE173"/>
  <c r="BE180"/>
  <c r="BE181"/>
  <c r="BE187"/>
  <c r="BE193"/>
  <c r="BE211"/>
  <c r="BE228"/>
  <c i="4" r="BE105"/>
  <c r="BE121"/>
  <c r="BE128"/>
  <c r="BE133"/>
  <c r="BE153"/>
  <c r="BE169"/>
  <c r="BE172"/>
  <c r="BE174"/>
  <c r="BE226"/>
  <c r="BE230"/>
  <c i="3" r="BK86"/>
  <c r="J86"/>
  <c r="J60"/>
  <c i="4" r="E76"/>
  <c r="F83"/>
  <c r="BE100"/>
  <c r="BE150"/>
  <c r="BE210"/>
  <c r="BE214"/>
  <c r="BE216"/>
  <c r="BE242"/>
  <c r="BE253"/>
  <c r="BE89"/>
  <c r="BE157"/>
  <c r="BE163"/>
  <c r="BE179"/>
  <c r="BE196"/>
  <c r="BE202"/>
  <c r="BE212"/>
  <c r="BE218"/>
  <c r="BE222"/>
  <c r="BE228"/>
  <c r="BE236"/>
  <c r="BE244"/>
  <c r="BE248"/>
  <c r="J52"/>
  <c r="BE111"/>
  <c r="BE116"/>
  <c r="BE137"/>
  <c r="BE144"/>
  <c r="BE177"/>
  <c r="BE204"/>
  <c r="BE208"/>
  <c r="BE223"/>
  <c r="BE232"/>
  <c r="BE234"/>
  <c r="BE250"/>
  <c i="3" r="F55"/>
  <c r="BE88"/>
  <c r="BE90"/>
  <c r="BE94"/>
  <c r="BE103"/>
  <c r="BE107"/>
  <c r="BE115"/>
  <c r="BE119"/>
  <c r="BE125"/>
  <c r="BE129"/>
  <c r="BE144"/>
  <c r="BE188"/>
  <c r="BE192"/>
  <c r="BE211"/>
  <c r="BE241"/>
  <c r="BE252"/>
  <c r="BE277"/>
  <c r="BE287"/>
  <c r="E48"/>
  <c r="J52"/>
  <c r="BE96"/>
  <c r="BE111"/>
  <c r="BE150"/>
  <c r="BE199"/>
  <c r="BE256"/>
  <c r="BE262"/>
  <c r="BE270"/>
  <c r="BE274"/>
  <c r="BE99"/>
  <c r="BE101"/>
  <c r="BE133"/>
  <c r="BE147"/>
  <c r="BE180"/>
  <c r="BE205"/>
  <c r="BE215"/>
  <c r="BE260"/>
  <c r="BE266"/>
  <c r="BE293"/>
  <c r="BE300"/>
  <c r="BE306"/>
  <c r="BE155"/>
  <c r="BE161"/>
  <c r="BE167"/>
  <c r="BE173"/>
  <c r="BE208"/>
  <c r="BE216"/>
  <c r="BE228"/>
  <c r="BE234"/>
  <c r="BE243"/>
  <c r="BE245"/>
  <c r="BE309"/>
  <c r="BE312"/>
  <c r="BE316"/>
  <c i="2" r="F55"/>
  <c r="BE110"/>
  <c r="BE136"/>
  <c r="BE164"/>
  <c r="BE178"/>
  <c r="BE183"/>
  <c r="BE192"/>
  <c r="BE240"/>
  <c r="BE287"/>
  <c r="BE292"/>
  <c r="BE295"/>
  <c r="E48"/>
  <c r="BE91"/>
  <c r="BE152"/>
  <c r="BE155"/>
  <c r="BE157"/>
  <c r="BE187"/>
  <c r="BE218"/>
  <c r="BE221"/>
  <c r="BE228"/>
  <c r="BE264"/>
  <c r="BE276"/>
  <c r="BE281"/>
  <c r="BE299"/>
  <c r="BE99"/>
  <c r="BE116"/>
  <c r="BE133"/>
  <c r="BE168"/>
  <c r="BE172"/>
  <c r="BE224"/>
  <c r="BE243"/>
  <c r="BE247"/>
  <c r="BE253"/>
  <c r="BE258"/>
  <c r="BE261"/>
  <c r="J52"/>
  <c r="BE95"/>
  <c r="BE124"/>
  <c r="BE144"/>
  <c r="BE196"/>
  <c r="BE200"/>
  <c r="BE207"/>
  <c r="BE232"/>
  <c r="BE237"/>
  <c r="BE250"/>
  <c r="BE270"/>
  <c i="3" r="F35"/>
  <c i="1" r="BB56"/>
  <c i="4" r="J34"/>
  <c i="1" r="AW57"/>
  <c i="7" r="J34"/>
  <c i="1" r="AW60"/>
  <c i="9" r="F36"/>
  <c i="1" r="BC62"/>
  <c i="4" r="F35"/>
  <c i="1" r="BB57"/>
  <c i="6" r="F35"/>
  <c i="1" r="BB59"/>
  <c i="12" r="F37"/>
  <c i="1" r="BD65"/>
  <c i="12" r="J34"/>
  <c i="1" r="AW65"/>
  <c i="2" r="F36"/>
  <c i="1" r="BC55"/>
  <c i="4" r="F34"/>
  <c i="1" r="BA57"/>
  <c i="5" r="F36"/>
  <c i="1" r="BC58"/>
  <c i="8" r="F34"/>
  <c i="1" r="BA61"/>
  <c i="11" r="F37"/>
  <c i="1" r="BD64"/>
  <c i="6" r="J34"/>
  <c i="1" r="AW59"/>
  <c i="10" r="F36"/>
  <c i="1" r="BC63"/>
  <c i="2" r="F37"/>
  <c i="1" r="BD55"/>
  <c i="6" r="F36"/>
  <c i="1" r="BC59"/>
  <c i="8" r="F36"/>
  <c i="1" r="BC61"/>
  <c i="11" r="F35"/>
  <c i="1" r="BB64"/>
  <c i="5" r="F37"/>
  <c i="1" r="BD58"/>
  <c i="9" r="F35"/>
  <c i="1" r="BB62"/>
  <c i="3" r="F37"/>
  <c i="1" r="BD56"/>
  <c i="10" r="F35"/>
  <c i="1" r="BB63"/>
  <c i="2" r="F34"/>
  <c i="1" r="BA55"/>
  <c i="4" r="F36"/>
  <c i="1" r="BC57"/>
  <c i="8" r="J34"/>
  <c i="1" r="AW61"/>
  <c i="12" r="F36"/>
  <c i="1" r="BC65"/>
  <c i="2" r="J34"/>
  <c i="1" r="AW55"/>
  <c i="5" r="F34"/>
  <c i="1" r="BA58"/>
  <c i="8" r="F35"/>
  <c i="1" r="BB61"/>
  <c i="10" r="F34"/>
  <c i="1" r="BA63"/>
  <c i="12" r="F35"/>
  <c i="1" r="BB65"/>
  <c i="2" r="F35"/>
  <c i="1" r="BB55"/>
  <c i="7" r="F34"/>
  <c i="1" r="BA60"/>
  <c i="8" r="F37"/>
  <c i="1" r="BD61"/>
  <c i="11" r="J34"/>
  <c i="1" r="AW64"/>
  <c i="7" r="F35"/>
  <c i="1" r="BB60"/>
  <c i="7" r="F36"/>
  <c i="1" r="BC60"/>
  <c i="9" r="J34"/>
  <c i="1" r="AW62"/>
  <c i="11" r="F36"/>
  <c i="1" r="BC64"/>
  <c i="5" r="J34"/>
  <c i="1" r="AW58"/>
  <c i="6" r="F34"/>
  <c i="1" r="BA59"/>
  <c i="9" r="F37"/>
  <c i="1" r="BD62"/>
  <c i="3" r="F34"/>
  <c i="1" r="BA56"/>
  <c i="5" r="F35"/>
  <c i="1" r="BB58"/>
  <c i="9" r="F34"/>
  <c i="1" r="BA62"/>
  <c i="12" r="F34"/>
  <c i="1" r="BA65"/>
  <c i="3" r="J34"/>
  <c i="1" r="AW56"/>
  <c i="4" r="F37"/>
  <c i="1" r="BD57"/>
  <c i="10" r="J34"/>
  <c i="1" r="AW63"/>
  <c i="11" r="F34"/>
  <c i="1" r="BA64"/>
  <c i="6" r="F37"/>
  <c i="1" r="BD59"/>
  <c i="10" r="F37"/>
  <c i="1" r="BD63"/>
  <c i="3" r="F36"/>
  <c i="1" r="BC56"/>
  <c i="7" r="F37"/>
  <c i="1" r="BD60"/>
  <c i="10" l="1" r="R90"/>
  <c i="7" r="P85"/>
  <c r="P84"/>
  <c i="1" r="AU60"/>
  <c i="7" r="T85"/>
  <c r="T84"/>
  <c i="11" r="P98"/>
  <c r="P92"/>
  <c i="1" r="AU64"/>
  <c i="8" r="BK85"/>
  <c r="BK84"/>
  <c r="J84"/>
  <c r="J59"/>
  <c i="5" r="R88"/>
  <c r="R87"/>
  <c i="3" r="P86"/>
  <c r="P85"/>
  <c i="1" r="AU56"/>
  <c i="10" r="T90"/>
  <c i="2" r="P89"/>
  <c r="P88"/>
  <c i="1" r="AU55"/>
  <c i="11" r="T98"/>
  <c r="T92"/>
  <c r="R98"/>
  <c r="R92"/>
  <c i="8" r="T85"/>
  <c r="T84"/>
  <c i="10" r="P90"/>
  <c i="1" r="AU63"/>
  <c i="9" r="P90"/>
  <c i="1" r="AU62"/>
  <c i="6" r="R88"/>
  <c r="R87"/>
  <c i="4" r="R87"/>
  <c r="R86"/>
  <c i="6" r="P88"/>
  <c r="P87"/>
  <c i="1" r="AU59"/>
  <c i="4" r="T87"/>
  <c r="T86"/>
  <c i="6" r="T88"/>
  <c r="T87"/>
  <c i="5" r="BK88"/>
  <c r="J88"/>
  <c r="J60"/>
  <c i="9" r="R91"/>
  <c r="R90"/>
  <c i="5" r="T88"/>
  <c r="T87"/>
  <c i="9" r="T91"/>
  <c r="T90"/>
  <c i="5" r="P88"/>
  <c r="P87"/>
  <c i="1" r="AU58"/>
  <c i="4" r="P87"/>
  <c r="P86"/>
  <c i="1" r="AU57"/>
  <c i="2" r="R89"/>
  <c r="R88"/>
  <c i="11" r="BK303"/>
  <c r="J303"/>
  <c r="J70"/>
  <c i="6" r="BK88"/>
  <c r="J88"/>
  <c r="J60"/>
  <c r="BK253"/>
  <c r="J253"/>
  <c r="J66"/>
  <c i="7" r="BK85"/>
  <c r="J85"/>
  <c r="J60"/>
  <c i="9" r="BK91"/>
  <c r="J91"/>
  <c r="J60"/>
  <c i="10" r="BK222"/>
  <c r="J222"/>
  <c r="J69"/>
  <c i="12" r="BK80"/>
  <c r="J80"/>
  <c r="J59"/>
  <c i="11" r="BK98"/>
  <c r="J98"/>
  <c r="J62"/>
  <c i="9" r="BK299"/>
  <c r="J299"/>
  <c r="J69"/>
  <c i="2" r="BK89"/>
  <c r="BK88"/>
  <c r="J88"/>
  <c i="10" r="BK90"/>
  <c r="J90"/>
  <c r="J59"/>
  <c i="5" r="BK87"/>
  <c r="J87"/>
  <c r="J59"/>
  <c i="4" r="BK86"/>
  <c r="J86"/>
  <c r="J59"/>
  <c i="3" r="BK85"/>
  <c r="J85"/>
  <c r="J59"/>
  <c i="4" r="J33"/>
  <c i="1" r="AV57"/>
  <c r="AT57"/>
  <c i="11" r="J33"/>
  <c i="1" r="AV64"/>
  <c r="AT64"/>
  <c i="3" r="J33"/>
  <c i="1" r="AV56"/>
  <c r="AT56"/>
  <c i="2" r="J30"/>
  <c i="1" r="AG55"/>
  <c i="9" r="J33"/>
  <c i="1" r="AV62"/>
  <c r="AT62"/>
  <c i="8" r="J33"/>
  <c i="1" r="AV61"/>
  <c r="AT61"/>
  <c r="BC54"/>
  <c r="W32"/>
  <c i="5" r="J33"/>
  <c i="1" r="AV58"/>
  <c r="AT58"/>
  <c i="8" r="F33"/>
  <c i="1" r="AZ61"/>
  <c i="12" r="J33"/>
  <c i="1" r="AV65"/>
  <c r="AT65"/>
  <c i="6" r="F33"/>
  <c i="1" r="AZ59"/>
  <c i="11" r="F33"/>
  <c i="1" r="AZ64"/>
  <c i="6" r="J33"/>
  <c i="1" r="AV59"/>
  <c r="AT59"/>
  <c i="5" r="F33"/>
  <c i="1" r="AZ58"/>
  <c r="BA54"/>
  <c r="W30"/>
  <c r="BD54"/>
  <c r="W33"/>
  <c i="7" r="F33"/>
  <c i="1" r="AZ60"/>
  <c i="10" r="J33"/>
  <c i="1" r="AV63"/>
  <c r="AT63"/>
  <c r="BB54"/>
  <c r="W31"/>
  <c i="4" r="F33"/>
  <c i="1" r="AZ57"/>
  <c i="9" r="F33"/>
  <c i="1" r="AZ62"/>
  <c i="2" r="J33"/>
  <c i="1" r="AV55"/>
  <c r="AT55"/>
  <c r="AN55"/>
  <c i="2" r="F33"/>
  <c i="1" r="AZ55"/>
  <c i="7" r="J33"/>
  <c i="1" r="AV60"/>
  <c r="AT60"/>
  <c i="10" r="F33"/>
  <c i="1" r="AZ63"/>
  <c i="12" r="F33"/>
  <c i="1" r="AZ65"/>
  <c i="3" r="F33"/>
  <c i="1" r="AZ56"/>
  <c i="11" l="1" r="BK92"/>
  <c r="J92"/>
  <c i="2" r="J89"/>
  <c r="J60"/>
  <c i="11" r="J59"/>
  <c i="9" r="BK90"/>
  <c r="J90"/>
  <c r="J59"/>
  <c i="2" r="J59"/>
  <c i="6" r="BK87"/>
  <c r="J87"/>
  <c r="J59"/>
  <c i="7" r="BK84"/>
  <c r="J84"/>
  <c r="J59"/>
  <c i="8" r="J85"/>
  <c r="J60"/>
  <c i="2" r="J39"/>
  <c i="11" r="J30"/>
  <c i="1" r="AG64"/>
  <c r="AN64"/>
  <c i="10" r="J30"/>
  <c i="1" r="AG63"/>
  <c r="AN63"/>
  <c i="5" r="J30"/>
  <c i="1" r="AG58"/>
  <c r="AN58"/>
  <c r="AZ54"/>
  <c r="W29"/>
  <c i="3" r="J30"/>
  <c i="1" r="AG56"/>
  <c r="AW54"/>
  <c r="AK30"/>
  <c r="AY54"/>
  <c r="AX54"/>
  <c i="12" r="J30"/>
  <c i="1" r="AG65"/>
  <c i="8" r="J30"/>
  <c i="1" r="AG61"/>
  <c r="AU54"/>
  <c i="4" r="J30"/>
  <c i="1" r="AG57"/>
  <c r="AN57"/>
  <c i="11" l="1" r="J39"/>
  <c i="12" r="J39"/>
  <c i="8" r="J39"/>
  <c i="10" r="J39"/>
  <c i="5" r="J39"/>
  <c i="4" r="J39"/>
  <c i="3" r="J39"/>
  <c i="1" r="AN56"/>
  <c r="AN61"/>
  <c r="AN65"/>
  <c i="7" r="J30"/>
  <c i="1" r="AG60"/>
  <c i="6" r="J30"/>
  <c i="1" r="AG59"/>
  <c i="9" r="J30"/>
  <c i="1" r="AG62"/>
  <c r="AN62"/>
  <c r="AV54"/>
  <c r="AK29"/>
  <c i="9" l="1" r="J39"/>
  <c i="6" r="J39"/>
  <c i="7" r="J39"/>
  <c i="1" r="AN59"/>
  <c r="AN60"/>
  <c r="AG54"/>
  <c r="AK26"/>
  <c r="AT54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<sst xmlns="http://schemas.openxmlformats.org/spreadsheetml/2006/main">
  <si>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</si>
  <si>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</si>
  <si>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</si>
  <si>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</si>
  <si>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</si>
  <si>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{2386a454-2eeb-49fe-80e4-90836ca85f34}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</si>
  <si>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</si>
  <si>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</si>
  <si>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</si>
  <si>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</si>
  <si>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</si>
  <si>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</si>
  <si>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</si>
  <si>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</si>
  <si>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016/2024_1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</si>
  <si>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</si>
  <si>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</si>
  <si>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ulice Čapkova, Světlá nad Sázavou I.etapa</t>
  </si>
  <si>
    <t>KSO:</t>
  </si>
  <si>
    <t/>
  </si>
  <si>
    <t>CC-CZ:</t>
  </si>
  <si>
    <t>Místo:</t>
  </si>
  <si>
    <t>ul. Čapkova</t>
  </si>
  <si>
    <t>Datum:</t>
  </si>
  <si>
    <t>1. 3. 2024</t>
  </si>
  <si>
    <t>Zadavatel:</t>
  </si>
  <si>
    <t>IČ:</t>
  </si>
  <si>
    <t>Město Světlá nad Sázavou</t>
  </si>
  <si>
    <t>DIČ:</t>
  </si>
  <si>
    <t>Uchazeč:</t>
  </si>
  <si>
    <t>Vyplň údaj</t>
  </si>
  <si>
    <t>Projektant:</t>
  </si>
  <si>
    <t>01873687</t>
  </si>
  <si>
    <t>DI PROJEKT s.r.o.</t>
  </si>
  <si>
    <t>CZ01873687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</si>
  <si>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</si>
  <si>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</si>
  <si>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</si>
  <si>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</si>
  <si>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</si>
  <si>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</si>
  <si>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</si>
  <si>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</si>
  <si>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</si>
  <si>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</si>
  <si>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</si>
  <si>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</si>
  <si>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</si>
  <si>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</si>
  <si>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</si>
  <si>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</si>
  <si>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</si>
  <si>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</si>
  <si>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</si>
  <si>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</si>
  <si>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</si>
  <si>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</si>
  <si>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</si>
  <si>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</si>
  <si>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</si>
  <si>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</si>
  <si>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</si>
  <si>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</si>
  <si>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</si>
  <si>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</si>
  <si>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</si>
  <si>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</si>
  <si>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</si>
  <si>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</si>
  <si>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</si>
  <si>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</si>
  <si>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</si>
  <si>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</si>
  <si>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</si>
  <si>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</si>
  <si>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</si>
  <si>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</si>
  <si>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</si>
  <si>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101.1 Vozovka a parkovací zálivy</t>
  </si>
  <si>
    <t>STA</t>
  </si>
  <si>
    <t>1</t>
  </si>
  <si>
    <t>{a4b71718-31c1-43e8-acc7-f42e9aab4af6}</t>
  </si>
  <si>
    <t>2</t>
  </si>
  <si>
    <t>016/2024_2</t>
  </si>
  <si>
    <t>SO 101.2 Chodníky hlavní trasa</t>
  </si>
  <si>
    <t>{c62fbe17-de80-464f-88a7-aef18a25db36}</t>
  </si>
  <si>
    <t>016/2024_3</t>
  </si>
  <si>
    <t xml:space="preserve">SO 101.3 Chodníky vedleší </t>
  </si>
  <si>
    <t>{8c8c2d78-189a-4f9c-b494-e1e4f46f1eb7}</t>
  </si>
  <si>
    <t>016/2024_4</t>
  </si>
  <si>
    <t>SO 101.4 Úprava okolí</t>
  </si>
  <si>
    <t>{96fb2eb7-25ad-4544-b6ec-0199c907e43b}</t>
  </si>
  <si>
    <t>016/2024_5</t>
  </si>
  <si>
    <t>SO 101.5 Chodník boční ulice</t>
  </si>
  <si>
    <t>{1cdcf266-0048-445c-b760-315b591ecb55}</t>
  </si>
  <si>
    <t>016/2024_10</t>
  </si>
  <si>
    <t>SO 301 Vodovodní přípojka k č. p. 487</t>
  </si>
  <si>
    <t>{9c59cf1a-9578-420f-8537-7d92122d4baa}</t>
  </si>
  <si>
    <t>016/2024_11</t>
  </si>
  <si>
    <t>SO 302 Vodovodní přípojka závlaha</t>
  </si>
  <si>
    <t>{df5cea4e-5b66-4202-9fdd-a33705b5bae1}</t>
  </si>
  <si>
    <t>016/2024_12</t>
  </si>
  <si>
    <t>SO 303 Kanalizační přípojka k č. p. 487</t>
  </si>
  <si>
    <t>{74ba00fe-9953-4ef8-8e3d-367ad0d3e113}</t>
  </si>
  <si>
    <t>016/2024_13</t>
  </si>
  <si>
    <t>SO 401 Veřejné osvětlení</t>
  </si>
  <si>
    <t>{3471616e-7b38-426c-bff4-3084d394d8ef}</t>
  </si>
  <si>
    <t>016/2024_15</t>
  </si>
  <si>
    <t>SO 801 Vegetační úpravy</t>
  </si>
  <si>
    <t>{5fa4aa52-4b24-4a72-80d1-e67b4225b2ea}</t>
  </si>
  <si>
    <t>016/2024_16</t>
  </si>
  <si>
    <t>Vedlejší rozpočtové náklady SO 101</t>
  </si>
  <si>
    <t>{fc992160-851a-4d7e-999a-0758c2172115}</t>
  </si>
  <si>
    <t>KRYCÍ LIST SOUPISU PRACÍ</t>
  </si>
  <si>
    <t>Objekt:</t>
  </si>
  <si>
    <t>016/2024_1 - SO 101.1 Vozovka a parkovací zálivy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</si>
  <si>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</si>
  <si>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</si>
  <si>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</si>
  <si>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</si>
  <si>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</si>
  <si>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</si>
  <si>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</si>
  <si>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</si>
  <si>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</si>
  <si>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</si>
  <si>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</si>
  <si>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</si>
  <si>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</si>
  <si>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</si>
  <si>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</si>
  <si>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</si>
  <si>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</si>
  <si>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</si>
  <si>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</si>
  <si>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</si>
  <si>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</si>
  <si>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</si>
  <si>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</si>
  <si>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</si>
  <si>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</si>
  <si>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</si>
  <si>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</si>
  <si>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</si>
  <si>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</si>
  <si>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</si>
  <si>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</si>
  <si>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113106185</t>
  </si>
  <si>
    <t>Rozebrání dlažeb vozovek a ploch s přemístěním hmot na skládku na vzdálenost do 3 m nebo s naložením na dopravní prostředek, s jakoukoliv výplní spár strojně plochy jednotlivě do 50 m2 z drobných kostek nebo odseků s ložem z kameniva</t>
  </si>
  <si>
    <t>m2</t>
  </si>
  <si>
    <t>CS ÚRS 2024 01</t>
  </si>
  <si>
    <t>4</t>
  </si>
  <si>
    <t>2062933454</t>
  </si>
  <si>
    <t>Online PSC</t>
  </si>
  <si>
    <t>https://podminky.urs.cz/item/CS_URS_2024_01/113106185</t>
  </si>
  <si>
    <t>VV</t>
  </si>
  <si>
    <t>"dle přílohy Situace stavby"</t>
  </si>
  <si>
    <t>"žulová dlažba K10"52+44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</si>
  <si>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</si>
  <si>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</si>
  <si>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-1146806606</t>
  </si>
  <si>
    <t>https://podminky.urs.cz/item/CS_URS_2024_01/113107243</t>
  </si>
  <si>
    <t>"asfaltový kryt vozovky"302+535+1095</t>
  </si>
  <si>
    <t>3</t>
  </si>
  <si>
    <t>122251105</t>
  </si>
  <si>
    <t>Odkopávky a prokopávky nezapažené strojně v hornině třídy těžitelnosti I skupiny 3 přes 500 do 1 000 m3</t>
  </si>
  <si>
    <t>m3</t>
  </si>
  <si>
    <t>1605068355</t>
  </si>
  <si>
    <t>https://podminky.urs.cz/item/CS_URS_2024_01/122251105</t>
  </si>
  <si>
    <t>"vozovka"1357*0,32</t>
  </si>
  <si>
    <t>"parkovací zálivy"(103+124+110)*0,3</t>
  </si>
  <si>
    <t>Mezisoučet</t>
  </si>
  <si>
    <t>"sanace dle PD v případě neúnosného podloží"</t>
  </si>
  <si>
    <t>"vozovka"1357*0,2</t>
  </si>
  <si>
    <t>"parkovací zálivy"(103+124+110)*0,15</t>
  </si>
  <si>
    <t>Součet</t>
  </si>
  <si>
    <t>132251102</t>
  </si>
  <si>
    <t>Hloubení nezapažených rýh šířky do 800 mm strojně s urovnáním dna do předepsaného profilu a spádu v hornině třídy těžitelnosti I skupiny 3 přes 20 do 50 m3</t>
  </si>
  <si>
    <t>-1079113319</t>
  </si>
  <si>
    <t>https://podminky.urs.cz/item/CS_URS_2024_01/132251102</t>
  </si>
  <si>
    <t>"přípojky UV"(7+2+7+3+6+6+3+6+3)*0,8*1,5</t>
  </si>
  <si>
    <t>"podélná drenáž"(194+190)*0,4*0,5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</si>
  <si>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</si>
  <si>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</si>
  <si>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</si>
  <si>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1404184318</t>
  </si>
  <si>
    <t>https://podminky.urs.cz/item/CS_URS_2024_01/162751117</t>
  </si>
  <si>
    <t>"odkopávky"535,34</t>
  </si>
  <si>
    <t>"sanace"321,95</t>
  </si>
  <si>
    <t>"rýhy"128,4</t>
  </si>
  <si>
    <t>"zásyp středového ostrůvku z materiálu ze stavby"-(105+180+63)*0,6</t>
  </si>
  <si>
    <t>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</si>
  <si>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</si>
  <si>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</si>
  <si>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-806387003</t>
  </si>
  <si>
    <t>https://podminky.urs.cz/item/CS_URS_2024_01/162751119</t>
  </si>
  <si>
    <t>"na skládku do 20km"</t>
  </si>
  <si>
    <t>"odkopávky"535,34*10</t>
  </si>
  <si>
    <t>"sanace"321,95*10</t>
  </si>
  <si>
    <t>"rýhy"128,4*10</t>
  </si>
  <si>
    <t>"zásyp středového ostrůvku z materiálu ze stavby"-((105+180+63)*0,6)*10</t>
  </si>
  <si>
    <t>7</t>
  </si>
  <si>
    <t>171151103</t>
  </si>
  <si>
    <t>Uložení sypanin do násypů strojně s rozprostřením sypaniny ve vrstvách a s hrubým urovnáním zhutněných z hornin soudržných jakékoliv třídy těžitelnosti</t>
  </si>
  <si>
    <t>499112009</t>
  </si>
  <si>
    <t>https://podminky.urs.cz/item/CS_URS_2024_01/171151103</t>
  </si>
  <si>
    <t>"zásyp středového ostrůvku z materiálu ze stavby"(105+180+63)*0,6</t>
  </si>
  <si>
    <t>8</t>
  </si>
  <si>
    <t>171201201</t>
  </si>
  <si>
    <t>Uložení sypaniny na skládky nebo meziskládky bez hutnění s upravením uložené sypaniny do předepsaného tvaru</t>
  </si>
  <si>
    <t>-1899499403</t>
  </si>
  <si>
    <t>https://podminky.urs.cz/item/CS_URS_2024_01/171201201</t>
  </si>
  <si>
    <t>9</t>
  </si>
  <si>
    <t>171201231</t>
  </si>
  <si>
    <t>Poplatek za uložení stavebního odpadu na recyklační skládce (skládkovné) zeminy a kamení zatříděného do Katalogu odpadů pod kódem 17 05 04</t>
  </si>
  <si>
    <t>t</t>
  </si>
  <si>
    <t>1952567297</t>
  </si>
  <si>
    <t>https://podminky.urs.cz/item/CS_URS_2024_01/171201231</t>
  </si>
  <si>
    <t>"odkopávky"535,34*1,8</t>
  </si>
  <si>
    <t>"sanace"321,95*1,8</t>
  </si>
  <si>
    <t>"rýhy"128,4*1,8</t>
  </si>
  <si>
    <t>"zásyp středového ostrůvku z materiálu ze stavby"-(105+180+63)*0,6*1,8</t>
  </si>
  <si>
    <t>10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</si>
  <si>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</si>
  <si>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</si>
  <si>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-897560612</t>
  </si>
  <si>
    <t>https://podminky.urs.cz/item/CS_URS_2024_01/175151101</t>
  </si>
  <si>
    <t>"obsyp přípojek ŠD 0/32"(7+2+7+3+6+6+3+6+3)*0,8*1,4</t>
  </si>
  <si>
    <t>11</t>
  </si>
  <si>
    <t>M</t>
  </si>
  <si>
    <t>58344171</t>
  </si>
  <si>
    <t>štěrkodrť frakce 0/32</t>
  </si>
  <si>
    <t>-752113692</t>
  </si>
  <si>
    <t>48,16*1,8</t>
  </si>
  <si>
    <t>181951112</t>
  </si>
  <si>
    <t>Úprava pláně vyrovnáním výškových rozdílů strojně v hornině třídy těžitelnosti I, skupiny 1 až 3 se zhutněním</t>
  </si>
  <si>
    <t>-439360545</t>
  </si>
  <si>
    <t>https://podminky.urs.cz/item/CS_URS_2024_01/181951112</t>
  </si>
  <si>
    <t>"vozovka"1115+32+42+22+584*0,25</t>
  </si>
  <si>
    <t>"parkovací zálivy"103+124+110</t>
  </si>
  <si>
    <t>Zakládání</t>
  </si>
  <si>
    <t>13</t>
  </si>
  <si>
    <t>212752112</t>
  </si>
  <si>
    <t>Trativody z drenážních trubek pro liniové stavby a komunikace se zřízením štěrkového lože pod trubky a s jejich obsypem v otevřeném výkopu trubka korugovaná sendvičová PE-HD SN 4 perforace 220° DN 150</t>
  </si>
  <si>
    <t>m</t>
  </si>
  <si>
    <t>-1567153739</t>
  </si>
  <si>
    <t>https://podminky.urs.cz/item/CS_URS_2024_01/212752112</t>
  </si>
  <si>
    <t>"podélná drenáž"190+194</t>
  </si>
  <si>
    <t>Vodorovné konstrukce</t>
  </si>
  <si>
    <t>14</t>
  </si>
  <si>
    <t>451573111</t>
  </si>
  <si>
    <t>Lože pod potrubí, stoky a drobné objekty v otevřeném výkopu z písku a štěrkopísku do 63 mm</t>
  </si>
  <si>
    <t>-337368500</t>
  </si>
  <si>
    <t>https://podminky.urs.cz/item/CS_URS_2024_01/451573111</t>
  </si>
  <si>
    <t>"lože pro přípojky UV"(7+2+7+3+6+6+3+6+3)*0,05*0,8</t>
  </si>
  <si>
    <t>Komunikace pozemní</t>
  </si>
  <si>
    <t>15</t>
  </si>
  <si>
    <t>564851111</t>
  </si>
  <si>
    <t>Podklad ze štěrkodrti ŠD s rozprostřením a zhutněním plochy přes 100 m2, po zhutnění tl. 150 mm</t>
  </si>
  <si>
    <t>-211411526</t>
  </si>
  <si>
    <t>https://podminky.urs.cz/item/CS_URS_2024_01/564851111</t>
  </si>
  <si>
    <t>"vozovka"1115+32+42+22</t>
  </si>
  <si>
    <t>"parkovací zálivy 2 vrstvy"(103+124+110)*2</t>
  </si>
  <si>
    <t>16</t>
  </si>
  <si>
    <t>564861111</t>
  </si>
  <si>
    <t>Podklad ze štěrkodrti ŠD s rozprostřením a zhutněním plochy přes 100 m2, po zhutnění tl. 200 mm</t>
  </si>
  <si>
    <t>2031891280</t>
  </si>
  <si>
    <t>https://podminky.urs.cz/item/CS_URS_2024_01/564861111</t>
  </si>
  <si>
    <t>"dle přílohy Situace stavby a Vzorové příčné řezy"</t>
  </si>
  <si>
    <t>17</t>
  </si>
  <si>
    <t>565165121</t>
  </si>
  <si>
    <t>Asfaltový beton vrstva podkladní ACP 16 (obalované kamenivo střednězrnné - OKS) s rozprostřením a zhutněním v pruhu šířky přes 3 m, po zhutnění tl. 80 mm</t>
  </si>
  <si>
    <t>1528149200</t>
  </si>
  <si>
    <t>https://podminky.urs.cz/item/CS_URS_2024_01/565165121</t>
  </si>
  <si>
    <t>"podkladní vrstva"1115+32+42+22</t>
  </si>
  <si>
    <t>18</t>
  </si>
  <si>
    <t>567132115</t>
  </si>
  <si>
    <t>Podklad ze směsi stmelené cementem SC bez dilatačních spár, s rozprostřením a zhutněním SC C 8/10 (KSC I), po zhutnění tl. 200 mm</t>
  </si>
  <si>
    <t>-975859835</t>
  </si>
  <si>
    <t>https://podminky.urs.cz/item/CS_URS_2024_01/567132115</t>
  </si>
  <si>
    <t>"sanace v případě neúnosného podloží d le PD"</t>
  </si>
  <si>
    <t>"vozovka"1357</t>
  </si>
  <si>
    <t>19</t>
  </si>
  <si>
    <t>573211109</t>
  </si>
  <si>
    <t>Postřik spojovací PS bez posypu kamenivem z asfaltu silničního, v množství 0,50 kg/m2</t>
  </si>
  <si>
    <t>745922352</t>
  </si>
  <si>
    <t>https://podminky.urs.cz/item/CS_URS_2024_01/573211109</t>
  </si>
  <si>
    <t>"spojovací postřik"1115+32+42+22</t>
  </si>
  <si>
    <t>20</t>
  </si>
  <si>
    <t>577134111</t>
  </si>
  <si>
    <t>Asfaltový beton vrstva obrusná ACO 11 (ABS) s rozprostřením a se zhutněním z nemodifikovaného asfaltu v pruhu šířky do 3 m tř. I (ACO 11+), po zhutnění tl. 40 mm</t>
  </si>
  <si>
    <t>-2071282159</t>
  </si>
  <si>
    <t>https://podminky.urs.cz/item/CS_URS_2024_01/577134111</t>
  </si>
  <si>
    <t>"obrusná vrstva"1115+32+42+22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</si>
  <si>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</si>
  <si>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</si>
  <si>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235311528</t>
  </si>
  <si>
    <t>https://podminky.urs.cz/item/CS_URS_2024_01/591211111</t>
  </si>
  <si>
    <t>"pakovací stání 8/10 ŠEDÁ"124+103+110</t>
  </si>
  <si>
    <t>"dělení parkovacích stání 8/10 bílá kostka"(13*4,5/2*0,1)+(7*5,5/2*0,1)+(6*0,4/2*0,1)</t>
  </si>
  <si>
    <t>"symbol vozíčkář 8/10 bílá kostka"2</t>
  </si>
  <si>
    <t>22</t>
  </si>
  <si>
    <t>58381007</t>
  </si>
  <si>
    <t>kostka štípaná dlažební žula drobná 8/10</t>
  </si>
  <si>
    <t>68616266</t>
  </si>
  <si>
    <t>"kostka 8/10 ŠEDÁ"</t>
  </si>
  <si>
    <t>"pakovací stání"124+103+110</t>
  </si>
  <si>
    <t>"kostka 8/10 BÍLÁ"</t>
  </si>
  <si>
    <t>"dělení parkovacích stání"(13*4,5/2*0,1)+(7*5,5/2*0,1)+(6*0,4/2*0,1)</t>
  </si>
  <si>
    <t>"symbol vozíčkář"2</t>
  </si>
  <si>
    <t>Trubní vedení</t>
  </si>
  <si>
    <t>23</t>
  </si>
  <si>
    <t>871310310</t>
  </si>
  <si>
    <t>Montáž kanalizačního potrubí z polypropylenu PP hladkého plnostěnného SN 10 DN 150</t>
  </si>
  <si>
    <t>1422117384</t>
  </si>
  <si>
    <t>https://podminky.urs.cz/item/CS_URS_2024_01/871310310</t>
  </si>
  <si>
    <t>"přípojky UV"7+2+7+3+6+6+3+6+3</t>
  </si>
  <si>
    <t>24</t>
  </si>
  <si>
    <t>28617011</t>
  </si>
  <si>
    <t>trubka kanalizační PP plnostěnná třívrstvá DN 150x3000mm SN10</t>
  </si>
  <si>
    <t>898215106</t>
  </si>
  <si>
    <t>43*1,015 'Přepočtené koeficientem množství</t>
  </si>
  <si>
    <t>25</t>
  </si>
  <si>
    <t>890211811</t>
  </si>
  <si>
    <t>Bourání šachet a jímek ručně velikosti obestavěného prostoru do 1,5 m3 z prostého betonu</t>
  </si>
  <si>
    <t>-868079127</t>
  </si>
  <si>
    <t>https://podminky.urs.cz/item/CS_URS_2024_01/890211811</t>
  </si>
  <si>
    <t>"bourání betonových vpustí"0,5*3</t>
  </si>
  <si>
    <t>26</t>
  </si>
  <si>
    <t>899132121</t>
  </si>
  <si>
    <t>Výměna (výšková úprava) poklopu kanalizačního s rámem pevným s ošetřením podkladních vrstev hloubky do 25 cm</t>
  </si>
  <si>
    <t>kus</t>
  </si>
  <si>
    <t>1513740010</t>
  </si>
  <si>
    <t>https://podminky.urs.cz/item/CS_URS_2024_01/899132121</t>
  </si>
  <si>
    <t>"výšková úprava poklopů"11</t>
  </si>
  <si>
    <t>27</t>
  </si>
  <si>
    <t>899132212</t>
  </si>
  <si>
    <t>Výměna (výšková úprava) poklopu vodovodního samonivelačního nebo pevného šoupátkového</t>
  </si>
  <si>
    <t>-387763459</t>
  </si>
  <si>
    <t>https://podminky.urs.cz/item/CS_URS_2024_01/899132212</t>
  </si>
  <si>
    <t>"výšková úprava šoupat"18</t>
  </si>
  <si>
    <t>Ostatní konstrukce a práce, bourání</t>
  </si>
  <si>
    <t>28</t>
  </si>
  <si>
    <t>915211122</t>
  </si>
  <si>
    <t>Vodorovné dopravní značení stříkaným plastem dělící čára šířky 125 mm přerušovaná bílá retroreflexní</t>
  </si>
  <si>
    <t>-212863335</t>
  </si>
  <si>
    <t>https://podminky.urs.cz/item/CS_URS_2024_01/915211122</t>
  </si>
  <si>
    <t>"V7b"16</t>
  </si>
  <si>
    <t>29</t>
  </si>
  <si>
    <t>915621111</t>
  </si>
  <si>
    <t>Předznačení pro vodorovné značení stříkané barvou nebo prováděné z nátěrových hmot plošné šipky, symboly, nápisy</t>
  </si>
  <si>
    <t>-375690465</t>
  </si>
  <si>
    <t>https://podminky.urs.cz/item/CS_URS_2024_01/915621111</t>
  </si>
  <si>
    <t>30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</si>
  <si>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</si>
  <si>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</si>
  <si>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1149085247</t>
  </si>
  <si>
    <t>https://podminky.urs.cz/item/CS_URS_2024_01/916111123</t>
  </si>
  <si>
    <t>"dle přílohy Situace stavby a vzorové příčné řezy"</t>
  </si>
  <si>
    <t>"dvojlinka K10"(174+107+35+86+119+18+45)*2</t>
  </si>
  <si>
    <t>31</t>
  </si>
  <si>
    <t>916241213</t>
  </si>
  <si>
    <t>Osazení obrubníku kamenného se zřízením lože, s vyplněním a zatřením spár cementovou maltou stojatého s boční opěrou z betonu prostého, do lože z betonu prostého</t>
  </si>
  <si>
    <t>793362841</t>
  </si>
  <si>
    <t>https://podminky.urs.cz/item/CS_URS_2024_01/916241213</t>
  </si>
  <si>
    <t>"žulové zarážky kol v pakovacích stáních 500x225x150"4*4</t>
  </si>
  <si>
    <t>32</t>
  </si>
  <si>
    <t>58380207</t>
  </si>
  <si>
    <t>krajník kamenný žulový silniční 160x200x300-800mm</t>
  </si>
  <si>
    <t>-2128216165</t>
  </si>
  <si>
    <t>"viz. detail zarážky kol D.1.1.1.4 VZOROVÝ ŘEZ"</t>
  </si>
  <si>
    <t>33</t>
  </si>
  <si>
    <t>916991121</t>
  </si>
  <si>
    <t>Lože pod obrubníky, krajníky nebo obruby z dlažebních kostek z betonu prostého</t>
  </si>
  <si>
    <t>312975600</t>
  </si>
  <si>
    <t>https://podminky.urs.cz/item/CS_URS_2024_01/916991121</t>
  </si>
  <si>
    <t>"dvojlinka K10"(174+107+35+86+119+18+45)*0,4*0,1</t>
  </si>
  <si>
    <t>34</t>
  </si>
  <si>
    <t>919112212</t>
  </si>
  <si>
    <t>Řezání dilatačních spár v živičném krytu vytvoření komůrky pro těsnící zálivku šířky 10 mm, hloubky 20 mm</t>
  </si>
  <si>
    <t>10358622</t>
  </si>
  <si>
    <t>https://podminky.urs.cz/item/CS_URS_2024_01/919112212</t>
  </si>
  <si>
    <t>"proříznutí spáry"5+5+5</t>
  </si>
  <si>
    <t>35</t>
  </si>
  <si>
    <t>919121111</t>
  </si>
  <si>
    <t>Utěsnění dilatačních spár zálivkou za studena v cementobetonovém nebo živičném krytu včetně adhezního nátěru s těsnicím profilem pod zálivkou, pro komůrky šířky 10 mm, hloubky 20 mm</t>
  </si>
  <si>
    <t>-89082589</t>
  </si>
  <si>
    <t>https://podminky.urs.cz/item/CS_URS_2024_01/919121111</t>
  </si>
  <si>
    <t>"zalití spáry"5+5+5</t>
  </si>
  <si>
    <t>36</t>
  </si>
  <si>
    <t>919735112</t>
  </si>
  <si>
    <t>Řezání stávajícího živičného krytu nebo podkladu hloubky přes 50 do 100 mm</t>
  </si>
  <si>
    <t>1408368996</t>
  </si>
  <si>
    <t>https://podminky.urs.cz/item/CS_URS_2024_01/919735112</t>
  </si>
  <si>
    <t>"asf. kryt"5+5+5+5+3,5+3+6</t>
  </si>
  <si>
    <t>"asf. kryt hřiště"27</t>
  </si>
  <si>
    <t>37</t>
  </si>
  <si>
    <t>935932422</t>
  </si>
  <si>
    <t>Odvodňovací plastový žlab pro třídu zatížení D 400 vnitřní šířky 200 mm s krycím roštem mřížkovým z litiny</t>
  </si>
  <si>
    <t>1842307174</t>
  </si>
  <si>
    <t>https://podminky.urs.cz/item/CS_URS_2024_01/935932422</t>
  </si>
  <si>
    <t>"žlabová vpusť"9*0,5</t>
  </si>
  <si>
    <t>"žlab"9*0,5</t>
  </si>
  <si>
    <t>997</t>
  </si>
  <si>
    <t>Přesun sutě</t>
  </si>
  <si>
    <t>38</t>
  </si>
  <si>
    <t>997221561</t>
  </si>
  <si>
    <t>Vodorovná doprava suti bez naložení, ale se složením a s hrubým urovnáním z kusových materiálů, na vzdálenost do 1 km</t>
  </si>
  <si>
    <t>-1999183606</t>
  </si>
  <si>
    <t>https://podminky.urs.cz/item/CS_URS_2024_01/997221561</t>
  </si>
  <si>
    <t>"živice"610,512</t>
  </si>
  <si>
    <t>"kámen"30,72</t>
  </si>
  <si>
    <t>39</t>
  </si>
  <si>
    <t>997221569</t>
  </si>
  <si>
    <t>Vodorovná doprava suti bez naložení, ale se složením a s hrubým urovnáním Příplatek k ceně za každý další započatý 1 km přes 1 km</t>
  </si>
  <si>
    <t>-670803488</t>
  </si>
  <si>
    <t>https://podminky.urs.cz/item/CS_URS_2024_01/997221569</t>
  </si>
  <si>
    <t>"živice"(610,512)*19</t>
  </si>
  <si>
    <t>"kámen"(30,72)*19</t>
  </si>
  <si>
    <t>40</t>
  </si>
  <si>
    <t>997221611</t>
  </si>
  <si>
    <t>Nakládání na dopravní prostředky pro vodorovnou dopravu suti</t>
  </si>
  <si>
    <t>-1545125766</t>
  </si>
  <si>
    <t>https://podminky.urs.cz/item/CS_URS_2024_01/997221611</t>
  </si>
  <si>
    <t>41</t>
  </si>
  <si>
    <t>997221873</t>
  </si>
  <si>
    <t>550311410</t>
  </si>
  <si>
    <t>https://podminky.urs.cz/item/CS_URS_2024_01/997221873</t>
  </si>
  <si>
    <t>42</t>
  </si>
  <si>
    <t>997221875</t>
  </si>
  <si>
    <t>Poplatek za uložení stavebního odpadu na recyklační skládce (skládkovné) asfaltového bez obsahu dehtu zatříděného do Katalogu odpadů pod kódem 17 03 02</t>
  </si>
  <si>
    <t>1411153463</t>
  </si>
  <si>
    <t>https://podminky.urs.cz/item/CS_URS_2024_01/997221875</t>
  </si>
  <si>
    <t>998</t>
  </si>
  <si>
    <t>Přesun hmot</t>
  </si>
  <si>
    <t>43</t>
  </si>
  <si>
    <t>998225111</t>
  </si>
  <si>
    <t>Přesun hmot pro komunikace s krytem z kameniva, monolitickým betonovým nebo živičným dopravní vzdálenost do 200 m jakékoliv délky objektu</t>
  </si>
  <si>
    <t>-1117484379</t>
  </si>
  <si>
    <t>https://podminky.urs.cz/item/CS_URS_2024_01/998225111</t>
  </si>
  <si>
    <t>016/2024_2 - SO 101.2 Chodníky hlavní trasa</t>
  </si>
  <si>
    <t>111211101</t>
  </si>
  <si>
    <t>Odstranění křovin a stromů s odstraněním kořenů ručně průměru kmene do 100 mm jakékoliv plochy v rovině nebo ve svahu o sklonu do 1:5</t>
  </si>
  <si>
    <t>-549760985</t>
  </si>
  <si>
    <t>https://podminky.urs.cz/item/CS_URS_2024_01/111211101</t>
  </si>
  <si>
    <t>111301111</t>
  </si>
  <si>
    <t>Sejmutí drnu tl. do 100 mm, v jakékoliv ploše</t>
  </si>
  <si>
    <t>1961452933</t>
  </si>
  <si>
    <t>https://podminky.urs.cz/item/CS_URS_2024_01/111301111</t>
  </si>
  <si>
    <t>"travní drn"41+308+32</t>
  </si>
  <si>
    <t>112101102</t>
  </si>
  <si>
    <t>Odstranění stromů s odřezáním kmene a s odvětvením listnatých, průměru kmene přes 300 do 500 mm</t>
  </si>
  <si>
    <t>-1927124411</t>
  </si>
  <si>
    <t>https://podminky.urs.cz/item/CS_URS_2024_01/112101102</t>
  </si>
  <si>
    <t>112101125</t>
  </si>
  <si>
    <t>Odstranění stromů s odřezáním kmene a s odvětvením jehličnatých bez odkornění, průměru kmene přes 900 do 1100 mm</t>
  </si>
  <si>
    <t>-1271463020</t>
  </si>
  <si>
    <t>https://podminky.urs.cz/item/CS_URS_2024_01/112101125</t>
  </si>
  <si>
    <t>"kácení"1</t>
  </si>
  <si>
    <t>112251103</t>
  </si>
  <si>
    <t>Odstranění pařezů strojně s jejich vykopáním nebo vytrháním průměru přes 500 do 700 mm</t>
  </si>
  <si>
    <t>20954556</t>
  </si>
  <si>
    <t>https://podminky.urs.cz/item/CS_URS_2024_01/112251103</t>
  </si>
  <si>
    <t>112251105</t>
  </si>
  <si>
    <t>Odstranění pařezů strojně s jejich vykopáním nebo vytrháním průměru přes 900 do 1100 mm</t>
  </si>
  <si>
    <t>-1393354064</t>
  </si>
  <si>
    <t>https://podminky.urs.cz/item/CS_URS_2024_01/112251105</t>
  </si>
  <si>
    <t>113106111</t>
  </si>
  <si>
    <t>Rozebrání dlažeb komunikací pro pěší s přemístěním hmot na skládku na vzdálenost do 3 m nebo s naložením na dopravní prostředek s ložem z kameniva nebo živice a s jakoukoliv výplní spár ručně z mozaiky</t>
  </si>
  <si>
    <t>1490310907</t>
  </si>
  <si>
    <t>https://podminky.urs.cz/item/CS_URS_2024_01/113106111</t>
  </si>
  <si>
    <t>"mozaika žulová"68+12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</si>
  <si>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</si>
  <si>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</si>
  <si>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-1094481057</t>
  </si>
  <si>
    <t>https://podminky.urs.cz/item/CS_URS_2024_01/113106121</t>
  </si>
  <si>
    <t>"bet. dlažba 30/30"5,2</t>
  </si>
  <si>
    <t>113106122</t>
  </si>
  <si>
    <t>Rozebrání dlažeb komunikací pro pěší s přemístěním hmot na skládku na vzdálenost do 3 m nebo s naložením na dopravní prostředek s ložem z kameniva nebo živice a s jakoukoliv výplní spár ručně z kamenných dlaždic nebo desek</t>
  </si>
  <si>
    <t>-1131633724</t>
  </si>
  <si>
    <t>https://podminky.urs.cz/item/CS_URS_2024_01/113106122</t>
  </si>
  <si>
    <t>"kamenná dlažba"7+8+4+4</t>
  </si>
  <si>
    <t>113107331</t>
  </si>
  <si>
    <t>Odstranění podkladů nebo krytů strojně plochy jednotlivě do 50 m2 s přemístěním hmot na skládku na vzdálenost do 3 m nebo s naložením na dopravní prostředek z betonu prostého, o tl. vrstvy přes 100 do 150 mm</t>
  </si>
  <si>
    <t>-1471488012</t>
  </si>
  <si>
    <t>https://podminky.urs.cz/item/CS_URS_2024_01/113107331</t>
  </si>
  <si>
    <t>"beton"2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</si>
  <si>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</si>
  <si>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</si>
  <si>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241254791</t>
  </si>
  <si>
    <t>https://podminky.urs.cz/item/CS_URS_2024_01/113107342</t>
  </si>
  <si>
    <t>"asfaltový kryt chodníku"385+49+85+121+47</t>
  </si>
  <si>
    <t>"asf. hřiště"82</t>
  </si>
  <si>
    <t>113201112</t>
  </si>
  <si>
    <t>Vytrhání obrub s vybouráním lože, s přemístěním hmot na skládku na vzdálenost do 3 m nebo s naložením na dopravní prostředek silničních ležatých</t>
  </si>
  <si>
    <t>725863244</t>
  </si>
  <si>
    <t>https://podminky.urs.cz/item/CS_URS_2024_01/113201112</t>
  </si>
  <si>
    <t>"žulový obrubník ležatý"30+123+86+35+35+172+10</t>
  </si>
  <si>
    <t>113202111</t>
  </si>
  <si>
    <t>Vytrhání obrub s vybouráním lože, s přemístěním hmot na skládku na vzdálenost do 3 m nebo s naložením na dopravní prostředek z krajníků nebo obrubníků stojatých</t>
  </si>
  <si>
    <t>71697479</t>
  </si>
  <si>
    <t>https://podminky.urs.cz/item/CS_URS_2024_01/113202111</t>
  </si>
  <si>
    <t>"obruby betonové silniční"8+6+4+2+2</t>
  </si>
  <si>
    <t>924805283</t>
  </si>
  <si>
    <t>"chodník"(973,5-163)*0,2</t>
  </si>
  <si>
    <t>"vjezdy"(87,5-23)*0,3</t>
  </si>
  <si>
    <t>"chodník"(973,5-163)*0,15</t>
  </si>
  <si>
    <t>"vjezdy"(87,5-23)*0,15</t>
  </si>
  <si>
    <t>162702111</t>
  </si>
  <si>
    <t>Vodorovné přemístění drnu na suchu na vzdálenost přes 5000 do 6000 m</t>
  </si>
  <si>
    <t>2098424450</t>
  </si>
  <si>
    <t>https://podminky.urs.cz/item/CS_URS_2024_01/162702111</t>
  </si>
  <si>
    <t>381*0,1</t>
  </si>
  <si>
    <t>162702119</t>
  </si>
  <si>
    <t>Vodorovné přemístění drnu na suchu Příplatek k ceně za každých dalších i započatých 1000 m</t>
  </si>
  <si>
    <t>1992049754</t>
  </si>
  <si>
    <t>https://podminky.urs.cz/item/CS_URS_2024_01/162702119</t>
  </si>
  <si>
    <t>"na skládku do 20km"14*381</t>
  </si>
  <si>
    <t>567601078</t>
  </si>
  <si>
    <t>"odkopávky"181,45</t>
  </si>
  <si>
    <t>"sanace"131,25</t>
  </si>
  <si>
    <t>1313664319</t>
  </si>
  <si>
    <t>"odkopávky"181,45*10</t>
  </si>
  <si>
    <t>"sanace"131,25*10</t>
  </si>
  <si>
    <t>-1565201991</t>
  </si>
  <si>
    <t>"drn"38,1</t>
  </si>
  <si>
    <t>1091336479</t>
  </si>
  <si>
    <t>"odkopávky"181,45*1,8</t>
  </si>
  <si>
    <t>"sanace"131,25*1,8</t>
  </si>
  <si>
    <t>"drn"38,1*1,8</t>
  </si>
  <si>
    <t>425569091</t>
  </si>
  <si>
    <t>"vjezdy"(13+20+9+6+5+9+3+4+2+2+2,5+2+2+2+2+4+2+2,5+1,5+1+2,5+1,5+1,5+1,5+1,5+1+2,5+1,5+1,5+1)-23</t>
  </si>
  <si>
    <t>"chodník"89+53+79+4+3+40+15+25+22+9+2+12+37+35+5+17+242+12+108+6+116+2,5+1,5+1,5+2,5+3+1+6+2,5+2+2+0,5+1,5+1,5+1+1+1,5+1,5+0,5+3,5+1,5+1+1+0,5+1,5-163</t>
  </si>
  <si>
    <t>1980017768</t>
  </si>
  <si>
    <t>"vjezdy"(13+20+9+6+5+9+3+4+2+124+103+2+2,5+2+2+2+2+4+2+2,5+1,5+1+2,5+1,5+1,5+1,5+1,5+1+2,5+1,5+1,5+1+(13*4,5/2*0,1)+(7*5,5/2*0,1)+(6*0,4/2*0,1)-23)</t>
  </si>
  <si>
    <t>"2 vrstvy"319,47</t>
  </si>
  <si>
    <t>-1265105808</t>
  </si>
  <si>
    <t>567122114</t>
  </si>
  <si>
    <t>Podklad ze směsi stmelené cementem SC bez dilatačních spár, s rozprostřením a zhutněním SC C 8/10 (KSC I), po zhutnění tl. 150 mm</t>
  </si>
  <si>
    <t>876887013</t>
  </si>
  <si>
    <t>https://podminky.urs.cz/item/CS_URS_2024_01/567122114</t>
  </si>
  <si>
    <t>"chodník"973,5-163</t>
  </si>
  <si>
    <t>"vjezdy"87,5-23</t>
  </si>
  <si>
    <t>559400452</t>
  </si>
  <si>
    <t>"vjezdy 8/10 ŠEDÁ"13+20+9+6+5+9+3+4+2-13-5-5</t>
  </si>
  <si>
    <t>"žulová drobná řezaná 10/10 šedá"116-54</t>
  </si>
  <si>
    <t>-2044013174</t>
  </si>
  <si>
    <t>"vjezdy"13+20+9+6+5+9+3+4+2-13-5-5</t>
  </si>
  <si>
    <t>58381014</t>
  </si>
  <si>
    <t>kostka řezanoštípaná dlažební žula 10x10x8cm</t>
  </si>
  <si>
    <t>-286798697</t>
  </si>
  <si>
    <t>"žulová řezaná 10/10 šedá"116-54</t>
  </si>
  <si>
    <t>591411111</t>
  </si>
  <si>
    <t>Kladení dlažby z mozaiky komunikací pro pěší s vyplněním spár, s dvojím beraněním a se smetením přebytečného materiálu na vzdálenost do 3 m jednobarevné, s ložem tl. do 40 mm z kameniva</t>
  </si>
  <si>
    <t>-951120721</t>
  </si>
  <si>
    <t>https://podminky.urs.cz/item/CS_URS_2024_01/591411111</t>
  </si>
  <si>
    <t>"chodníky"89+53+79+4+3+40+15+25+22+9+2+12+37+35+5+17+242+12+108+6-163</t>
  </si>
  <si>
    <t>58381004</t>
  </si>
  <si>
    <t>kostka štípaná dlažební mozaika žula 4/6 tř 1</t>
  </si>
  <si>
    <t>479346160</t>
  </si>
  <si>
    <t>596811120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</si>
  <si>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</si>
  <si>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-399953335</t>
  </si>
  <si>
    <t>https://podminky.urs.cz/item/CS_URS_2024_01/596811120</t>
  </si>
  <si>
    <t>"vjezdy"</t>
  </si>
  <si>
    <t>"varovné pásy s polymerbetonové dlažby- antracit"2+2,5+2+2+2+2+4+2+2,5+1,5+1+2,5</t>
  </si>
  <si>
    <t>"hladká příložná deska žulová"1,5+1,5+1,5+1,5+1+2,5+1,5+1,5+1</t>
  </si>
  <si>
    <t>"chodník"</t>
  </si>
  <si>
    <t>"varovné pásy s polymerbetonové dlažby- antracit"2,5+1,5+1,5+2,5+3+1+6+2,5+2+2+0,5+1,5</t>
  </si>
  <si>
    <t>"hladká příložná deska žulová"1,5+1+1+1,5+1,5+0,5+3,5+1,5+1+1+0,5+1,5</t>
  </si>
  <si>
    <t>58381435</t>
  </si>
  <si>
    <t>deska dlažební leštěná žula tl 50mm do 0,24m2</t>
  </si>
  <si>
    <t>-1700377077</t>
  </si>
  <si>
    <t>06102020</t>
  </si>
  <si>
    <t>Polymerbetonová reliréfní dlažba 200/200 tl. 60mm barva antracit</t>
  </si>
  <si>
    <t>2108325041</t>
  </si>
  <si>
    <t>911111111</t>
  </si>
  <si>
    <t>Montáž zábradlí ocelového zabetonovaného</t>
  </si>
  <si>
    <t>-546058671</t>
  </si>
  <si>
    <t>https://podminky.urs.cz/item/CS_URS_2024_01/911111111</t>
  </si>
  <si>
    <t>74910606</t>
  </si>
  <si>
    <t>zábradlí městské obloukové bezpečnostní lakovaný povrch 2000x1000mm</t>
  </si>
  <si>
    <t>-579224044</t>
  </si>
  <si>
    <t>"ocelové dvoumadlové zábradlí zabetonované, pozink + nátěr barva RAL dle požadavku investora"3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</si>
  <si>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</si>
  <si>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</si>
  <si>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-1287282430</t>
  </si>
  <si>
    <t>https://podminky.urs.cz/item/CS_URS_2024_01/916131213</t>
  </si>
  <si>
    <t>"betonový obrubník 15/25"174+107+47+86+67+37-81,5-32</t>
  </si>
  <si>
    <t>"betonový obrubník 15/15"7+4+5+3+3+3+4+5+4+4+3,5+5+5+5+5+3,5+4,5+8</t>
  </si>
  <si>
    <t>"betonový obrubník 15/25-15"32</t>
  </si>
  <si>
    <t>59217031</t>
  </si>
  <si>
    <t>obrubník silniční betonový 1000x150x250mm</t>
  </si>
  <si>
    <t>-1703523952</t>
  </si>
  <si>
    <t>404,5*1,02</t>
  </si>
  <si>
    <t>59217032</t>
  </si>
  <si>
    <t>obrubník silniční betonový 1000x150x150mm</t>
  </si>
  <si>
    <t>2089018608</t>
  </si>
  <si>
    <t>81,5*1,02</t>
  </si>
  <si>
    <t>59217030</t>
  </si>
  <si>
    <t>obrubník silniční betonový přechodový 1000x150x150-250mm</t>
  </si>
  <si>
    <t>1357293007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</si>
  <si>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</si>
  <si>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</si>
  <si>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-699103703</t>
  </si>
  <si>
    <t>https://podminky.urs.cz/item/CS_URS_2024_01/916231213</t>
  </si>
  <si>
    <t>"betonový obrubník 5/20"64+35+26+16+17+48+32+4+4+4+4+4+6+5+8</t>
  </si>
  <si>
    <t>59217002</t>
  </si>
  <si>
    <t>obrubník zahradní betonový šedý 1000x50x200mm</t>
  </si>
  <si>
    <t>-706575152</t>
  </si>
  <si>
    <t>277*1,02</t>
  </si>
  <si>
    <t>-161120857</t>
  </si>
  <si>
    <t>"OP3 žulové obruby"9+21+9+3</t>
  </si>
  <si>
    <t>58380005</t>
  </si>
  <si>
    <t>obrubník kamenný žulový přímý 1000x200x250mm</t>
  </si>
  <si>
    <t>-324646067</t>
  </si>
  <si>
    <t>"dle přílohy situace stavby a vzorové příčné řezy"</t>
  </si>
  <si>
    <t>-1177896458</t>
  </si>
  <si>
    <t>"betonový obrubník 15/25"(174+107+47+86+67+37-81,5-32)*0,35*0,1</t>
  </si>
  <si>
    <t>"betonový obrubník 15/15"(7+4+5+3+3+3+4+5+4+4+3,5+5+5+5+5+3,5+4,5+8)*0,35*0,1</t>
  </si>
  <si>
    <t>"betonový obrubník 15/25-15"32*0,35*0,1</t>
  </si>
  <si>
    <t>"5/20"(64+35+26+16+17+48+32)*0,25*0,1</t>
  </si>
  <si>
    <t>"5/20 do vjezdů"(4+4+4+4+4+6+5+8)*0,25*0,1</t>
  </si>
  <si>
    <t>44</t>
  </si>
  <si>
    <t>1169266315</t>
  </si>
  <si>
    <t>"beton"0,65+142,39+4,51</t>
  </si>
  <si>
    <t>"živice"169,18</t>
  </si>
  <si>
    <t>"kámen"22,48+1,326+5,405</t>
  </si>
  <si>
    <t>45</t>
  </si>
  <si>
    <t>-484678302</t>
  </si>
  <si>
    <t>"beton"(0,65+142,39+4,51)*19</t>
  </si>
  <si>
    <t>"živice"169,18*19</t>
  </si>
  <si>
    <t>"kámen"(22,48+1,326+5,405)*19</t>
  </si>
  <si>
    <t>46</t>
  </si>
  <si>
    <t>1426849085</t>
  </si>
  <si>
    <t>47</t>
  </si>
  <si>
    <t>997221861</t>
  </si>
  <si>
    <t>Poplatek za uložení stavebního odpadu na recyklační skládce (skládkovné) z prostého betonu zatříděného do Katalogu odpadů pod kódem 17 01 01</t>
  </si>
  <si>
    <t>1089260920</t>
  </si>
  <si>
    <t>https://podminky.urs.cz/item/CS_URS_2024_01/997221861</t>
  </si>
  <si>
    <t>48</t>
  </si>
  <si>
    <t>1298446137</t>
  </si>
  <si>
    <t>49</t>
  </si>
  <si>
    <t>-1827825662</t>
  </si>
  <si>
    <t>50</t>
  </si>
  <si>
    <t>998223011</t>
  </si>
  <si>
    <t>Přesun hmot pro pozemní komunikace s krytem dlážděným dopravní vzdálenost do 200 m jakékoliv délky objektu</t>
  </si>
  <si>
    <t>1550182744</t>
  </si>
  <si>
    <t>https://podminky.urs.cz/item/CS_URS_2024_01/998223011</t>
  </si>
  <si>
    <t xml:space="preserve">016/2024_3 - SO 101.3 Chodníky vedleší </t>
  </si>
  <si>
    <t>-1621267512</t>
  </si>
  <si>
    <t>"chodník"(54+3+19+4+3+45+35)*0,2</t>
  </si>
  <si>
    <t>"vjezdy"(4+13+5)*0,3</t>
  </si>
  <si>
    <t>"chodník"163*0,15</t>
  </si>
  <si>
    <t>"vjezdy"23*0,15</t>
  </si>
  <si>
    <t>1659480439</t>
  </si>
  <si>
    <t>"odkopávky"39,2</t>
  </si>
  <si>
    <t>"sanace"27,9</t>
  </si>
  <si>
    <t>1181177916</t>
  </si>
  <si>
    <t>"odkopávky"39,2*10</t>
  </si>
  <si>
    <t>"sanace"27,9*10</t>
  </si>
  <si>
    <t>-1421256345</t>
  </si>
  <si>
    <t>-175546566</t>
  </si>
  <si>
    <t>"odkopávky"39,2*1,8</t>
  </si>
  <si>
    <t>"sanace"27,9*1,8</t>
  </si>
  <si>
    <t>-297602560</t>
  </si>
  <si>
    <t>"vjezdy"23</t>
  </si>
  <si>
    <t>"chodník"163</t>
  </si>
  <si>
    <t>1480905299</t>
  </si>
  <si>
    <t>"vjezdy"(13+25+5)*2</t>
  </si>
  <si>
    <t>582149661</t>
  </si>
  <si>
    <t>"chodník"109+54</t>
  </si>
  <si>
    <t>-758400770</t>
  </si>
  <si>
    <t>1085635436</t>
  </si>
  <si>
    <t>"vjezdy 8/10 ŠEDÁ"13+5+5</t>
  </si>
  <si>
    <t>"žulová drobná řezaná 10/10 šedá"54</t>
  </si>
  <si>
    <t>58381015</t>
  </si>
  <si>
    <t>kostka řezanoštípaná dlažební žula 10x10x10cm</t>
  </si>
  <si>
    <t>466794426</t>
  </si>
  <si>
    <t>"žulová řezaná 10/10 šedá"54</t>
  </si>
  <si>
    <t>-1969032745</t>
  </si>
  <si>
    <t>"vjezdy"13+5+5</t>
  </si>
  <si>
    <t>-1739487897</t>
  </si>
  <si>
    <t>"chodníky"3+19+4+3+45+35</t>
  </si>
  <si>
    <t>"rovné plochy pod lavičkami"4*(2*1)</t>
  </si>
  <si>
    <t>-1653080614</t>
  </si>
  <si>
    <t>871171211</t>
  </si>
  <si>
    <t>Montáž vodovodního potrubí z polyetylenu PE100 RC v otevřeném výkopu svařovaných elektrotvarovkou SDR 11/PN16 d 40 x 3,7 mm</t>
  </si>
  <si>
    <t>1231654537</t>
  </si>
  <si>
    <t>https://podminky.urs.cz/item/CS_URS_2024_01/871171211</t>
  </si>
  <si>
    <t>"montáž chráničky HDPE FIALOVÉ BARVY"210+40+12+18</t>
  </si>
  <si>
    <t>34571803</t>
  </si>
  <si>
    <t>chránička optického kabelu z recyklovaného HDPE jednoplášťová bezhalogenová D 40/33mm</t>
  </si>
  <si>
    <t>1951023343</t>
  </si>
  <si>
    <t>"chránička HDPE FIALOVÉ BARVY"210+40+12+18</t>
  </si>
  <si>
    <t>877420440</t>
  </si>
  <si>
    <t>Montáž tvarovek na kanalizačním plastovém potrubí z PP nebo PVC-U korugovaného nebo žebrovaného šachtových vložek DN 500</t>
  </si>
  <si>
    <t>1139048329</t>
  </si>
  <si>
    <t>https://podminky.urs.cz/item/CS_URS_2024_01/877420440</t>
  </si>
  <si>
    <t>"montáž kabelové komory s litiniovým víkem"3</t>
  </si>
  <si>
    <t>34573204</t>
  </si>
  <si>
    <t>komora kabelová z HDPE s litinovým víkem 360x500x310mm</t>
  </si>
  <si>
    <t>CS ÚRS 2020 02</t>
  </si>
  <si>
    <t>326387510</t>
  </si>
  <si>
    <t>914111111</t>
  </si>
  <si>
    <t>Montáž svislé dopravní značky základní velikosti do 1 m2 objímkami na sloupky nebo konzoly</t>
  </si>
  <si>
    <t>-1782883231</t>
  </si>
  <si>
    <t>https://podminky.urs.cz/item/CS_URS_2024_01/914111111</t>
  </si>
  <si>
    <t>"osazení stávající SDZ"</t>
  </si>
  <si>
    <t>"A29"4</t>
  </si>
  <si>
    <t>"A31a"2</t>
  </si>
  <si>
    <t>"A31b"1</t>
  </si>
  <si>
    <t>"A31c"1</t>
  </si>
  <si>
    <t>"P2"5</t>
  </si>
  <si>
    <t>"E7b"3</t>
  </si>
  <si>
    <t>"B20a"5</t>
  </si>
  <si>
    <t>"IP12"2</t>
  </si>
  <si>
    <t>"P4"1</t>
  </si>
  <si>
    <t>"IP11a"2</t>
  </si>
  <si>
    <t>"E9"1</t>
  </si>
  <si>
    <t>"P6"1</t>
  </si>
  <si>
    <t>40445600</t>
  </si>
  <si>
    <t>výstražné dopravní značky A1-A30, A33 700mm</t>
  </si>
  <si>
    <t>-809327202</t>
  </si>
  <si>
    <t>40445619</t>
  </si>
  <si>
    <t>zákazové, příkazové dopravní značky B1-B34, C1-15 500mm</t>
  </si>
  <si>
    <t>2002497560</t>
  </si>
  <si>
    <t>40445625</t>
  </si>
  <si>
    <t>informativní značky provozní IP8, IP9, IP11-IP13 500x700mm</t>
  </si>
  <si>
    <t>1766216010</t>
  </si>
  <si>
    <t>40445612</t>
  </si>
  <si>
    <t>značky upravující přednost P2, P3, P8 750mm</t>
  </si>
  <si>
    <t>-831013161</t>
  </si>
  <si>
    <t>40445615</t>
  </si>
  <si>
    <t>značky upravující přednost P6 700mm</t>
  </si>
  <si>
    <t>-1177153046</t>
  </si>
  <si>
    <t>40445608</t>
  </si>
  <si>
    <t>značky upravující přednost P1, P4 700mm</t>
  </si>
  <si>
    <t>-86896587</t>
  </si>
  <si>
    <t>40445650</t>
  </si>
  <si>
    <t>dodatkové tabulky E7, E12, E13 500x300mm</t>
  </si>
  <si>
    <t>-735328696</t>
  </si>
  <si>
    <t>40445647</t>
  </si>
  <si>
    <t>dodatkové tabulky E1, E2a,b , E6, E9, E10 E12c, E17 500x500mm</t>
  </si>
  <si>
    <t>-1355801158</t>
  </si>
  <si>
    <t>914511112</t>
  </si>
  <si>
    <t>Montáž sloupku dopravních značek délky do 3,5 m do hliníkové patky pro sloupek D 60 mm</t>
  </si>
  <si>
    <t>1189171057</t>
  </si>
  <si>
    <t>https://podminky.urs.cz/item/CS_URS_2024_01/914511112</t>
  </si>
  <si>
    <t>"osazení stávající SDZ"20</t>
  </si>
  <si>
    <t>40445225</t>
  </si>
  <si>
    <t>sloupek pro dopravní značku Zn D 60mm v 3,5m</t>
  </si>
  <si>
    <t>1066440616</t>
  </si>
  <si>
    <t>915131112</t>
  </si>
  <si>
    <t>Vodorovné dopravní značení stříkané barvou přechody pro chodce, šipky, symboly bílé retroreflexní</t>
  </si>
  <si>
    <t>-30299095</t>
  </si>
  <si>
    <t>https://podminky.urs.cz/item/CS_URS_2024_01/915131112</t>
  </si>
  <si>
    <t>"symbol vozíčkář"2*2</t>
  </si>
  <si>
    <t>97562603</t>
  </si>
  <si>
    <t>936104211</t>
  </si>
  <si>
    <t>Montáž odpadkového koše do betonové patky</t>
  </si>
  <si>
    <t>1539597845</t>
  </si>
  <si>
    <t>https://podminky.urs.cz/item/CS_URS_2024_01/936104211</t>
  </si>
  <si>
    <t>74910130</t>
  </si>
  <si>
    <t>koš odpadkový kovový kotvený, uzamykatelný obsah 50L</t>
  </si>
  <si>
    <t>-193790737</t>
  </si>
  <si>
    <t>"SPECIFIKACE KOŠE DLE PD VZPRPVÉ PŘÍČNÉ ŘEZY"2</t>
  </si>
  <si>
    <t>936124113</t>
  </si>
  <si>
    <t>Montáž lavičky parkové stabilní přichycené kotevními šrouby</t>
  </si>
  <si>
    <t>2127430059</t>
  </si>
  <si>
    <t>https://podminky.urs.cz/item/CS_URS_2024_01/936124113</t>
  </si>
  <si>
    <t>74910103</t>
  </si>
  <si>
    <t>lavička bez opěradla nekotvená 2000x450x450mm konstrukce-beton, sedák-smrk</t>
  </si>
  <si>
    <t>-249269041</t>
  </si>
  <si>
    <t>"SPECIFIKACE LAVIČKY DLE PD VZPRPVÉ PŘÍČNÉ ŘEZY"4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</si>
  <si>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</si>
  <si>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</si>
  <si>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867791379</t>
  </si>
  <si>
    <t>https://podminky.urs.cz/item/CS_URS_2024_01/966006132</t>
  </si>
  <si>
    <t>"demontáž dopravních značek"1+3+1+2+2+2+2+2+2</t>
  </si>
  <si>
    <t>-2099827968</t>
  </si>
  <si>
    <t>-1708162401</t>
  </si>
  <si>
    <t>"beton"1,394*19</t>
  </si>
  <si>
    <t>16405024</t>
  </si>
  <si>
    <t>-77595080</t>
  </si>
  <si>
    <t>1863470441</t>
  </si>
  <si>
    <t>016/2024_4 - SO 101.4 Úprava okolí</t>
  </si>
  <si>
    <t xml:space="preserve">    3 - Svislé a kompletní konstrukce</t>
  </si>
  <si>
    <t>PSV - Práce a dodávky PSV</t>
  </si>
  <si>
    <t xml:space="preserve">    711 - Izolace proti vodě, vlhkosti a plynům</t>
  </si>
  <si>
    <t>1437535684</t>
  </si>
  <si>
    <t>"výkop za plotem sport. areálu"40*0,4</t>
  </si>
  <si>
    <t>129911121</t>
  </si>
  <si>
    <t>Bourání konstrukcí v odkopávkách a prokopávkách ručně s přemístěním suti na hromady na vzdálenost do 20 m nebo s naložením na dopravní prostředek z betonu prostého neprokládaného</t>
  </si>
  <si>
    <t>1729961833</t>
  </si>
  <si>
    <t>https://podminky.urs.cz/item/CS_URS_2024_01/129911121</t>
  </si>
  <si>
    <t>"bourání betonových podezdívek"62*0,3*0,8</t>
  </si>
  <si>
    <t>-1544700781</t>
  </si>
  <si>
    <t>"výkop podezdívky plotu"(14)*0,3*0,5</t>
  </si>
  <si>
    <t>-921649944</t>
  </si>
  <si>
    <t>-1124471825</t>
  </si>
  <si>
    <t>"výkop za plotem sport. areálu"40*0,4*10</t>
  </si>
  <si>
    <t>-107146468</t>
  </si>
  <si>
    <t>347488298</t>
  </si>
  <si>
    <t>"výkop za plotem sport. areálu"40*0,4*1,8</t>
  </si>
  <si>
    <t>"výkop podezdívky plotu"((14)*0,3*0,5)*1,8</t>
  </si>
  <si>
    <t>181351003</t>
  </si>
  <si>
    <t>Rozprostření a urovnání ornice v rovině nebo ve svahu sklonu do 1:5 strojně při souvislé ploše do 100 m2, tl. vrstvy do 200 mm</t>
  </si>
  <si>
    <t>164506173</t>
  </si>
  <si>
    <t>https://podminky.urs.cz/item/CS_URS_2024_01/181351003</t>
  </si>
  <si>
    <t>" dle přílohy Situace stavby"</t>
  </si>
  <si>
    <t>"rozprostření ornice"163+57+34+36+20+20+20+4+50+95+105+180+63</t>
  </si>
  <si>
    <t>10364101</t>
  </si>
  <si>
    <t>zemina pro terénní úpravy - ornice</t>
  </si>
  <si>
    <t>287372882</t>
  </si>
  <si>
    <t>"ornice"847*0,2*1,8</t>
  </si>
  <si>
    <t>181411131</t>
  </si>
  <si>
    <t>Založení trávníku na půdě předem připravené plochy do 1000 m2 výsevem včetně utažení parkového v rovině nebo na svahu do 1:5</t>
  </si>
  <si>
    <t>726823298</t>
  </si>
  <si>
    <t>https://podminky.urs.cz/item/CS_URS_2024_01/181411131</t>
  </si>
  <si>
    <t>"osetí"163+57+34+36+20+20+20+4+50+95+105+180+63</t>
  </si>
  <si>
    <t>182151111</t>
  </si>
  <si>
    <t>Svahování trvalých svahů do projektovaných profilů strojně s potřebným přemístěním výkopku při svahování v zářezech v hornině třídy těžitelnosti I, skupiny 1 až 3</t>
  </si>
  <si>
    <t>-1455425105</t>
  </si>
  <si>
    <t>https://podminky.urs.cz/item/CS_URS_2024_01/182151111</t>
  </si>
  <si>
    <t>"svahování za plotem"40*1,5</t>
  </si>
  <si>
    <t>274316131</t>
  </si>
  <si>
    <t>Základy z betonu prostého pasy z betonu se zvýšenými nároky na prostředí tř. C 30/37</t>
  </si>
  <si>
    <t>445923316</t>
  </si>
  <si>
    <t>https://podminky.urs.cz/item/CS_URS_2024_01/274316131</t>
  </si>
  <si>
    <t>"betonová podezdívka plotu u hřiště"(14)*0,3*0,3</t>
  </si>
  <si>
    <t>"betonový základ včetně podezdívky"14*0,3*1,05</t>
  </si>
  <si>
    <t>"základ bet. zdi plotu náměstíčko"(41+22+25+36+27+29)*0,5*0,8</t>
  </si>
  <si>
    <t>"betnová monolitická zídka náměstíčko"(41+22+25+36)*0,3*0,7</t>
  </si>
  <si>
    <t>279351121</t>
  </si>
  <si>
    <t>Bednění základových zdí rovné oboustranné za každou stranu zřízení</t>
  </si>
  <si>
    <t>1955745587</t>
  </si>
  <si>
    <t>https://podminky.urs.cz/item/CS_URS_2024_01/279351121</t>
  </si>
  <si>
    <t>"betonová podezdívka plotu u hřiště"(14)*0,3*2</t>
  </si>
  <si>
    <t>"betonový základ včetně podezdívky"14*1,05*2</t>
  </si>
  <si>
    <t>"základ bet. zdi plotu náměstíčko"(41+22+25+36+27+29)*0,8*2</t>
  </si>
  <si>
    <t>"betnová monolitická zídka náměstíčko"(41+22+25+36)*0,7*2</t>
  </si>
  <si>
    <t>279351122</t>
  </si>
  <si>
    <t>Bednění základových zdí rovné oboustranné za každou stranu odstranění</t>
  </si>
  <si>
    <t>-1115741779</t>
  </si>
  <si>
    <t>https://podminky.urs.cz/item/CS_URS_2024_01/279351122</t>
  </si>
  <si>
    <t>Svislé a kompletní konstrukce</t>
  </si>
  <si>
    <t>061120201012</t>
  </si>
  <si>
    <t>Dodávka a montáž ocelového plotu z ocelové pásoviny tl.15mm s výplní z děrovaného plechu s oky 75/75mm tl.5mm</t>
  </si>
  <si>
    <t>403592777</t>
  </si>
  <si>
    <t>"detailní specifikace plotu ve výkresu D.1.1.1.6"14</t>
  </si>
  <si>
    <t>338171113</t>
  </si>
  <si>
    <t>Montáž sloupků a vzpěr plotových ocelových trubkových nebo profilovaných výšky do 2 m se zabetonováním do 0,08 m3 do připravených jamek</t>
  </si>
  <si>
    <t>-1853121434</t>
  </si>
  <si>
    <t>https://podminky.urs.cz/item/CS_URS_2024_01/338171113</t>
  </si>
  <si>
    <t>"oplocení hřiště u přejezdu"(14/2)</t>
  </si>
  <si>
    <t>"Oplocení hřiště u sokolovny"(51,5/2,5)+1,4</t>
  </si>
  <si>
    <t>55342152</t>
  </si>
  <si>
    <t>plotový sloupek pro svařované panely profilovaný oválný 50x70mm dl 2,0-2,5m povrchová úprava Pz a komaxit</t>
  </si>
  <si>
    <t>-624924666</t>
  </si>
  <si>
    <t>55342182</t>
  </si>
  <si>
    <t>plotový profilovaný sloupek D 40-50mm dl 2,5-3,0m pro svařované pletivo v návinu povrchová úprava Pz a komaxit</t>
  </si>
  <si>
    <t>-1694600546</t>
  </si>
  <si>
    <t>348121221</t>
  </si>
  <si>
    <t>Osazení podhrabových desek na ocelové sloupky, délky desek přes 2 do 3 m</t>
  </si>
  <si>
    <t>1441155263</t>
  </si>
  <si>
    <t>https://podminky.urs.cz/item/CS_URS_2024_01/348121221</t>
  </si>
  <si>
    <t>51,5/2,5</t>
  </si>
  <si>
    <t>59233120</t>
  </si>
  <si>
    <t>deska plotová betonová 2900x50x290mm</t>
  </si>
  <si>
    <t>431496643</t>
  </si>
  <si>
    <t>348101260</t>
  </si>
  <si>
    <t>Osazení vrat nebo vrátek k oplocení na sloupky ocelové, plochy jednotlivě přes 10 do 15 m2</t>
  </si>
  <si>
    <t>-551986767</t>
  </si>
  <si>
    <t>https://podminky.urs.cz/item/CS_URS_2024_01/348101260</t>
  </si>
  <si>
    <t>55342348</t>
  </si>
  <si>
    <t>brána plotová dvoukřídlá Pz 4000x2030mm</t>
  </si>
  <si>
    <t>-878425786</t>
  </si>
  <si>
    <t>348401153</t>
  </si>
  <si>
    <t>Montáž oplocení z pletiva svařovaného přes 1,5 do 2,0 m</t>
  </si>
  <si>
    <t>-906224688</t>
  </si>
  <si>
    <t>https://podminky.urs.cz/item/CS_URS_2024_01/348401153</t>
  </si>
  <si>
    <t>"dle Situace s a Technické zprávy"</t>
  </si>
  <si>
    <t>"oplocení hřiště"9+12,5+30"</t>
  </si>
  <si>
    <t>55342422</t>
  </si>
  <si>
    <t>plotový panel svařovaný v 1,5-2,0m š do 2,5m průměru drátu 6mm oka 55x200mm s dvojitým horizontálním drátem 8mm povrchová úprava PZ komaxit</t>
  </si>
  <si>
    <t>-1475020159</t>
  </si>
  <si>
    <t>966001211</t>
  </si>
  <si>
    <t>Odstranění lavičky parkové stabilní zabetonované</t>
  </si>
  <si>
    <t>-168761771</t>
  </si>
  <si>
    <t>https://podminky.urs.cz/item/CS_URS_2024_01/966001211</t>
  </si>
  <si>
    <t>"demontáž laviček"2</t>
  </si>
  <si>
    <t>"demontáž herního prvku"1</t>
  </si>
  <si>
    <t>1474561497</t>
  </si>
  <si>
    <t>"demontáž odpadkového koše"1</t>
  </si>
  <si>
    <t>966006511</t>
  </si>
  <si>
    <t>Odstranění sloupků protihlukových stěn založených do patek nebo do pilot železobetonových</t>
  </si>
  <si>
    <t>944388812</t>
  </si>
  <si>
    <t>https://podminky.urs.cz/item/CS_URS_2024_01/966006511</t>
  </si>
  <si>
    <t>"demontáž sloupů"2</t>
  </si>
  <si>
    <t>966071711</t>
  </si>
  <si>
    <t>Bourání plotových sloupků a vzpěr ocelových trubkových nebo profilovaných výšky do 2,50 m zabetonovaných</t>
  </si>
  <si>
    <t>1760357319</t>
  </si>
  <si>
    <t>https://podminky.urs.cz/item/CS_URS_2024_01/966071711</t>
  </si>
  <si>
    <t>"rozebrání sloupků plotu"32+20</t>
  </si>
  <si>
    <t>966072811</t>
  </si>
  <si>
    <t>Rozebrání oplocení z dílců rámových na ocelové sloupky, výšky přes 1 do 2 m</t>
  </si>
  <si>
    <t>30182292</t>
  </si>
  <si>
    <t>https://podminky.urs.cz/item/CS_URS_2024_01/966072811</t>
  </si>
  <si>
    <t>"plotová pole drátěná"62+38</t>
  </si>
  <si>
    <t>966073813</t>
  </si>
  <si>
    <t>Rozebrání vrat a vrátek k oplocení plochy jednotlivě přes 10 do 20 m2</t>
  </si>
  <si>
    <t>1023914598</t>
  </si>
  <si>
    <t>https://podminky.urs.cz/item/CS_URS_2024_01/966073813</t>
  </si>
  <si>
    <t>"odstranění brány"2</t>
  </si>
  <si>
    <t>1948545276</t>
  </si>
  <si>
    <t>1047595409</t>
  </si>
  <si>
    <t>"beton"45,423*19</t>
  </si>
  <si>
    <t>-479465565</t>
  </si>
  <si>
    <t>-754347163</t>
  </si>
  <si>
    <t>PSV</t>
  </si>
  <si>
    <t>Práce a dodávky PSV</t>
  </si>
  <si>
    <t>711</t>
  </si>
  <si>
    <t>Izolace proti vodě, vlhkosti a plynům</t>
  </si>
  <si>
    <t>711161273</t>
  </si>
  <si>
    <t>Provedení izolace proti zemní vlhkosti nopovou fólií na ploše svislé S z nopové fólie</t>
  </si>
  <si>
    <t>-937505318</t>
  </si>
  <si>
    <t>https://podminky.urs.cz/item/CS_URS_2024_01/711161273</t>
  </si>
  <si>
    <t>"nopová folie"24+6+53+27+28+49+82+32</t>
  </si>
  <si>
    <t>28323005</t>
  </si>
  <si>
    <t>fólie profilovaná (nopová) drenážní HDPE s výškou nopů 8mm</t>
  </si>
  <si>
    <t>876922362</t>
  </si>
  <si>
    <t>016/2024_5 - SO 101.5 Chodník boční ulice</t>
  </si>
  <si>
    <t>573909026</t>
  </si>
  <si>
    <t>"kamenná dlažba"2</t>
  </si>
  <si>
    <t>-1789600749</t>
  </si>
  <si>
    <t>"asfaltový kryt chodníku"127</t>
  </si>
  <si>
    <t>"podél obruby"6+9+9</t>
  </si>
  <si>
    <t>30359827</t>
  </si>
  <si>
    <t>"obruby betonové silniční"35+25+36</t>
  </si>
  <si>
    <t>-325291298</t>
  </si>
  <si>
    <t>"chodník"111*0,2</t>
  </si>
  <si>
    <t>"vjezdy"16*0,3</t>
  </si>
  <si>
    <t>"chodník"111*0,15</t>
  </si>
  <si>
    <t>"vjezdy"16*0,15</t>
  </si>
  <si>
    <t>-1163352027</t>
  </si>
  <si>
    <t>"odkopávky"27</t>
  </si>
  <si>
    <t>"sanace"19,05</t>
  </si>
  <si>
    <t>-1617878060</t>
  </si>
  <si>
    <t>"odkopávky"27*10</t>
  </si>
  <si>
    <t>"sanace"19,05*10</t>
  </si>
  <si>
    <t>1605932097</t>
  </si>
  <si>
    <t>-1594230244</t>
  </si>
  <si>
    <t>"odkopávky"27*1,8</t>
  </si>
  <si>
    <t>"sanace"19,05*1,8</t>
  </si>
  <si>
    <t>754334708</t>
  </si>
  <si>
    <t>"vjezdy"16</t>
  </si>
  <si>
    <t>"chodník"111</t>
  </si>
  <si>
    <t>-1459392367</t>
  </si>
  <si>
    <t>"2 vrstvy"16</t>
  </si>
  <si>
    <t>1440530025</t>
  </si>
  <si>
    <t>-2146480378</t>
  </si>
  <si>
    <t>-834039424</t>
  </si>
  <si>
    <t>"spojovací postřik"6+9+9</t>
  </si>
  <si>
    <t>-1446873312</t>
  </si>
  <si>
    <t>"obrusná vrstva"6+9+9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</si>
  <si>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</si>
  <si>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</si>
  <si>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-150599075</t>
  </si>
  <si>
    <t>https://podminky.urs.cz/item/CS_URS_2024_01/596211113</t>
  </si>
  <si>
    <t>59245018</t>
  </si>
  <si>
    <t>dlažba skladebná betonová 200x100mm tl 60mm přírodní</t>
  </si>
  <si>
    <t>390861209</t>
  </si>
  <si>
    <t>111*1,02</t>
  </si>
  <si>
    <t>596211211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</si>
  <si>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50 do 100 m2</t>
  </si>
  <si>
    <t>-2076632071</t>
  </si>
  <si>
    <t>https://podminky.urs.cz/item/CS_URS_2024_01/596211211</t>
  </si>
  <si>
    <t>"vjezdy"5+5</t>
  </si>
  <si>
    <t>"varovné pásy červené"3+3</t>
  </si>
  <si>
    <t>59245226</t>
  </si>
  <si>
    <t>dlažba pro nevidomé betonová 200x100mm tl 80mm barevná</t>
  </si>
  <si>
    <t>1808394664</t>
  </si>
  <si>
    <t>6*1,02</t>
  </si>
  <si>
    <t>59245005</t>
  </si>
  <si>
    <t>dlažba skladebná betonová 200x100mm tl 80mm barevná</t>
  </si>
  <si>
    <t>-511097515</t>
  </si>
  <si>
    <t>10*1,02</t>
  </si>
  <si>
    <t>6094575</t>
  </si>
  <si>
    <t>"osazení SDZ"</t>
  </si>
  <si>
    <t>"P6"2</t>
  </si>
  <si>
    <t>40445614</t>
  </si>
  <si>
    <t>značky upravující přednost P5 900mm, 500x500mm</t>
  </si>
  <si>
    <t>470415742</t>
  </si>
  <si>
    <t>319505484</t>
  </si>
  <si>
    <t>"osazení SDZ"2</t>
  </si>
  <si>
    <t>1491201533</t>
  </si>
  <si>
    <t>1706622028</t>
  </si>
  <si>
    <t>"betonový obrubník 15/25"80,5</t>
  </si>
  <si>
    <t>"betonový obrubník 15/15"11,5</t>
  </si>
  <si>
    <t>"betonový obrubník 15/25-15"4</t>
  </si>
  <si>
    <t>645358238</t>
  </si>
  <si>
    <t>80,5*1,02</t>
  </si>
  <si>
    <t>-316199649</t>
  </si>
  <si>
    <t>11,5*1,02</t>
  </si>
  <si>
    <t>-1965657636</t>
  </si>
  <si>
    <t>405669794</t>
  </si>
  <si>
    <t>"betonový obrubník 15"(80,5+11,5+4)*0,35*0,1</t>
  </si>
  <si>
    <t>-1255842812</t>
  </si>
  <si>
    <t>"proříznutí spáry"80,5+11,5+4+3</t>
  </si>
  <si>
    <t>38369446</t>
  </si>
  <si>
    <t>"zalití spáry"99</t>
  </si>
  <si>
    <t>-923211172</t>
  </si>
  <si>
    <t>"beton"0,47+19,68</t>
  </si>
  <si>
    <t>"živice"33,22</t>
  </si>
  <si>
    <t>-645298908</t>
  </si>
  <si>
    <t>713243623</t>
  </si>
  <si>
    <t>-728030491</t>
  </si>
  <si>
    <t>767479493</t>
  </si>
  <si>
    <t>-1514381050</t>
  </si>
  <si>
    <t>"nopová folie"36+25</t>
  </si>
  <si>
    <t>1469342242</t>
  </si>
  <si>
    <t>016/2024_10 - SO 301 Vodovodní přípojka k č. p. 487</t>
  </si>
  <si>
    <t xml:space="preserve">HSV -  Práce a dodávky HSV</t>
  </si>
  <si>
    <t xml:space="preserve">    4 -  Vodorovné konstrukce</t>
  </si>
  <si>
    <t xml:space="preserve">    8 -  Trubní vedení</t>
  </si>
  <si>
    <t xml:space="preserve">    998 -  Přesun hmot</t>
  </si>
  <si>
    <t xml:space="preserve"> Práce a dodávky HSV</t>
  </si>
  <si>
    <t>425971381</t>
  </si>
  <si>
    <t>1,2*2*12,7</t>
  </si>
  <si>
    <t>151101101</t>
  </si>
  <si>
    <t>Zřízení pažení a rozepření stěn rýh pro podzemní vedení příložné pro jakoukoliv mezerovitost, hloubky do 2 m</t>
  </si>
  <si>
    <t>-904878206</t>
  </si>
  <si>
    <t>https://podminky.urs.cz/item/CS_URS_2024_01/151101101</t>
  </si>
  <si>
    <t>12,7*2</t>
  </si>
  <si>
    <t>151101111</t>
  </si>
  <si>
    <t>Odstranění pažení a rozepření stěn rýh pro podzemní vedení s uložením materiálu na vzdálenost do 3 m od kraje výkopu příložné, hloubky do 2 m</t>
  </si>
  <si>
    <t>267031009</t>
  </si>
  <si>
    <t>https://podminky.urs.cz/item/CS_URS_2024_01/151101111</t>
  </si>
  <si>
    <t>-1775848800</t>
  </si>
  <si>
    <t>30,48</t>
  </si>
  <si>
    <t>18769073</t>
  </si>
  <si>
    <t>30,48*10</t>
  </si>
  <si>
    <t>171201201.1</t>
  </si>
  <si>
    <t>29440522</t>
  </si>
  <si>
    <t>https://podminky.urs.cz/item/CS_URS_2024_01/171201201.1</t>
  </si>
  <si>
    <t>-333642987</t>
  </si>
  <si>
    <t>30,48*1,8</t>
  </si>
  <si>
    <t>174111101</t>
  </si>
  <si>
    <t>Zásyp sypaninou z jakékoliv horniny ručně s uložením výkopku ve vrstvách se zhutněním jam, šachet, rýh nebo kolem objektů v těchto vykopávkách</t>
  </si>
  <si>
    <t>276999747</t>
  </si>
  <si>
    <t>https://podminky.urs.cz/item/CS_URS_2024_01/174111101</t>
  </si>
  <si>
    <t>1,2*12,7*1,1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</si>
  <si>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</si>
  <si>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</si>
  <si>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-448381347</t>
  </si>
  <si>
    <t>https://podminky.urs.cz/item/CS_URS_2024_01/175111101</t>
  </si>
  <si>
    <t>0,4*1,2*12,7</t>
  </si>
  <si>
    <t>58337310</t>
  </si>
  <si>
    <t>štěrkopísek frakce 0/4</t>
  </si>
  <si>
    <t>925514241</t>
  </si>
  <si>
    <t>6,096*1,9</t>
  </si>
  <si>
    <t>583312020</t>
  </si>
  <si>
    <t>štěrkodrť netříděná do 100mm amfibolit</t>
  </si>
  <si>
    <t>1845834214</t>
  </si>
  <si>
    <t>16,764*1,9</t>
  </si>
  <si>
    <t xml:space="preserve"> Vodorovné konstrukce</t>
  </si>
  <si>
    <t>451572111</t>
  </si>
  <si>
    <t>Lože pod potrubí, stoky a drobné objekty v otevřeném výkopu z kameniva drobného těženého 0 až 4 mm</t>
  </si>
  <si>
    <t>-119758659</t>
  </si>
  <si>
    <t>https://podminky.urs.cz/item/CS_URS_2024_01/451572111</t>
  </si>
  <si>
    <t>12,7*0,05*1</t>
  </si>
  <si>
    <t xml:space="preserve"> Trubní vedení</t>
  </si>
  <si>
    <t>722232063</t>
  </si>
  <si>
    <t>Kohout kulový přímý G 1 PN 42 do 185°C vnitřní závit s vypouštěním</t>
  </si>
  <si>
    <t>-1490140101</t>
  </si>
  <si>
    <t>960103400000</t>
  </si>
  <si>
    <t>SOUPRAVA ZEMNÍ TELESKOPICKÁ DOM. ŠOUPÁTKA-1,3-1,8 DN 3/4"-2" (1,3-1,8m)</t>
  </si>
  <si>
    <t>-585199312</t>
  </si>
  <si>
    <t>800000002</t>
  </si>
  <si>
    <t>Vývrt do šachtové betonové skruže DN 150, 100, utěsnění</t>
  </si>
  <si>
    <t>soub</t>
  </si>
  <si>
    <t>-564758555</t>
  </si>
  <si>
    <t>871211211</t>
  </si>
  <si>
    <t>Montáž vodovodního potrubí z polyetylenu PE100 RC v otevřeném výkopu svařovaných elektrotvarovkou SDR 11/PN16 d 63 x 5,8 mm</t>
  </si>
  <si>
    <t>-1657688915</t>
  </si>
  <si>
    <t>https://podminky.urs.cz/item/CS_URS_2024_01/871211211</t>
  </si>
  <si>
    <t>28613173</t>
  </si>
  <si>
    <t>trubka vodovodní PE100 SDR11 se signalizační vrstvou 63x5,8mm</t>
  </si>
  <si>
    <t>-1227525998</t>
  </si>
  <si>
    <t>12,7*1,015 'Přepočtené koeficientem množství</t>
  </si>
  <si>
    <t>877211101</t>
  </si>
  <si>
    <t>Montáž tvarovek na vodovodním plastovém potrubí z polyetylenu PE 100 elektrotvarovek SDR 11/PN16 spojek, oblouků nebo redukcí d 63</t>
  </si>
  <si>
    <t>1647947518</t>
  </si>
  <si>
    <t>https://podminky.urs.cz/item/CS_URS_2024_01/877211101</t>
  </si>
  <si>
    <t>28615972</t>
  </si>
  <si>
    <t>elektrospojka SDR11 PE 100 PN16 D 63mm</t>
  </si>
  <si>
    <t>1038776050</t>
  </si>
  <si>
    <t>879221111</t>
  </si>
  <si>
    <t>Montáž napojení vodovodní přípojky v otevřeném výkopu DN 63</t>
  </si>
  <si>
    <t>-631343712</t>
  </si>
  <si>
    <t>https://podminky.urs.cz/item/CS_URS_2024_01/879221111</t>
  </si>
  <si>
    <t>891162211</t>
  </si>
  <si>
    <t>Montáž vodovodních armatur na potrubí vodoměrů v šachtě závitových G 1</t>
  </si>
  <si>
    <t>-39664843</t>
  </si>
  <si>
    <t>https://podminky.urs.cz/item/CS_URS_2024_01/891162211</t>
  </si>
  <si>
    <t>38821463</t>
  </si>
  <si>
    <t>vodoměr domovní na studenou vodu vícevtokový mokroběžný G1"x105mm Qn 2,5</t>
  </si>
  <si>
    <t>-1149242023</t>
  </si>
  <si>
    <t>891163222</t>
  </si>
  <si>
    <t>Montáž vodovodních armatur na potrubí ventilů odvzdušňovacích nebo zavzdušňovacích mechanických a plovákových závitových na venkovních řadech DN 25</t>
  </si>
  <si>
    <t>-1725132005</t>
  </si>
  <si>
    <t>https://podminky.urs.cz/item/CS_URS_2024_01/891163222</t>
  </si>
  <si>
    <t>42211001</t>
  </si>
  <si>
    <t>ventil odvzdušňovací/zavzdušňovací závitový PN 16, pitná voda DN 25</t>
  </si>
  <si>
    <t>-932128019</t>
  </si>
  <si>
    <t>892233122</t>
  </si>
  <si>
    <t>Proplach a dezinfekce vodovodního potrubí DN od 40 do 70</t>
  </si>
  <si>
    <t>-1199022253</t>
  </si>
  <si>
    <t>https://podminky.urs.cz/item/CS_URS_2024_01/892233122</t>
  </si>
  <si>
    <t>892241111</t>
  </si>
  <si>
    <t>Tlakové zkoušky vodou na potrubí DN do 80</t>
  </si>
  <si>
    <t>1033161933</t>
  </si>
  <si>
    <t>https://podminky.urs.cz/item/CS_URS_2024_01/892241111</t>
  </si>
  <si>
    <t>892372111</t>
  </si>
  <si>
    <t>Tlakové zkoušky vodou zabezpečení konců potrubí při tlakových zkouškách DN do 300</t>
  </si>
  <si>
    <t>1433546820</t>
  </si>
  <si>
    <t>https://podminky.urs.cz/item/CS_URS_2024_01/892372111</t>
  </si>
  <si>
    <t>899721111</t>
  </si>
  <si>
    <t>Signalizační vodič na potrubí DN do 150 mm</t>
  </si>
  <si>
    <t>1785311718</t>
  </si>
  <si>
    <t>https://podminky.urs.cz/item/CS_URS_2024_01/899721111</t>
  </si>
  <si>
    <t>899722112</t>
  </si>
  <si>
    <t>Krytí potrubí z plastů výstražnou fólií z PVC šířky přes 20 do 25 cm</t>
  </si>
  <si>
    <t>-1655740728</t>
  </si>
  <si>
    <t>https://podminky.urs.cz/item/CS_URS_2024_01/899722112</t>
  </si>
  <si>
    <t>286Přechod 02</t>
  </si>
  <si>
    <t xml:space="preserve">Přechodový kus PE-HD/mosaz s vnějším závitem, PE 100, PN 16, d 63_x000d_
</t>
  </si>
  <si>
    <t>-542068073</t>
  </si>
  <si>
    <t xml:space="preserve"> Přesun hmot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</si>
  <si>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</si>
  <si>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</si>
  <si>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-2073947448</t>
  </si>
  <si>
    <t>https://podminky.urs.cz/item/CS_URS_2024_01/998276101</t>
  </si>
  <si>
    <t>016/2024_11 - SO 302 Vodovodní přípojka závlaha</t>
  </si>
  <si>
    <t xml:space="preserve">    1 -  Zemní práce</t>
  </si>
  <si>
    <t xml:space="preserve"> Zemní práce</t>
  </si>
  <si>
    <t>131251201</t>
  </si>
  <si>
    <t>Hloubení zapažených jam a zářezů strojně s urovnáním dna do předepsaného profilu a spádu v hornině třídy těžitelnosti I skupiny 3 do 20 m3</t>
  </si>
  <si>
    <t>-1920269932</t>
  </si>
  <si>
    <t>https://podminky.urs.cz/item/CS_URS_2024_01/131251201</t>
  </si>
  <si>
    <t>2*2*2</t>
  </si>
  <si>
    <t>132212221</t>
  </si>
  <si>
    <t>Hloubení zapažených rýh šířky přes 800 do 2 000 mm ručně s urovnáním dna do předepsaného profilu a spádu v hornině třídy těžitelnosti I skupiny 3 soudržných</t>
  </si>
  <si>
    <t>-1550345749</t>
  </si>
  <si>
    <t>https://podminky.urs.cz/item/CS_URS_2024_01/132212221</t>
  </si>
  <si>
    <t>1,2*2*21</t>
  </si>
  <si>
    <t>132251101</t>
  </si>
  <si>
    <t>Hloubení nezapažených rýh šířky do 800 mm strojně s urovnáním dna do předepsaného profilu a spádu v hornině třídy těžitelnosti I skupiny 3 do 20 m3</t>
  </si>
  <si>
    <t>1872065185</t>
  </si>
  <si>
    <t>https://podminky.urs.cz/item/CS_URS_2024_01/132251101</t>
  </si>
  <si>
    <t>-271092718</t>
  </si>
  <si>
    <t>42*2</t>
  </si>
  <si>
    <t>-284669166</t>
  </si>
  <si>
    <t>-1592093552</t>
  </si>
  <si>
    <t>-1169486210</t>
  </si>
  <si>
    <t>"na skládku do 20km"58,4*10</t>
  </si>
  <si>
    <t>-498433964</t>
  </si>
  <si>
    <t>1492041025</t>
  </si>
  <si>
    <t>58,4*1,8</t>
  </si>
  <si>
    <t>174101101</t>
  </si>
  <si>
    <t>Zásyp sypaninou z jakékoliv horniny strojně s uložením výkopku ve vrstvách se zhutněním jam, šachet, rýh nebo kolem objektů v těchto vykopávkách</t>
  </si>
  <si>
    <t>1533632562</t>
  </si>
  <si>
    <t>https://podminky.urs.cz/item/CS_URS_2024_01/174101101</t>
  </si>
  <si>
    <t>1,2*1,2*21+1,5*1,5*2</t>
  </si>
  <si>
    <t>-1461532730</t>
  </si>
  <si>
    <t>34,74*1,8</t>
  </si>
  <si>
    <t>647365750</t>
  </si>
  <si>
    <t>0,4*1,2*21</t>
  </si>
  <si>
    <t>1242492066</t>
  </si>
  <si>
    <t>10,08*1,8</t>
  </si>
  <si>
    <t>1382793302</t>
  </si>
  <si>
    <t>0,1*1,2*21</t>
  </si>
  <si>
    <t>452321151</t>
  </si>
  <si>
    <t>Podkladní a zajišťovací konstrukce z betonu železového v otevřeném výkopu bez zvýšených nároků na prostředí desky pod potrubí, stoky a drobné objekty z betonu tř. C 20/25</t>
  </si>
  <si>
    <t>1655602083</t>
  </si>
  <si>
    <t>https://podminky.urs.cz/item/CS_URS_2024_01/452321151</t>
  </si>
  <si>
    <t>2*2*0,2</t>
  </si>
  <si>
    <t>452351111</t>
  </si>
  <si>
    <t>Bednění podkladních a zajišťovacích konstrukcí v otevřeném výkopu desek nebo sedlových loží pod potrubí, stoky a drobné objekty zřízení</t>
  </si>
  <si>
    <t>-677583726</t>
  </si>
  <si>
    <t>https://podminky.urs.cz/item/CS_URS_2024_01/452351111</t>
  </si>
  <si>
    <t>452351112</t>
  </si>
  <si>
    <t>Bednění podkladních a zajišťovacích konstrukcí v otevřeném výkopu desek nebo sedlových loží pod potrubí, stoky a drobné objekty odstranění</t>
  </si>
  <si>
    <t>-850147644</t>
  </si>
  <si>
    <t>https://podminky.urs.cz/item/CS_URS_2024_01/452351112</t>
  </si>
  <si>
    <t>-520293860</t>
  </si>
  <si>
    <t>313000206316</t>
  </si>
  <si>
    <t>VENTIL ISO DOMOVNÍ PŘÍPOJKY ROHOVÝ DN 25-1"</t>
  </si>
  <si>
    <t>1711485358</t>
  </si>
  <si>
    <t>722270102</t>
  </si>
  <si>
    <t>Sestava vodoměrová závitová G 1</t>
  </si>
  <si>
    <t>soubor</t>
  </si>
  <si>
    <t>1626200993</t>
  </si>
  <si>
    <t>871161211</t>
  </si>
  <si>
    <t>Montáž vodovodního potrubí z polyetylenu PE100 RC v otevřeném výkopu svařovaných elektrotvarovkou SDR 11/PN16 d 32 x 3,0 mm</t>
  </si>
  <si>
    <t>-1602690493</t>
  </si>
  <si>
    <t>https://podminky.urs.cz/item/CS_URS_2024_01/871161211</t>
  </si>
  <si>
    <t>28613656</t>
  </si>
  <si>
    <t>potrubí vodovodní jednovrstvé PE100 RC SDR11 PN16 s dodatečným opláštěním a integrovaným detekčním vodičem, 32x3,0mm</t>
  </si>
  <si>
    <t>-1325550333</t>
  </si>
  <si>
    <t>877161101</t>
  </si>
  <si>
    <t>Montáž tvarovek na vodovodním plastovém potrubí z polyetylenu PE 100 elektrotvarovek SDR 11/PN16 spojek, oblouků nebo redukcí d 32</t>
  </si>
  <si>
    <t>1007934223</t>
  </si>
  <si>
    <t>https://podminky.urs.cz/item/CS_URS_2024_01/877161101</t>
  </si>
  <si>
    <t>879171111</t>
  </si>
  <si>
    <t>Montáž napojení vodovodní přípojky v otevřeném výkopu DN 32</t>
  </si>
  <si>
    <t>572828218</t>
  </si>
  <si>
    <t>https://podminky.urs.cz/item/CS_URS_2024_01/879171111</t>
  </si>
  <si>
    <t>-664564977</t>
  </si>
  <si>
    <t>437245949</t>
  </si>
  <si>
    <t>-1042705547</t>
  </si>
  <si>
    <t>893811252</t>
  </si>
  <si>
    <t>Osazení vodoměrné šachty z polypropylenu PP obetonované pro statické zatížení kruhové, průměru D do 1,0 m, světlé hloubky přes 1,2 m do 1,5 m</t>
  </si>
  <si>
    <t>-1493514239</t>
  </si>
  <si>
    <t>https://podminky.urs.cz/item/CS_URS_2024_01/893811252</t>
  </si>
  <si>
    <t>56230574</t>
  </si>
  <si>
    <t>šachta plastová vodoměrná kruhová k obetonování 1,2/1,5m</t>
  </si>
  <si>
    <t>396453690</t>
  </si>
  <si>
    <t>216135627</t>
  </si>
  <si>
    <t>-440200610</t>
  </si>
  <si>
    <t>-826229701</t>
  </si>
  <si>
    <t>016/2024_12 - SO 303 Kanalizační přípojka k č. p. 487</t>
  </si>
  <si>
    <t>-1483713286</t>
  </si>
  <si>
    <t>"travní drn"42</t>
  </si>
  <si>
    <t>-2073649337</t>
  </si>
  <si>
    <t>"bet. dlažba 30/30"3+60+11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</si>
  <si>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</si>
  <si>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</si>
  <si>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245527488</t>
  </si>
  <si>
    <t>https://podminky.urs.cz/item/CS_URS_2024_01/113106123</t>
  </si>
  <si>
    <t>"rozebrání zámkové dlažby"20+20</t>
  </si>
  <si>
    <t>1410632911</t>
  </si>
  <si>
    <t>"asfaltový kryt chodníku"10</t>
  </si>
  <si>
    <t>1066623735</t>
  </si>
  <si>
    <t>"obruby žulové"35+28+8+8</t>
  </si>
  <si>
    <t>1033675797</t>
  </si>
  <si>
    <t>"chodník"(3+60+11+20+20)*0,2</t>
  </si>
  <si>
    <t>"vjezdy"10*0,32</t>
  </si>
  <si>
    <t>"chodník"(3+60+11+20+20)*0,15</t>
  </si>
  <si>
    <t>"vjezdy"10*0,15</t>
  </si>
  <si>
    <t>-861607676</t>
  </si>
  <si>
    <t>"bourání schodiště"1,6*0,4</t>
  </si>
  <si>
    <t>500430806</t>
  </si>
  <si>
    <t>"kanalizace"(40+14+1,5+1,5+1,5)*0,8*1,5</t>
  </si>
  <si>
    <t>1362078734</t>
  </si>
  <si>
    <t>492151864</t>
  </si>
  <si>
    <t>"na skládku do 20km"14*42</t>
  </si>
  <si>
    <t>1751683531</t>
  </si>
  <si>
    <t>"odkopávky"44,6</t>
  </si>
  <si>
    <t>"rýhy"70,2</t>
  </si>
  <si>
    <t>1426909692</t>
  </si>
  <si>
    <t>114,8*10</t>
  </si>
  <si>
    <t>-732482402</t>
  </si>
  <si>
    <t>-917308696</t>
  </si>
  <si>
    <t>114,8*1,8</t>
  </si>
  <si>
    <t>1723167752</t>
  </si>
  <si>
    <t>"kanalizace"(40+14+1,5+1,5+1,5)*0,8*1,3</t>
  </si>
  <si>
    <t>1282937883</t>
  </si>
  <si>
    <t>60,84*1,8</t>
  </si>
  <si>
    <t>-620912644</t>
  </si>
  <si>
    <t>"rozprostření ornice"42</t>
  </si>
  <si>
    <t>1349901567</t>
  </si>
  <si>
    <t>"ornice"42*0,2*1,8</t>
  </si>
  <si>
    <t>-2009349692</t>
  </si>
  <si>
    <t>"osetí"42</t>
  </si>
  <si>
    <t>005724100</t>
  </si>
  <si>
    <t>osivo směs travní parková</t>
  </si>
  <si>
    <t>kg</t>
  </si>
  <si>
    <t>-67755716</t>
  </si>
  <si>
    <t>42*0,05*1,02</t>
  </si>
  <si>
    <t>1603890818</t>
  </si>
  <si>
    <t>"vjezdy"10</t>
  </si>
  <si>
    <t>"chodník"3+60+11+20+20</t>
  </si>
  <si>
    <t>-802963289</t>
  </si>
  <si>
    <t>"betonové schodiště 4 stupně"1,6*0,4</t>
  </si>
  <si>
    <t>1037320852</t>
  </si>
  <si>
    <t>"betonové schodiště 4 stupně"1,6*2</t>
  </si>
  <si>
    <t>360443375</t>
  </si>
  <si>
    <t>348942131</t>
  </si>
  <si>
    <t>Zábradlí ocelové přímé nebo v oblouku výšky 1,1 m ze sloupků z válcovaných tyčí I č.10-12 s osazením do bloků z betonu prostého rozměru 200x200x500 mm ze dvou vodorovných trubek průměru 51 mm</t>
  </si>
  <si>
    <t>608704289</t>
  </si>
  <si>
    <t>https://podminky.urs.cz/item/CS_URS_2024_01/348942131</t>
  </si>
  <si>
    <t>121221452</t>
  </si>
  <si>
    <t>"lože pro přípojky UV"(40+14+1,5+1,5+1,5)*0,05*0,8</t>
  </si>
  <si>
    <t>-394122511</t>
  </si>
  <si>
    <t>"vjezdy"10*2</t>
  </si>
  <si>
    <t>1682418966</t>
  </si>
  <si>
    <t>-936317139</t>
  </si>
  <si>
    <t>"podkladní vrstva"10</t>
  </si>
  <si>
    <t>-402192335</t>
  </si>
  <si>
    <t>469297559</t>
  </si>
  <si>
    <t>"spojovací postřik"10</t>
  </si>
  <si>
    <t>192414052</t>
  </si>
  <si>
    <t>"obrusná vrstva"10</t>
  </si>
  <si>
    <t>-1325586970</t>
  </si>
  <si>
    <t>"chodníky"3+60+11+20+20</t>
  </si>
  <si>
    <t>329016555</t>
  </si>
  <si>
    <t>871353122</t>
  </si>
  <si>
    <t>Montáž kanalizačního potrubí z tvrdého PVC-U hladkého plnostěnného tuhost SN 10 DN 200</t>
  </si>
  <si>
    <t>1022517024</t>
  </si>
  <si>
    <t>https://podminky.urs.cz/item/CS_URS_2024_01/871353122</t>
  </si>
  <si>
    <t>"potrubí DN200"40+14+1,5+1,5+1,5</t>
  </si>
  <si>
    <t>28611177</t>
  </si>
  <si>
    <t>trubka kanalizační PVC-U plnostěnná jednovrstvá DN 200x3000mm SN10</t>
  </si>
  <si>
    <t>-1313541652</t>
  </si>
  <si>
    <t>58,5*1,03 'Přepočtené koeficientem množství</t>
  </si>
  <si>
    <t>877350310</t>
  </si>
  <si>
    <t>Montáž tvarovek na kanalizačním plastovém potrubí z PP nebo PVC-U hladkého plnostěnného kolen, víček nebo hrdlových uzávěrů DN 200</t>
  </si>
  <si>
    <t>1718268626</t>
  </si>
  <si>
    <t>https://podminky.urs.cz/item/CS_URS_2024_01/877350310</t>
  </si>
  <si>
    <t>28617163</t>
  </si>
  <si>
    <t>koleno kanalizační PP třívrstvé SN16 DN 200x15°</t>
  </si>
  <si>
    <t>106477811</t>
  </si>
  <si>
    <t>776231528</t>
  </si>
  <si>
    <t>"bourání betonových vpustí"0,5*4</t>
  </si>
  <si>
    <t>894411121</t>
  </si>
  <si>
    <t>Zřízení šachet kanalizačních z betonových dílců výšky vstupu do 1,50 m s obložením dna betonem tř. C 25/30, na potrubí DN přes 200 do 300</t>
  </si>
  <si>
    <t>1361200384</t>
  </si>
  <si>
    <t>https://podminky.urs.cz/item/CS_URS_2024_01/894411121</t>
  </si>
  <si>
    <t>59224339</t>
  </si>
  <si>
    <t>dno betonové šachty DN 1000 kanalizační výšky 100cm</t>
  </si>
  <si>
    <t>357720643</t>
  </si>
  <si>
    <t>"specifikace šachet dle přílohy D.1.3.3.5 Tabulka šachet"2</t>
  </si>
  <si>
    <t>59224161</t>
  </si>
  <si>
    <t>skruž betonová kanalizační se stupadly 100x50x12cm</t>
  </si>
  <si>
    <t>272224461</t>
  </si>
  <si>
    <t>59224160</t>
  </si>
  <si>
    <t>skruž betonová kanalizační se stupadly 100x25x12cm</t>
  </si>
  <si>
    <t>-1988690062</t>
  </si>
  <si>
    <t>59224315</t>
  </si>
  <si>
    <t>deska betonová zákrytová pro kruhové šachty 100/62,5x16,5cm</t>
  </si>
  <si>
    <t>622928286</t>
  </si>
  <si>
    <t>59224010</t>
  </si>
  <si>
    <t>prstenec šachtový vyrovnávací betonový 625x100x40mm</t>
  </si>
  <si>
    <t>1435338238</t>
  </si>
  <si>
    <t>59224014</t>
  </si>
  <si>
    <t>prstenec šachtový vyrovnávací betonový 625x100x120mm</t>
  </si>
  <si>
    <t>-96699796</t>
  </si>
  <si>
    <t>55241003</t>
  </si>
  <si>
    <t>poklop kanalizační betonový, litinový rám 160mm, D400 bez odvětrání</t>
  </si>
  <si>
    <t>791939483</t>
  </si>
  <si>
    <t>59224348</t>
  </si>
  <si>
    <t>těsnění elastomerové pro spojení šachetních dílů DN 1000</t>
  </si>
  <si>
    <t>-1334196058</t>
  </si>
  <si>
    <t>899132111</t>
  </si>
  <si>
    <t>Výměna (výšková úprava) poklopu kanalizačního s rámem samonivelačním s ošetřením podkladních vrstev hloubky do 25 cm</t>
  </si>
  <si>
    <t>164042614</t>
  </si>
  <si>
    <t>https://podminky.urs.cz/item/CS_URS_2024_01/899132111</t>
  </si>
  <si>
    <t>"výšková úprava poklopu"2</t>
  </si>
  <si>
    <t>-486659070</t>
  </si>
  <si>
    <t>"záhonové obruby"35+28+8+8</t>
  </si>
  <si>
    <t>51</t>
  </si>
  <si>
    <t>59217001</t>
  </si>
  <si>
    <t>obrubník zahradní betonový 1000x50x250mm</t>
  </si>
  <si>
    <t>1114472986</t>
  </si>
  <si>
    <t>79*1,02</t>
  </si>
  <si>
    <t>52</t>
  </si>
  <si>
    <t>1878490715</t>
  </si>
  <si>
    <t>"obruby"79*0,25*0,05</t>
  </si>
  <si>
    <t>53</t>
  </si>
  <si>
    <t>743025495</t>
  </si>
  <si>
    <t>"proříznutí spáry"10+10+1</t>
  </si>
  <si>
    <t>54</t>
  </si>
  <si>
    <t>-1919950024</t>
  </si>
  <si>
    <t>"zalití spáry"21</t>
  </si>
  <si>
    <t>55</t>
  </si>
  <si>
    <t>-528159780</t>
  </si>
  <si>
    <t>"asf. kryt"10+10+1</t>
  </si>
  <si>
    <t>56</t>
  </si>
  <si>
    <t>966005311</t>
  </si>
  <si>
    <t>Rozebrání a odstranění silničního zábradlí a ocelových svodidel s přemístěním hmot na skládku na vzdálenost do 10 m nebo s naložením na dopravní prostředek, se zásypem jam po odstraněných sloupcích a s jeho zhutněním svodidla včetně sloupků, s jednou pásnicí silničního</t>
  </si>
  <si>
    <t>1718608983</t>
  </si>
  <si>
    <t>https://podminky.urs.cz/item/CS_URS_2024_01/966005311</t>
  </si>
  <si>
    <t>57</t>
  </si>
  <si>
    <t>317584275</t>
  </si>
  <si>
    <t>"beton"18,87+10,4+16,195+3,52+0,063</t>
  </si>
  <si>
    <t>"živice"2,2</t>
  </si>
  <si>
    <t>58</t>
  </si>
  <si>
    <t>1184831126</t>
  </si>
  <si>
    <t>"beton"(18,87+10,4+16,195+3,52+0,063)*19</t>
  </si>
  <si>
    <t>"živice"2,2*19</t>
  </si>
  <si>
    <t>59</t>
  </si>
  <si>
    <t>-501912353</t>
  </si>
  <si>
    <t>60</t>
  </si>
  <si>
    <t>-1474002435</t>
  </si>
  <si>
    <t>61</t>
  </si>
  <si>
    <t>-2142134724</t>
  </si>
  <si>
    <t>62</t>
  </si>
  <si>
    <t>-620097517</t>
  </si>
  <si>
    <t>63</t>
  </si>
  <si>
    <t>-717021206</t>
  </si>
  <si>
    <t>32*1,2 'Přepočtené koeficientem množství</t>
  </si>
  <si>
    <t>016/2024_13 - SO 401 Veřejné osvětlení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</si>
  <si>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</si>
  <si>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</si>
  <si>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</si>
  <si>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</si>
  <si>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</si>
  <si>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</si>
  <si>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</si>
  <si>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</si>
  <si>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</si>
  <si>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-1219578134</t>
  </si>
  <si>
    <t>https://podminky.urs.cz/item/CS_URS_2024_01/113107341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</si>
  <si>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</si>
  <si>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</si>
  <si>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1955733654</t>
  </si>
  <si>
    <t>https://podminky.urs.cz/item/CS_URS_2024_01/596211210</t>
  </si>
  <si>
    <t>741</t>
  </si>
  <si>
    <t>Elektroinstalace - silnoproud</t>
  </si>
  <si>
    <t>741110053</t>
  </si>
  <si>
    <t>Montáž trubka plastová ohebná D přes 35 mm uložená volně</t>
  </si>
  <si>
    <t>-1562837106</t>
  </si>
  <si>
    <t>"KF 09040 D40/32mm"90</t>
  </si>
  <si>
    <t>"KF 09050 D50/10mm"380</t>
  </si>
  <si>
    <t>34571351</t>
  </si>
  <si>
    <t>trubka elektroinstalační ohebná dvouplášťová korugovaná (chránička) D 41/50mm, HDPE+LDPE</t>
  </si>
  <si>
    <t>-2111145918</t>
  </si>
  <si>
    <t>380*1,05 "Přepočtené koeficientem množství</t>
  </si>
  <si>
    <t>34571350</t>
  </si>
  <si>
    <t>trubka elektroinstalační ohebná dvouplášťová korugovaná (chránička) D 32/40mm, HDPE+LDPE</t>
  </si>
  <si>
    <t>526554930</t>
  </si>
  <si>
    <t>90*1,05 'Přepočtené koeficientem množství</t>
  </si>
  <si>
    <t>Práce a dodávky M</t>
  </si>
  <si>
    <t>21-M</t>
  </si>
  <si>
    <t>Elektromontáže</t>
  </si>
  <si>
    <t>001</t>
  </si>
  <si>
    <t>Podružný materiál</t>
  </si>
  <si>
    <t>kpl</t>
  </si>
  <si>
    <t>64</t>
  </si>
  <si>
    <t>26650547</t>
  </si>
  <si>
    <t>"5% z materiálu"</t>
  </si>
  <si>
    <t>"pol. č. 4,6,11,13,15,17,18,21,23,24,26,28,30,31,32,34"1</t>
  </si>
  <si>
    <t>002</t>
  </si>
  <si>
    <t>PPV</t>
  </si>
  <si>
    <t>1777296157</t>
  </si>
  <si>
    <t>"6% z elektromontáže práce a dodávky"1</t>
  </si>
  <si>
    <t>210100101</t>
  </si>
  <si>
    <t>Ukončení vodičů na svorkovnici s otevřením a uzavřením krytu včetně zapojení průřezu žíly do 16 mm2</t>
  </si>
  <si>
    <t>545606096</t>
  </si>
  <si>
    <t>210100252</t>
  </si>
  <si>
    <t>Ukončení kabelů smršťovací záklopkou nebo páskou se zapojením bez letování žíly do 4x25 mm2</t>
  </si>
  <si>
    <t>-1700474976</t>
  </si>
  <si>
    <t>35436314</t>
  </si>
  <si>
    <t>hlava rozdělovací smršťovaná přímá do 1kV SKE 4f/1+2 kabel 12-32mm/průřez 1,5-35mm</t>
  </si>
  <si>
    <t>128</t>
  </si>
  <si>
    <t>-1337141332</t>
  </si>
  <si>
    <t>210100258</t>
  </si>
  <si>
    <t>Ukončení kabelů smršťovací záklopkou nebo páskou se zapojením bez letování žíly do 5x4 mm2</t>
  </si>
  <si>
    <t>-199441364</t>
  </si>
  <si>
    <t>34343236</t>
  </si>
  <si>
    <t>trubka smršťovací tenkostěnná bez lepidla GTI 19,0/9,5</t>
  </si>
  <si>
    <t>-627150173</t>
  </si>
  <si>
    <t>210120001</t>
  </si>
  <si>
    <t>Montáž pojistek závitových E 27 do 25 A se zapojením vodičů</t>
  </si>
  <si>
    <t>-2062045971</t>
  </si>
  <si>
    <t>34523415</t>
  </si>
  <si>
    <t>Pojistka závitová D01/6A E27</t>
  </si>
  <si>
    <t>671290119</t>
  </si>
  <si>
    <t>210203901</t>
  </si>
  <si>
    <t>Montáž svítidel LED se zapojením vodičů průmyslových nebo venkovních na výložník nebo dřík</t>
  </si>
  <si>
    <t>-1872693157</t>
  </si>
  <si>
    <t>"S"6</t>
  </si>
  <si>
    <t>"R"2</t>
  </si>
  <si>
    <t>"L"1</t>
  </si>
  <si>
    <t>"P"6</t>
  </si>
  <si>
    <t>34774000.001</t>
  </si>
  <si>
    <t>Pouliční svítidlo - LED 3000K; 6920 lm; optika ST1,2; předřadník 49,9 W DALI s NFC a automatickou regulací dle půlnoci; IP67; IK09, izol. tř. II, L90B10=100.000h, RAL9007</t>
  </si>
  <si>
    <t>896172906</t>
  </si>
  <si>
    <t>34774000.002</t>
  </si>
  <si>
    <t>Svítidlo pro osvětlení přechodu pro chodce - LED 3000K; 9860 lm; optika STZR; předřadník 66,1 W DALI s NFC a automatickou regulací dle půlnoci; IP67; IK09, izol. tř. II, L90B10=100.000h, RAL9007</t>
  </si>
  <si>
    <t>-527619224</t>
  </si>
  <si>
    <t>34774000.003</t>
  </si>
  <si>
    <t>314045069</t>
  </si>
  <si>
    <t>34774000.004</t>
  </si>
  <si>
    <t xml:space="preserve">"Svítidlo sloupkové -  LED 3000K; 680 lm; optika 360°; předřadník 13,1 W DALI s automatickou regulací; IP66; IK10, izol. tř. II; h=1m d=170mm, L80B10=100.000h, Ral9007"</t>
  </si>
  <si>
    <t>367900449</t>
  </si>
  <si>
    <t>347777000.001</t>
  </si>
  <si>
    <t xml:space="preserve">přírubová kotva pro upevnění svítidla </t>
  </si>
  <si>
    <t>256</t>
  </si>
  <si>
    <t>-1366484140</t>
  </si>
  <si>
    <t>347777000.002</t>
  </si>
  <si>
    <t>kabelová rozbočka IP68 pro průběžné zapojení kabelů svítidla</t>
  </si>
  <si>
    <t>2131577437</t>
  </si>
  <si>
    <t>210203901.001</t>
  </si>
  <si>
    <t>Nastavení svítidel</t>
  </si>
  <si>
    <t>ks</t>
  </si>
  <si>
    <t>-251517281</t>
  </si>
  <si>
    <t>"uživatelské nastavení svítidel S na setmění na 5100 lm v době od 22:00h do 06:00h"6</t>
  </si>
  <si>
    <t>"uživatelské nastavení svítidel R dle výpočtu na 6902 lm v běžné době a setmění na 3451 lm v době od 22:00h do 06:00h"2</t>
  </si>
  <si>
    <t>"uživatelské nastavení svítidel L dle výpočtu na 6902 lm v běžné době a setmění na 3451 lm v době od 22:00h do 06:00h"1</t>
  </si>
  <si>
    <t>"uživatelské nastavení svítidel P na 680 lm pro celou noc"6</t>
  </si>
  <si>
    <t>210204011</t>
  </si>
  <si>
    <t>Montáž stožárů osvětlení ocelových samostatně stojících délky do 12 m</t>
  </si>
  <si>
    <t>-599658739</t>
  </si>
  <si>
    <t>31674107.001</t>
  </si>
  <si>
    <t>Válcový třístupňový zapuštěný sloup typu STB 8 B zinkovaný d=76/102/133mm h=8m</t>
  </si>
  <si>
    <t>726617208</t>
  </si>
  <si>
    <t>"pojistková rozvodnice IP43 typu EKM 2072-1D2-5-16; 1x E27; 1-2 x 5 x 4-16 mm pro sloup VO"</t>
  </si>
  <si>
    <t>31674107.002</t>
  </si>
  <si>
    <t>Válcový třístupňový zapuštěný sloup typu STB 6 B zinkovaný d=76/102/133mm h=6m</t>
  </si>
  <si>
    <t>-720805130</t>
  </si>
  <si>
    <t>2102040111</t>
  </si>
  <si>
    <t>Montáž výložníku</t>
  </si>
  <si>
    <t>-1618914894</t>
  </si>
  <si>
    <t>"výložník vrcholový"2</t>
  </si>
  <si>
    <t>"výložník třmenový"2</t>
  </si>
  <si>
    <t>210204011.001</t>
  </si>
  <si>
    <t>výložník UD 1/76 - 500 vrcholový žár. zn.</t>
  </si>
  <si>
    <t>-796160252</t>
  </si>
  <si>
    <t>210204011.002</t>
  </si>
  <si>
    <t>výložník UDT 1 - 300 třmenový žár. zn.</t>
  </si>
  <si>
    <t>849068017</t>
  </si>
  <si>
    <t>210204201</t>
  </si>
  <si>
    <t>Montáž elektrovýzbroje stožárů osvětlení 1 okruh</t>
  </si>
  <si>
    <t>18175324</t>
  </si>
  <si>
    <t>31674131.001</t>
  </si>
  <si>
    <t>SR 481-27 Z/Cu, 1xE27, kryt IP20</t>
  </si>
  <si>
    <t>93967658</t>
  </si>
  <si>
    <t>31674131.002</t>
  </si>
  <si>
    <t>SR 482-27 Z/Cu, 2xE27, kryt IP 20</t>
  </si>
  <si>
    <t>-1298202234</t>
  </si>
  <si>
    <t>210220001</t>
  </si>
  <si>
    <t>Montáž uzemňovacího vedení vodičů FeZn pomocí svorek na povrchu páskou do 120 mm2</t>
  </si>
  <si>
    <t>1318186204</t>
  </si>
  <si>
    <t>35442062</t>
  </si>
  <si>
    <t>pás zemnící 30x4mm FeZn</t>
  </si>
  <si>
    <t>982024457</t>
  </si>
  <si>
    <t>360*0,95</t>
  </si>
  <si>
    <t>210220112</t>
  </si>
  <si>
    <t>Montáž hromosvodného vedení svodových vodičů bez podpěr průměru přes 10 mm</t>
  </si>
  <si>
    <t>705436368</t>
  </si>
  <si>
    <t>35441073</t>
  </si>
  <si>
    <t>drát D 10mm FeZn</t>
  </si>
  <si>
    <t>1826147891</t>
  </si>
  <si>
    <t>20*0,62</t>
  </si>
  <si>
    <t>210220301</t>
  </si>
  <si>
    <t>Montáž svorek hromosvodných se 2 šrouby</t>
  </si>
  <si>
    <t>1694896559</t>
  </si>
  <si>
    <t>35441885</t>
  </si>
  <si>
    <t>svorka spojovací pro lano D 8-10mm</t>
  </si>
  <si>
    <t>-16733584</t>
  </si>
  <si>
    <t>35441895</t>
  </si>
  <si>
    <t>svorka připojovací k připojení kovových částí</t>
  </si>
  <si>
    <t>681406681</t>
  </si>
  <si>
    <t>35441996</t>
  </si>
  <si>
    <t>svorka odbočovací a spojovací pro spojování kruhových a páskových vodičů, FeZn</t>
  </si>
  <si>
    <t>-861018866</t>
  </si>
  <si>
    <t>210220321</t>
  </si>
  <si>
    <t>Montáž svorek hromosvodných na potrubí se zhotovením pásku</t>
  </si>
  <si>
    <t>-1679798164</t>
  </si>
  <si>
    <t>35442235</t>
  </si>
  <si>
    <t>antikorozní páska petrolátová</t>
  </si>
  <si>
    <t>1750400726</t>
  </si>
  <si>
    <t>210813011</t>
  </si>
  <si>
    <t>Montáž kabelu Cu plného nebo laněného do 1 kV žíly 3x1,5 až 6 mm2 (např. CYKY) bez ukončení uloženého pevně</t>
  </si>
  <si>
    <t>-1199594613</t>
  </si>
  <si>
    <t>34111030</t>
  </si>
  <si>
    <t>kabel instalační jádro Cu plné izolace PVC plášť PVC 450/750V (CYKY) 3x1,5mm2</t>
  </si>
  <si>
    <t>815751344</t>
  </si>
  <si>
    <t>80*1,15 "Přepočtené koeficientem množství</t>
  </si>
  <si>
    <t>220120002.001</t>
  </si>
  <si>
    <t>Montáž pojistkovéhzo odpínače</t>
  </si>
  <si>
    <t>-1810109030</t>
  </si>
  <si>
    <t>220120002.002</t>
  </si>
  <si>
    <t>Odpínač válcových pojistek</t>
  </si>
  <si>
    <t>1480299108</t>
  </si>
  <si>
    <t>220120002.003</t>
  </si>
  <si>
    <t>Pojistková vložka PV10 10AgG</t>
  </si>
  <si>
    <t>-179466063</t>
  </si>
  <si>
    <t>741122412</t>
  </si>
  <si>
    <t>Montáž kabel Cu plný kulatý pancéřovaný žíla 3x4 až 6 mm2 uložený volně (např. CYKYDY)</t>
  </si>
  <si>
    <t>587424761</t>
  </si>
  <si>
    <t>34111042</t>
  </si>
  <si>
    <t>kabel instalační jádro Cu plné izolace PVC plášť PVC 450/750V (CYKY) 3x4mm2</t>
  </si>
  <si>
    <t>1741029966</t>
  </si>
  <si>
    <t>105*1,15 "Přepočtené koeficientem množství</t>
  </si>
  <si>
    <t>210813035</t>
  </si>
  <si>
    <t>Montáž kabelu Cu plného nebo laněného do 1 kV žíly 4x16 mm2 (např. CYKY) bez ukončení uloženého pevně</t>
  </si>
  <si>
    <t>997404156</t>
  </si>
  <si>
    <t>34111080</t>
  </si>
  <si>
    <t>kabel instalační jádro Cu plné izolace PVC plášť PVC 450/750V (CYKY) 4x16mm2</t>
  </si>
  <si>
    <t>-452975681</t>
  </si>
  <si>
    <t>390*1,15 "Přepočtené koeficientem množství</t>
  </si>
  <si>
    <t>218202016</t>
  </si>
  <si>
    <t>Demontáž svítidla výbojkového průmyslového nebo venkovního ze sloupku parkového</t>
  </si>
  <si>
    <t>1550886885</t>
  </si>
  <si>
    <t>218204002</t>
  </si>
  <si>
    <t>Demontáž stožárů osvětlení parkových ocelových</t>
  </si>
  <si>
    <t>1909104739</t>
  </si>
  <si>
    <t>218204103</t>
  </si>
  <si>
    <t>Demontáž výložníků osvětlení jednoramenných sloupových hmotnosti do 35 kg</t>
  </si>
  <si>
    <t>-1272752045</t>
  </si>
  <si>
    <t>218204105</t>
  </si>
  <si>
    <t>Demontáž výložníků osvětlení dvouramenných sloupových hmotnosti do 70 kg</t>
  </si>
  <si>
    <t>456167197</t>
  </si>
  <si>
    <t>46-M</t>
  </si>
  <si>
    <t>Zemní práce při extr.mont.pracích</t>
  </si>
  <si>
    <t>460010022</t>
  </si>
  <si>
    <t>Vytyčení trasy vedení kabelového podzemního podél silnice</t>
  </si>
  <si>
    <t>km</t>
  </si>
  <si>
    <t>2021031801</t>
  </si>
  <si>
    <t>460131113</t>
  </si>
  <si>
    <t>Hloubení nezapažených jam při elektromontážích ručně v hornině tř I skupiny 3</t>
  </si>
  <si>
    <t>-1573593246</t>
  </si>
  <si>
    <t>460161221</t>
  </si>
  <si>
    <t>Hloubení kabelových rýh ručně š 50 cm hl 30 cm v hornině tř I skupiny 1 a 2</t>
  </si>
  <si>
    <t>1347712548</t>
  </si>
  <si>
    <t>460161241</t>
  </si>
  <si>
    <t>Hloubení kabelových rýh ručně š 50 cm hl 50 cm v hornině tř I skupiny 1 a 2</t>
  </si>
  <si>
    <t>-59565152</t>
  </si>
  <si>
    <t>460341113</t>
  </si>
  <si>
    <t>Vodorovné přemístění horniny jakékoliv třídy dopravními prostředky při elektromontážích přes 500 do 1000 m</t>
  </si>
  <si>
    <t>1836148152</t>
  </si>
  <si>
    <t>460341121</t>
  </si>
  <si>
    <t>Příplatek k vodorovnému přemístění horniny dopravními prostředky při elektromontážích za každých dalších i započatých 1000 m</t>
  </si>
  <si>
    <t>-1071111142</t>
  </si>
  <si>
    <t>460361121</t>
  </si>
  <si>
    <t>Poplatek za uložení zeminy na recyklační skládce (skládkovné) kód odpadu 17 05 04</t>
  </si>
  <si>
    <t>-1929408595</t>
  </si>
  <si>
    <t>460431231</t>
  </si>
  <si>
    <t>Zásyp kabelových rýh ručně se zhutněním š 50 cm hl 30 cm z horniny tř I skupiny 1 a 2</t>
  </si>
  <si>
    <t>249530512</t>
  </si>
  <si>
    <t>460481122</t>
  </si>
  <si>
    <t>Úprava pláně při elektromontážích v hornině třídy těžitelnosti I skupiny 3 se zhutněním ručně</t>
  </si>
  <si>
    <t>-1377253383</t>
  </si>
  <si>
    <t>460641113</t>
  </si>
  <si>
    <t>Základové konstrukce při elektromontážích z monolitického betonu tř. C 16/20</t>
  </si>
  <si>
    <t>640752727</t>
  </si>
  <si>
    <t>65</t>
  </si>
  <si>
    <t>460661113</t>
  </si>
  <si>
    <t>Kabelové lože z písku pro kabely nn bez zakrytí š lože přes 50 do 65 cm</t>
  </si>
  <si>
    <t>-445302381</t>
  </si>
  <si>
    <t>66</t>
  </si>
  <si>
    <t>460671113</t>
  </si>
  <si>
    <t>Výstražná fólie pro krytí kabelů šířky 34 cm</t>
  </si>
  <si>
    <t>1898401023</t>
  </si>
  <si>
    <t>67</t>
  </si>
  <si>
    <t>460871135</t>
  </si>
  <si>
    <t>Podklad vozovky a chodníku ze štěrkopísku se zhutněním při elektromontážích tl přes 20 do 25 cm</t>
  </si>
  <si>
    <t>-1533510051</t>
  </si>
  <si>
    <t>68</t>
  </si>
  <si>
    <t>460881223</t>
  </si>
  <si>
    <t>Kryt vozovky a chodníku z asfaltového betonu při elektromontážích vrstva obrusná tl 5 cm</t>
  </si>
  <si>
    <t>447984511</t>
  </si>
  <si>
    <t>69</t>
  </si>
  <si>
    <t>468021121</t>
  </si>
  <si>
    <t>Rozebrání dlažeb při elektromontážích ručně z kostek drobných do písku spáry nezalité</t>
  </si>
  <si>
    <t>1337845335</t>
  </si>
  <si>
    <t>70</t>
  </si>
  <si>
    <t>468041121</t>
  </si>
  <si>
    <t>Řezání živičného podkladu nebo krytu při elektromontážích hl do 5 cm</t>
  </si>
  <si>
    <t>-745058666</t>
  </si>
  <si>
    <t>71</t>
  </si>
  <si>
    <t>469973117</t>
  </si>
  <si>
    <t>Poplatek za uložení na skládce (skládkovné) stavebního odpadu asfaltového bez dehtu kód odpadu 17 03 02</t>
  </si>
  <si>
    <t>-1460836019</t>
  </si>
  <si>
    <t>72</t>
  </si>
  <si>
    <t>59262001.001</t>
  </si>
  <si>
    <t>Pouzdrový základ pro stožár D 300x1100mm</t>
  </si>
  <si>
    <t>1499276344</t>
  </si>
  <si>
    <t>73</t>
  </si>
  <si>
    <t>59262001.002</t>
  </si>
  <si>
    <t>Pouzdrový základ pro stožár D 400x1600mm</t>
  </si>
  <si>
    <t>-2066475045</t>
  </si>
  <si>
    <t>HZS</t>
  </si>
  <si>
    <t>Hodinové zúčtovací sazby</t>
  </si>
  <si>
    <t>74</t>
  </si>
  <si>
    <t>HZS3131</t>
  </si>
  <si>
    <t>Hodinové zúčtovací sazby montáží technologických zařízení při externích montážích elektromontér VN a VVN</t>
  </si>
  <si>
    <t>hod</t>
  </si>
  <si>
    <t>512</t>
  </si>
  <si>
    <t>956716577</t>
  </si>
  <si>
    <t>https://podminky.urs.cz/item/CS_URS_2024_01/HZS3131</t>
  </si>
  <si>
    <t>75</t>
  </si>
  <si>
    <t>-683329048</t>
  </si>
  <si>
    <t>76</t>
  </si>
  <si>
    <t>HZS3132</t>
  </si>
  <si>
    <t>Hodinové zúčtovací sazby montáží technologických zařízení při externích montážích elektromontér VN a VVN odborný</t>
  </si>
  <si>
    <t>2119418455</t>
  </si>
  <si>
    <t>https://podminky.urs.cz/item/CS_URS_2024_01/HZS3132</t>
  </si>
  <si>
    <t>77</t>
  </si>
  <si>
    <t>HZS4212</t>
  </si>
  <si>
    <t>Hodinové zúčtovací sazby ostatních profesí revizní a kontrolní činnost revizní technik specialista</t>
  </si>
  <si>
    <t>189014544</t>
  </si>
  <si>
    <t>https://podminky.urs.cz/item/CS_URS_2024_01/HZS4212</t>
  </si>
  <si>
    <t>VRN</t>
  </si>
  <si>
    <t>Vedlejší rozpočtové náklady</t>
  </si>
  <si>
    <t>VRN1</t>
  </si>
  <si>
    <t>Průzkumné, geodetické a projektové práce</t>
  </si>
  <si>
    <t>78</t>
  </si>
  <si>
    <t>012002001</t>
  </si>
  <si>
    <t>Geodetické práce - zaměření trasy kabel.vedení do geodetické mapy - zastavěný prostor</t>
  </si>
  <si>
    <t>1024</t>
  </si>
  <si>
    <t>-1315709822</t>
  </si>
  <si>
    <t>79</t>
  </si>
  <si>
    <t>012002002</t>
  </si>
  <si>
    <t>Geodetické práce - zaměření bodu</t>
  </si>
  <si>
    <t>52501379</t>
  </si>
  <si>
    <t>016/2024_15 - SO 801 Vegetační úpravy</t>
  </si>
  <si>
    <t>OST - Kácení, pěstební opatření a ochrana dřevin při stavbě</t>
  </si>
  <si>
    <t xml:space="preserve">    2 - Příprava ploch</t>
  </si>
  <si>
    <t xml:space="preserve">      3 - Výsadba stromů</t>
  </si>
  <si>
    <t xml:space="preserve">    4 - Výsadba trvalek, travin a cibulovin</t>
  </si>
  <si>
    <t xml:space="preserve">    5 - Založení trávníků výsevem</t>
  </si>
  <si>
    <t xml:space="preserve">    6 - Údržba stromů</t>
  </si>
  <si>
    <t xml:space="preserve">    7 - Údržba záhonů</t>
  </si>
  <si>
    <t xml:space="preserve">    8 - Údržba trávníků</t>
  </si>
  <si>
    <t xml:space="preserve">      997 - Přesun sutě</t>
  </si>
  <si>
    <t xml:space="preserve">      998 - Přesun hmot</t>
  </si>
  <si>
    <t>OST</t>
  </si>
  <si>
    <t>Kácení, pěstební opatření a ochrana dřevin při stavbě</t>
  </si>
  <si>
    <t>HZS4232</t>
  </si>
  <si>
    <t>Hodinové zúčtovací sazby ostatních profesí revizní a kontrolní činnost technik odborný</t>
  </si>
  <si>
    <t>1482122549</t>
  </si>
  <si>
    <t>https://podminky.urs.cz/item/CS_URS_2024_01/HZS4232</t>
  </si>
  <si>
    <t>"Přítomnost arboristy při práci v okolí stromů výrazně ovlivněných stavbou (lípyč. 1-4) analýza, podaenství, dle situace návrh opatření"6</t>
  </si>
  <si>
    <t>111212351</t>
  </si>
  <si>
    <t>Odstranění nevhodných dřevin průměru kmene do 100 mm výšky přes 1 m s odstraněním pařezu do 100 m2 v rovině nebo na svahu do 1:5</t>
  </si>
  <si>
    <t>-892604457</t>
  </si>
  <si>
    <t>https://podminky.urs.cz/item/CS_URS_2024_01/111212351</t>
  </si>
  <si>
    <t>"výška 1-5m"29</t>
  </si>
  <si>
    <t>112101141</t>
  </si>
  <si>
    <t>Probírky lesních porostů dřevní hmota ponechána na místě</t>
  </si>
  <si>
    <t>plm</t>
  </si>
  <si>
    <t>1502458437</t>
  </si>
  <si>
    <t>https://podminky.urs.cz/item/CS_URS_2024_01/112101141</t>
  </si>
  <si>
    <t>"probírka ponechané části porostu náletůč.16, výška 3-5m, cca 50% náletů"2</t>
  </si>
  <si>
    <t>112151351</t>
  </si>
  <si>
    <t>Pokácení stromu postupné se spouštěním částí kmene a koruny o průměru na řezné ploše pařezu přes 100 do 200 mm</t>
  </si>
  <si>
    <t>1384437047</t>
  </si>
  <si>
    <t>https://podminky.urs.cz/item/CS_URS_2024_01/112151351</t>
  </si>
  <si>
    <t>"pozn. strom č. 10 a 11 má 7 kmenů viz. tabulka kácení v PD"</t>
  </si>
  <si>
    <t>"8 kmenů z vícekmenů č. 10 a 11"8</t>
  </si>
  <si>
    <t>112151352</t>
  </si>
  <si>
    <t>Pokácení stromu postupné se spouštěním částí kmene a koruny o průměru na řezné ploše pařezu přes 200 do 300 mm</t>
  </si>
  <si>
    <t>225318338</t>
  </si>
  <si>
    <t>https://podminky.urs.cz/item/CS_URS_2024_01/112151352</t>
  </si>
  <si>
    <t>"8 kmenů z vícekmenů č. 10 a 11"6</t>
  </si>
  <si>
    <t>112151353</t>
  </si>
  <si>
    <t>Pokácení stromu postupné se spouštěním částí kmene a koruny o průměru na řezné ploše pařezu přes 300 do 400 mm</t>
  </si>
  <si>
    <t>639831282</t>
  </si>
  <si>
    <t>https://podminky.urs.cz/item/CS_URS_2024_01/112151353</t>
  </si>
  <si>
    <t>"strom č.9"1</t>
  </si>
  <si>
    <t>112151360</t>
  </si>
  <si>
    <t>Pokácení stromu postupné se spouštěním částí kmene a koruny o průměru na řezné ploše pařezu přes 1000 do 1100 mm</t>
  </si>
  <si>
    <t>1846375557</t>
  </si>
  <si>
    <t>https://podminky.urs.cz/item/CS_URS_2024_01/112151360</t>
  </si>
  <si>
    <t>"strom č. 7"1</t>
  </si>
  <si>
    <t>184801121</t>
  </si>
  <si>
    <t>Ošetření vysazených dřevin solitérních v rovině nebo na svahu do 1:5</t>
  </si>
  <si>
    <t>1945901852</t>
  </si>
  <si>
    <t>https://podminky.urs.cz/item/CS_URS_2024_01/184801121</t>
  </si>
  <si>
    <t>184806151</t>
  </si>
  <si>
    <t>Řez stromů, keřů nebo růží průklestem keřů netrnitých, o průměru koruny do 1,5 m</t>
  </si>
  <si>
    <t>1774223710</t>
  </si>
  <si>
    <t>https://podminky.urs.cz/item/CS_URS_2024_01/184806151</t>
  </si>
  <si>
    <t>"redukční řez keřů podél obrubníků č.20 á 5ks/bm"10*5</t>
  </si>
  <si>
    <t>184813155</t>
  </si>
  <si>
    <t>Odstranění výmladků stromu ručně, na bázi, výšky do 2 m, průměru kmene přes 0,6 do 1 m</t>
  </si>
  <si>
    <t>1187549129</t>
  </si>
  <si>
    <t>https://podminky.urs.cz/item/CS_URS_2024_01/184813155</t>
  </si>
  <si>
    <t>184818234</t>
  </si>
  <si>
    <t>Ochrana kmene bedněním před poškozením stavebním provozem zřízení včetně odstranění výšky bednění do 2 m průměru kmene přes 700 do 900 mm</t>
  </si>
  <si>
    <t>860660771</t>
  </si>
  <si>
    <t>https://podminky.urs.cz/item/CS_URS_2024_01/184818234</t>
  </si>
  <si>
    <t>"nutno zohlednit výšku nasazení koruny, svažitost terénu, náklon či vícekmennoststromu"3</t>
  </si>
  <si>
    <t>184818235</t>
  </si>
  <si>
    <t>Ochrana kmene bedněním před poškozením stavebním provozem zřízení včetně odstranění výšky bednění do 2 m průměru kmene přes 900 do 1100 mm</t>
  </si>
  <si>
    <t>-144676392</t>
  </si>
  <si>
    <t>https://podminky.urs.cz/item/CS_URS_2024_01/184818235</t>
  </si>
  <si>
    <t>"nutno zohlednit výšku nasazení koruny, svažitost terénu, náklon či vícekmennoststromu"2</t>
  </si>
  <si>
    <t>184818311</t>
  </si>
  <si>
    <t>Instalace bezpečnostních vazeb pro zajištění koruny stromu dynamická 1 lano</t>
  </si>
  <si>
    <t>1978651630</t>
  </si>
  <si>
    <t>https://podminky.urs.cz/item/CS_URS_2024_01/184818311</t>
  </si>
  <si>
    <t>67543204</t>
  </si>
  <si>
    <t>vazba stromu bezpečnostní dynamická nosnost lana 4t</t>
  </si>
  <si>
    <t>sada</t>
  </si>
  <si>
    <t>1862441582</t>
  </si>
  <si>
    <t>"zvýšení koruny nad chodníkem stromy č. 6, 2 a 12"3</t>
  </si>
  <si>
    <t>184852133</t>
  </si>
  <si>
    <t>Řez stromů prováděný lezeckou technikou bezpečnostní (S-RB), plocha koruny stromu do 30 m2</t>
  </si>
  <si>
    <t>-255783434</t>
  </si>
  <si>
    <t>https://podminky.urs.cz/item/CS_URS_2024_01/184852133</t>
  </si>
  <si>
    <t>184852139</t>
  </si>
  <si>
    <t>Řez stromů prováděný lezeckou technikou bezpečnostní (S-RB), plocha koruny stromu přes 180 do 210 m2</t>
  </si>
  <si>
    <t>1249811124</t>
  </si>
  <si>
    <t>https://podminky.urs.cz/item/CS_URS_2024_01/184852139</t>
  </si>
  <si>
    <t>184852142</t>
  </si>
  <si>
    <t>Řez stromů prováděný lezeckou technikou bezpečnostní (S-RB), plocha koruny stromu přes 240 do 270 m2</t>
  </si>
  <si>
    <t>-1696720200</t>
  </si>
  <si>
    <t>https://podminky.urs.cz/item/CS_URS_2024_01/184852142</t>
  </si>
  <si>
    <t>184852238</t>
  </si>
  <si>
    <t>Řez stromů prováděný lezeckou technikou zdravotní (S-RZ), plocha koruny stromu přes 150 do 180 m2</t>
  </si>
  <si>
    <t>1949923346</t>
  </si>
  <si>
    <t>https://podminky.urs.cz/item/CS_URS_2024_01/184852238</t>
  </si>
  <si>
    <t>Příprava ploch</t>
  </si>
  <si>
    <t>184813511</t>
  </si>
  <si>
    <t>Chemické odplevelení půdy před založením kultury, trávníku nebo zpevněných ploch ručně o jakékoli výměře postřikem na široko v rovině nebo na svahu do 1:5</t>
  </si>
  <si>
    <t>-755150363</t>
  </si>
  <si>
    <t>https://podminky.urs.cz/item/CS_URS_2024_01/184813511</t>
  </si>
  <si>
    <t>183403153</t>
  </si>
  <si>
    <t>Obdělání půdy hrabáním v rovině nebo na svahu do 1:5</t>
  </si>
  <si>
    <t>-2103054434</t>
  </si>
  <si>
    <t>https://podminky.urs.cz/item/CS_URS_2024_01/183403153</t>
  </si>
  <si>
    <t>183403114</t>
  </si>
  <si>
    <t>Obdělání půdy kultivátorováním v rovině nebo na svahu do 1:5</t>
  </si>
  <si>
    <t>-394812193</t>
  </si>
  <si>
    <t>https://podminky.urs.cz/item/CS_URS_2024_01/183403114</t>
  </si>
  <si>
    <t>183403111</t>
  </si>
  <si>
    <t>Obdělání půdy nakopáním hl. přes 50 do 100 mm v rovině nebo na svahu do 1:5</t>
  </si>
  <si>
    <t>433873874</t>
  </si>
  <si>
    <t>https://podminky.urs.cz/item/CS_URS_2024_01/183403111</t>
  </si>
  <si>
    <t>181351103</t>
  </si>
  <si>
    <t>Rozprostření a urovnání ornice v rovině nebo ve svahu sklonu do 1:5 strojně při souvislé ploše přes 100 do 500 m2, tl. vrstvy do 200 mm</t>
  </si>
  <si>
    <t>-1662975832</t>
  </si>
  <si>
    <t>https://podminky.urs.cz/item/CS_URS_2024_01/181351103</t>
  </si>
  <si>
    <t>"rozprostření vegetační vrstvy pro štěrkové záhony vč. utužení a urovnání"166</t>
  </si>
  <si>
    <t>10321100</t>
  </si>
  <si>
    <t>zahradní substrát pro výsadbu VL</t>
  </si>
  <si>
    <t>-673849937</t>
  </si>
  <si>
    <t xml:space="preserve">"vegetační vrstva štěrkového záhonu tl. 20cm + 10% na slehnutí (50% ornice, 50%štěrk 4/8)"36 </t>
  </si>
  <si>
    <t>952887992</t>
  </si>
  <si>
    <t>185802113</t>
  </si>
  <si>
    <t>Hnojení půdy nebo trávníku v rovině nebo na svahu do 1:5 umělým hnojivem na široko</t>
  </si>
  <si>
    <t>1645624273</t>
  </si>
  <si>
    <t>https://podminky.urs.cz/item/CS_URS_2024_01/185802113</t>
  </si>
  <si>
    <t>"trávníky 705m2"0,021</t>
  </si>
  <si>
    <t>25191155</t>
  </si>
  <si>
    <t>hnojivo průmyslové</t>
  </si>
  <si>
    <t>376600080</t>
  </si>
  <si>
    <t>"hnojivo plné minerální"21</t>
  </si>
  <si>
    <t>Výsadba stromů</t>
  </si>
  <si>
    <t>183101222</t>
  </si>
  <si>
    <t>Hloubení jamek pro vysazování rostlin v zemině skupiny 1 až 4 s výměnou půdy z 50% v rovině nebo na svahu do 1:5, objemu přes 1,00 do 2,00 m3</t>
  </si>
  <si>
    <t>-1287528543</t>
  </si>
  <si>
    <t>https://podminky.urs.cz/item/CS_URS_2024_01/183101222</t>
  </si>
  <si>
    <t>"2m3 - 1,6x1,6x0,8m"6</t>
  </si>
  <si>
    <t>906917600</t>
  </si>
  <si>
    <t>"výměna 50%"6*0,5</t>
  </si>
  <si>
    <t>"substrát pro výsadbu stromů - vrchní tl. 30cm + 20% na slehnutí"2,7</t>
  </si>
  <si>
    <t>"substrát pro výsadbu stromů - spodní tl. 50cm + 20% na slehnutí"4,5</t>
  </si>
  <si>
    <t>184102116</t>
  </si>
  <si>
    <t>Výsadba dřeviny s balem do předem vyhloubené jamky se zalitím v rovině nebo na svahu do 1:5, při průměru balu přes 600 do 800 mm</t>
  </si>
  <si>
    <t>-1086419313</t>
  </si>
  <si>
    <t>https://podminky.urs.cz/item/CS_URS_2024_01/184102116</t>
  </si>
  <si>
    <t>S1</t>
  </si>
  <si>
    <t>Metasequoia glyptostroboides /metasekvoje/</t>
  </si>
  <si>
    <t>248941413</t>
  </si>
  <si>
    <t>S2</t>
  </si>
  <si>
    <t>Amelanchier arborea Robin Hill /muchovník/</t>
  </si>
  <si>
    <t>291293626</t>
  </si>
  <si>
    <t>184215133</t>
  </si>
  <si>
    <t>Ukotvení dřeviny kůly v rovině nebo na svahu do 1:5 třemi kůly, délky přes 2 do 3 m</t>
  </si>
  <si>
    <t>-567159804</t>
  </si>
  <si>
    <t>https://podminky.urs.cz/item/CS_URS_2024_01/184215133</t>
  </si>
  <si>
    <t>60591257</t>
  </si>
  <si>
    <t>kůl vyvazovací dřevěný impregnovaný D 8cm dl 3m</t>
  </si>
  <si>
    <t>2078812535</t>
  </si>
  <si>
    <t>5*3 'Přepočtené koeficientem množství</t>
  </si>
  <si>
    <t>184215123</t>
  </si>
  <si>
    <t>Ukotvení dřeviny kůly v rovině nebo na svahu do 1:5 dvěma kůly, délky přes 2 do 3 m</t>
  </si>
  <si>
    <t>-1008903997</t>
  </si>
  <si>
    <t>https://podminky.urs.cz/item/CS_URS_2024_01/184215123</t>
  </si>
  <si>
    <t>60591255</t>
  </si>
  <si>
    <t>kůl vyvazovací dřevěný impregnovaný D 8cm dl 2,5m</t>
  </si>
  <si>
    <t>-319853042</t>
  </si>
  <si>
    <t>1*2 'Přepočtené koeficientem množství</t>
  </si>
  <si>
    <t>184501141</t>
  </si>
  <si>
    <t>Zhotovení obalu kmene z rákosové nebo kokosové rohože v rovině nebo na svahu do 1:5</t>
  </si>
  <si>
    <t>94861704</t>
  </si>
  <si>
    <t>https://podminky.urs.cz/item/CS_URS_2024_01/184501141</t>
  </si>
  <si>
    <t>61894000</t>
  </si>
  <si>
    <t>rákos ohradový neloupaný 60x100cm</t>
  </si>
  <si>
    <t>827781982</t>
  </si>
  <si>
    <t>1,5*1,1 'Přepočtené koeficientem množství</t>
  </si>
  <si>
    <t>184818231</t>
  </si>
  <si>
    <t>Ochrana kmene bedněním před poškozením stavebním provozem zřízení včetně odstranění výšky bednění do 2 m průměru kmene do 300 mm</t>
  </si>
  <si>
    <t>-963095158</t>
  </si>
  <si>
    <t>https://podminky.urs.cz/item/CS_URS_2024_01/184818231</t>
  </si>
  <si>
    <t>"spodní ochrana kmene stromů 3 vodorovné řady - listnáče"5</t>
  </si>
  <si>
    <t>185802114</t>
  </si>
  <si>
    <t>Hnojení půdy nebo trávníku v rovině nebo na svahu do 1:5 umělým hnojivem s rozdělením k jednotlivým rostlinám</t>
  </si>
  <si>
    <t>1661882929</t>
  </si>
  <si>
    <t>https://podminky.urs.cz/item/CS_URS_2024_01/185802114</t>
  </si>
  <si>
    <t>"Přidání půdního kondicionéru do jam"6*0,015</t>
  </si>
  <si>
    <t>-1321619000</t>
  </si>
  <si>
    <t>"půdní kondicionér 1,5kg/strom"9</t>
  </si>
  <si>
    <t>9*0,03 'Přepočtené koeficientem množství</t>
  </si>
  <si>
    <t>184215412</t>
  </si>
  <si>
    <t>Zhotovení závlahové mísy u solitérních dřevin v rovině nebo na svahu do 1:5, o průměru mísy přes 0,5 do 1 m</t>
  </si>
  <si>
    <t>-1653911786</t>
  </si>
  <si>
    <t>https://podminky.urs.cz/item/CS_URS_2024_01/184215412</t>
  </si>
  <si>
    <t>184911421</t>
  </si>
  <si>
    <t>Mulčování vysazených rostlin mulčovací kůrou, tl. do 100 mm v rovině nebo na svahu do 1:5</t>
  </si>
  <si>
    <t>-981321972</t>
  </si>
  <si>
    <t>https://podminky.urs.cz/item/CS_URS_2024_01/184911421</t>
  </si>
  <si>
    <t>10391100</t>
  </si>
  <si>
    <t>kůra mulčovací VL</t>
  </si>
  <si>
    <t>-581597810</t>
  </si>
  <si>
    <t>5*0,103 'Přepočtené koeficientem množství</t>
  </si>
  <si>
    <t>185804311</t>
  </si>
  <si>
    <t>Zalití rostlin vodou plochy záhonů jednotlivě do 20 m2</t>
  </si>
  <si>
    <t>705541090</t>
  </si>
  <si>
    <t>https://podminky.urs.cz/item/CS_URS_2024_01/185804311</t>
  </si>
  <si>
    <t>185851121</t>
  </si>
  <si>
    <t>Dovoz vody pro zálivku rostlin na vzdálenost do 1000 m</t>
  </si>
  <si>
    <t>319871836</t>
  </si>
  <si>
    <t>https://podminky.urs.cz/item/CS_URS_2024_01/185851121</t>
  </si>
  <si>
    <t>185851129</t>
  </si>
  <si>
    <t>Dovoz vody pro zálivku rostlin Příplatek k ceně za každých dalších i započatých 1000 m</t>
  </si>
  <si>
    <t>-929983212</t>
  </si>
  <si>
    <t>https://podminky.urs.cz/item/CS_URS_2024_01/185851129</t>
  </si>
  <si>
    <t>Výsadba trvalek, travin a cibulovin</t>
  </si>
  <si>
    <t>183111112</t>
  </si>
  <si>
    <t>Hloubení jamek pro vysazování rostlin v zemině skupiny 1 až 4 bez výměny půdy v rovině nebo na svahu do 1:5, objemu přes 0,002 do 0,005 m3</t>
  </si>
  <si>
    <t>-2061169367</t>
  </si>
  <si>
    <t>https://podminky.urs.cz/item/CS_URS_2024_01/183111112</t>
  </si>
  <si>
    <t>183211322</t>
  </si>
  <si>
    <t>Výsadba květin do připravené půdy se zalitím do připravené půdy, se zalitím květin krytokořenných o průměru kontejneru přes 80 do 120 mm</t>
  </si>
  <si>
    <t>841438840</t>
  </si>
  <si>
    <t>https://podminky.urs.cz/item/CS_URS_2024_01/183211322</t>
  </si>
  <si>
    <t>T1</t>
  </si>
  <si>
    <t>Yucca filamentosa / juka/</t>
  </si>
  <si>
    <t>-89055341</t>
  </si>
  <si>
    <t>T2</t>
  </si>
  <si>
    <t>Miscanthus sinensis Gracillimus /okrasná travina/</t>
  </si>
  <si>
    <t>-1186296613</t>
  </si>
  <si>
    <t>T3</t>
  </si>
  <si>
    <t>Perovskia atriplicifolia ‚Little Spire’ /perovskie/</t>
  </si>
  <si>
    <t>1576941429</t>
  </si>
  <si>
    <t>T4</t>
  </si>
  <si>
    <t>Agastache Blue Fortune /agastache/</t>
  </si>
  <si>
    <t>1789109418</t>
  </si>
  <si>
    <t>T5</t>
  </si>
  <si>
    <t>Sesleria autumnalis /okrasná travina/</t>
  </si>
  <si>
    <t>-998342788</t>
  </si>
  <si>
    <t>T6</t>
  </si>
  <si>
    <t>Papaver orientale Allegro /vlčí mák/</t>
  </si>
  <si>
    <t>1015613648</t>
  </si>
  <si>
    <t>T7</t>
  </si>
  <si>
    <t>Rudbeckia fulgida Goldsturm /rudbékie/</t>
  </si>
  <si>
    <t>1796389198</t>
  </si>
  <si>
    <t>T8</t>
  </si>
  <si>
    <t>Euphorbia polychorma /pryšec/</t>
  </si>
  <si>
    <t>-1940380214</t>
  </si>
  <si>
    <t>T9</t>
  </si>
  <si>
    <t>Coreopsis verticillata /krásnoočko/</t>
  </si>
  <si>
    <t>-131702580</t>
  </si>
  <si>
    <t>T10</t>
  </si>
  <si>
    <t>Salvia nemorosa Caradonna /šalvěj/</t>
  </si>
  <si>
    <t>-951141246</t>
  </si>
  <si>
    <t>T11</t>
  </si>
  <si>
    <t>Aster dumosus Prof. A. Kippenberg /astra/</t>
  </si>
  <si>
    <t>-193652551</t>
  </si>
  <si>
    <t>T12</t>
  </si>
  <si>
    <t>Aster dumosus Early Blue /astra/</t>
  </si>
  <si>
    <t>-1302427334</t>
  </si>
  <si>
    <t>T13</t>
  </si>
  <si>
    <t>Gaura lindheimeri /svíčkovec/</t>
  </si>
  <si>
    <t>1228706821</t>
  </si>
  <si>
    <t>T14</t>
  </si>
  <si>
    <t>Verbena bonariensis /verbena/</t>
  </si>
  <si>
    <t>-2127133674</t>
  </si>
  <si>
    <t>T15</t>
  </si>
  <si>
    <t>Calamintha nepeta /marulka/</t>
  </si>
  <si>
    <t>-154432762</t>
  </si>
  <si>
    <t>T16</t>
  </si>
  <si>
    <t>Nepeta racemosa Superba /šanta/</t>
  </si>
  <si>
    <t>-1056554878</t>
  </si>
  <si>
    <t>T17</t>
  </si>
  <si>
    <t>Geranium sanquineum Album /kakost/</t>
  </si>
  <si>
    <t>-1875054195</t>
  </si>
  <si>
    <t>T18</t>
  </si>
  <si>
    <t>Geranium Rozanne /kakost/</t>
  </si>
  <si>
    <t>1003354529</t>
  </si>
  <si>
    <t>T19</t>
  </si>
  <si>
    <t>Stachys bysantina Silver Carpet</t>
  </si>
  <si>
    <t>269002710</t>
  </si>
  <si>
    <t>T20</t>
  </si>
  <si>
    <t>Oenothera missouriensis /pupalka/</t>
  </si>
  <si>
    <t>-649069537</t>
  </si>
  <si>
    <t>183111111</t>
  </si>
  <si>
    <t>Hloubení jamek pro vysazování rostlin v zemině skupiny 1 až 4 bez výměny půdy v rovině nebo na svahu do 1:5, objemu do 0,002 m3</t>
  </si>
  <si>
    <t>913089437</t>
  </si>
  <si>
    <t>https://podminky.urs.cz/item/CS_URS_2024_01/183111111</t>
  </si>
  <si>
    <t>183211313</t>
  </si>
  <si>
    <t>Výsadba květin do připravené půdy se zalitím do připravené půdy, se zalitím cibulí nebo hlíz</t>
  </si>
  <si>
    <t>1263523377</t>
  </si>
  <si>
    <t>https://podminky.urs.cz/item/CS_URS_2024_01/183211313</t>
  </si>
  <si>
    <t>C1</t>
  </si>
  <si>
    <t>Iris reticulata /kosatec/</t>
  </si>
  <si>
    <t>-102501906</t>
  </si>
  <si>
    <t>C2</t>
  </si>
  <si>
    <t>Tulipa Shogun /tulipán/</t>
  </si>
  <si>
    <t>314201567</t>
  </si>
  <si>
    <t>C3</t>
  </si>
  <si>
    <t>Muscari armeniacum /modřenec/</t>
  </si>
  <si>
    <t>1682794660</t>
  </si>
  <si>
    <t>C4</t>
  </si>
  <si>
    <t>Narcissus poeticus /narcis/</t>
  </si>
  <si>
    <t>1723441150</t>
  </si>
  <si>
    <t>C5</t>
  </si>
  <si>
    <t>Allium Nigrum /česnek/</t>
  </si>
  <si>
    <t>2008469583</t>
  </si>
  <si>
    <t>185804312</t>
  </si>
  <si>
    <t>Zalití rostlin vodou plochy záhonů jednotlivě přes 20 m2</t>
  </si>
  <si>
    <t>-101419737</t>
  </si>
  <si>
    <t>https://podminky.urs.cz/item/CS_URS_2024_01/185804312</t>
  </si>
  <si>
    <t>892933771</t>
  </si>
  <si>
    <t>-1132213057</t>
  </si>
  <si>
    <t>80</t>
  </si>
  <si>
    <t>184911151</t>
  </si>
  <si>
    <t>Mulčování záhonů kačírkem nebo drceným kamenivem tloušťky mulče přes 20 do 50 mm v rovině nebo na svahu do 1:5</t>
  </si>
  <si>
    <t>1721988202</t>
  </si>
  <si>
    <t>https://podminky.urs.cz/item/CS_URS_2024_01/184911151</t>
  </si>
  <si>
    <t>81</t>
  </si>
  <si>
    <t>58333625</t>
  </si>
  <si>
    <t>kamenivo těžené hrubé frakce 4/8</t>
  </si>
  <si>
    <t>1893712879</t>
  </si>
  <si>
    <t>"Kačírek bude vyvzorkován před realizací, tl. 5cm + 20% rezerva"166*0,05*2</t>
  </si>
  <si>
    <t>16,6*0,125 'Přepočtené koeficientem množství</t>
  </si>
  <si>
    <t>82</t>
  </si>
  <si>
    <t>184801131</t>
  </si>
  <si>
    <t>Ošetření vysazených dřevin ve skupinách v rovině nebo na svahu do 1:5</t>
  </si>
  <si>
    <t>379181299</t>
  </si>
  <si>
    <t>https://podminky.urs.cz/item/CS_URS_2024_01/184801131</t>
  </si>
  <si>
    <t>"vypletí, vč. naložení a odvozu, 2x v průběhu stavby"2*166</t>
  </si>
  <si>
    <t>Založení trávníků výsevem</t>
  </si>
  <si>
    <t>83</t>
  </si>
  <si>
    <t>1393077540</t>
  </si>
  <si>
    <t>84</t>
  </si>
  <si>
    <t>00572410</t>
  </si>
  <si>
    <t>-763371963</t>
  </si>
  <si>
    <t>705*0,02 'Přepočtené koeficientem množství</t>
  </si>
  <si>
    <t>85</t>
  </si>
  <si>
    <t>183403161</t>
  </si>
  <si>
    <t>Obdělání půdy válením v rovině nebo na svahu do 1:5</t>
  </si>
  <si>
    <t>-1514840036</t>
  </si>
  <si>
    <t>https://podminky.urs.cz/item/CS_URS_2024_01/183403161</t>
  </si>
  <si>
    <t>86</t>
  </si>
  <si>
    <t>185803111</t>
  </si>
  <si>
    <t>Ošetření trávníku jednorázové v rovině nebo na svahu do 1:5</t>
  </si>
  <si>
    <t>-991032355</t>
  </si>
  <si>
    <t>https://podminky.urs.cz/item/CS_URS_2024_01/185803111</t>
  </si>
  <si>
    <t>87</t>
  </si>
  <si>
    <t>184813521</t>
  </si>
  <si>
    <t>Chemické odplevelení po založení kultury ručně postřikem na široko v rovině nebo na svahu do 1:5</t>
  </si>
  <si>
    <t>-532304367</t>
  </si>
  <si>
    <t>https://podminky.urs.cz/item/CS_URS_2024_01/184813521</t>
  </si>
  <si>
    <t>Údržba stromů</t>
  </si>
  <si>
    <t>88</t>
  </si>
  <si>
    <t>184813151</t>
  </si>
  <si>
    <t>Odstranění výmladků stromu ručně, na bázi, výšky do 2 m, průměru kmene do 0,2 m</t>
  </si>
  <si>
    <t>641449218</t>
  </si>
  <si>
    <t>https://podminky.urs.cz/item/CS_URS_2024_01/184813151</t>
  </si>
  <si>
    <t>89</t>
  </si>
  <si>
    <t>185804213</t>
  </si>
  <si>
    <t>Vypletí v rovině nebo na svahu do 1:5 dřevin solitérních</t>
  </si>
  <si>
    <t>879882141</t>
  </si>
  <si>
    <t>https://podminky.urs.cz/item/CS_URS_2024_01/185804213</t>
  </si>
  <si>
    <t>90</t>
  </si>
  <si>
    <t>-1366232973</t>
  </si>
  <si>
    <t>"Kontrola kotvení kůly a oprava"6</t>
  </si>
  <si>
    <t>91</t>
  </si>
  <si>
    <t>-2140160231</t>
  </si>
  <si>
    <t>"výměna 20%"2</t>
  </si>
  <si>
    <t>2*3 'Přepočtené koeficientem množství</t>
  </si>
  <si>
    <t>92</t>
  </si>
  <si>
    <t>1766019335</t>
  </si>
  <si>
    <t>"zálivka 16x za rok spotřeba 0,6m3/ zálivka"16*0,6</t>
  </si>
  <si>
    <t>93</t>
  </si>
  <si>
    <t>185804319</t>
  </si>
  <si>
    <t>Zalití rostlin vodou Příplatek k cenám za zálivku nádob, nebo zvýšených záhonů do 100 m2 jednotlivě</t>
  </si>
  <si>
    <t>477534979</t>
  </si>
  <si>
    <t>https://podminky.urs.cz/item/CS_URS_2024_01/185804319</t>
  </si>
  <si>
    <t>"doplňková závlaha stromů v záboru stavby (lípy č. 1-4), cca 100l/strom, cca 6x v průběhu stavby (dla počasí a délky), voda z místního zdroje"2,4</t>
  </si>
  <si>
    <t>94</t>
  </si>
  <si>
    <t>877980722</t>
  </si>
  <si>
    <t>"Vizuální kontrola (stabilita. prosychání, choroby, škůdci atd.)"3</t>
  </si>
  <si>
    <t>Údržba záhonů</t>
  </si>
  <si>
    <t>95</t>
  </si>
  <si>
    <t>185804211</t>
  </si>
  <si>
    <t>Vypletí v rovině nebo na svahu do 1:5 záhonu květin</t>
  </si>
  <si>
    <t>1739787900</t>
  </si>
  <si>
    <t>https://podminky.urs.cz/item/CS_URS_2024_01/185804211</t>
  </si>
  <si>
    <t>"4x za rok"4*166</t>
  </si>
  <si>
    <t>96</t>
  </si>
  <si>
    <t>185804252</t>
  </si>
  <si>
    <t>Odstranění odkvetlých a odumřelých částí rostlin ze záhonů trvalek</t>
  </si>
  <si>
    <t>-1583988069</t>
  </si>
  <si>
    <t>https://podminky.urs.cz/item/CS_URS_2024_01/185804252</t>
  </si>
  <si>
    <t>"termín porvedení - začátek března - jarní sestřih)- záhony trvalek, travin a cibulí"166</t>
  </si>
  <si>
    <t>97</t>
  </si>
  <si>
    <t>185811152</t>
  </si>
  <si>
    <t>Shrabání listí ručně nebo strojně souvislé plochy do 1000 m2 s pokryvnými rostlinami v rovině nebo na svahu do 1:5 ve vrstvě přes 50 do 100 mm</t>
  </si>
  <si>
    <t>533208133</t>
  </si>
  <si>
    <t>https://podminky.urs.cz/item/CS_URS_2024_01/185811152</t>
  </si>
  <si>
    <t>98</t>
  </si>
  <si>
    <t>1184285756</t>
  </si>
  <si>
    <t>"15l/m2 (16xza rok) 166m2"2,5</t>
  </si>
  <si>
    <t>Údržba trávníků</t>
  </si>
  <si>
    <t>99</t>
  </si>
  <si>
    <t>111151121</t>
  </si>
  <si>
    <t>Pokosení trávníku při souvislé ploše do 1000 m2 parkového v rovině nebo svahu do 1:5</t>
  </si>
  <si>
    <t>1363467631</t>
  </si>
  <si>
    <t>https://podminky.urs.cz/item/CS_URS_2024_01/111151121</t>
  </si>
  <si>
    <t>"6x za rok"705*6</t>
  </si>
  <si>
    <t>100</t>
  </si>
  <si>
    <t>185811211</t>
  </si>
  <si>
    <t>Vyhrabání trávníku souvislé plochy do 1000 m2 v rovině nebo na svahu do 1:5</t>
  </si>
  <si>
    <t>227677631</t>
  </si>
  <si>
    <t>https://podminky.urs.cz/item/CS_URS_2024_01/185811211</t>
  </si>
  <si>
    <t>101</t>
  </si>
  <si>
    <t>185811111</t>
  </si>
  <si>
    <t>Shrabání listí ručně nebo strojně souvislé plochy do 1000 m2 bez pokryvných rostlin v rovině nebo na svahu do 1:5, ve vrstvě do 50 mm</t>
  </si>
  <si>
    <t>-9577850</t>
  </si>
  <si>
    <t>https://podminky.urs.cz/item/CS_URS_2024_01/185811111</t>
  </si>
  <si>
    <t>102</t>
  </si>
  <si>
    <t>-1527274920</t>
  </si>
  <si>
    <t>"selektivní herbicid proti dvouděložným plevelům"705</t>
  </si>
  <si>
    <t>103</t>
  </si>
  <si>
    <t>-1718771275</t>
  </si>
  <si>
    <t>"dosev trávníku cca 5% z plochy"705*0,05</t>
  </si>
  <si>
    <t>104</t>
  </si>
  <si>
    <t>108589331</t>
  </si>
  <si>
    <t>35,25*0,02 'Přepočtené koeficientem množství</t>
  </si>
  <si>
    <t>105</t>
  </si>
  <si>
    <t>997221858</t>
  </si>
  <si>
    <t>Poplatek za uložení stavebního odpadu na recyklační skládce (skládkovné) z rostlinných pletiv zatříděného do Katalogu odpadů pod kódem 02 01 03</t>
  </si>
  <si>
    <t>751220079</t>
  </si>
  <si>
    <t>https://podminky.urs.cz/item/CS_URS_2024_01/997221858</t>
  </si>
  <si>
    <t>"biologická likvidace odpadu (poplatek za uložení na kompostárnu)"</t>
  </si>
  <si>
    <t>"bioodpad kácení"8,9</t>
  </si>
  <si>
    <t>"bioodpad příprava ploch"0,5</t>
  </si>
  <si>
    <t>"bioodpad výsadba trvalek travin a cibulovin"0,05</t>
  </si>
  <si>
    <t>"bioodpad založení trávníků"1,2</t>
  </si>
  <si>
    <t>"bioodpad údržba stromů"0,1</t>
  </si>
  <si>
    <t>"bioodpad údržba záhonů"4,5</t>
  </si>
  <si>
    <t>"bioodpad údržba trávníků"1,5</t>
  </si>
  <si>
    <t>106</t>
  </si>
  <si>
    <t>578637298</t>
  </si>
  <si>
    <t>"výkopek z jam"9,6</t>
  </si>
  <si>
    <t>107</t>
  </si>
  <si>
    <t>998231311</t>
  </si>
  <si>
    <t>Přesun hmot pro sadovnické a krajinářské úpravy strojně dopravní vzdálenost do 5000 m</t>
  </si>
  <si>
    <t>-1157394676</t>
  </si>
  <si>
    <t>https://podminky.urs.cz/item/CS_URS_2024_01/998231311</t>
  </si>
  <si>
    <t>"pčesun hmot kácení"9,25</t>
  </si>
  <si>
    <t>"přesun hmot příprava ploch"62</t>
  </si>
  <si>
    <t>"přesun hmot výsadba stromů"21,5</t>
  </si>
  <si>
    <t>"přesun hmot výsadba trvalek, travin a cibulovin"19,1</t>
  </si>
  <si>
    <t>"přesun hmot založení trávníků"1,2</t>
  </si>
  <si>
    <t>"přesun hmot údržba stromů"0,1</t>
  </si>
  <si>
    <t>"přesun hmot údržba záhonů"4,5</t>
  </si>
  <si>
    <t>"Přesun hmot údržba trávníků"1,5</t>
  </si>
  <si>
    <t>016/2024_16 - Vedlejší rozpočtové náklady SO 101</t>
  </si>
  <si>
    <t>0001</t>
  </si>
  <si>
    <t>Vytyčení inženýrských sítí a ručně kopané sondy pro ověření polohy inženýrských sítí (dle potřeby stavby 6ks)</t>
  </si>
  <si>
    <t>-2103092177</t>
  </si>
  <si>
    <t>0002</t>
  </si>
  <si>
    <t>Zařízení staveniště, provoz a odstranění. Obsahuje veškeré náklady spojené se zařízením staveniště, včetně toalet.</t>
  </si>
  <si>
    <t>1751201540</t>
  </si>
  <si>
    <t>0003</t>
  </si>
  <si>
    <t>Pomocné práce- zajištění nebo zřízení, regulaci a ochranu dopravy vč. DIO a přechodného dopravního značení - úhrnná částka musí obsahovat veškeré náklady na dočasné úpravy a regulaci (vč. pěších) na staveništi a nezbytné značení a opatření vyplívající z požadeavků BOZP na staveništi, uvažováno jednotyčové zábradlí vysoké min. 1,10m s označením zákazu vstupu, lávky pro pěší, provizorní dopravní značení v rozsahu dle stanovení přechodného dopravního značení. Bude provedena pasportizace okolních objektů včetně fotodokumentace3 vyhotoveních v písemné podobě a 1x v digitální podobě na CD.</t>
  </si>
  <si>
    <t>-935927213</t>
  </si>
  <si>
    <t>0004</t>
  </si>
  <si>
    <t>Geodetické zaměření skutečného provedení stavby – na podkladu katastrální mapy, ve formátech uvedených ve smlouvě o dílo; 3 vyhotovení v papírové podobě, 1 v elektronické na CD, či flash disku, včetně fotodokumentace v průběhu stavby.</t>
  </si>
  <si>
    <t>739743776</t>
  </si>
  <si>
    <t>0005</t>
  </si>
  <si>
    <t>Zkoušení a kontrola prací zkušebnou zhotovitele dle TP - zajištění potřebných zkoušek na PAU v potřebném množství dle vyhlášky 130/20019 pro stanovení jakého množství z asfaltových povrchů bude nutné uložit na skládku nebezpečných odpadů a nebo zda odkoupí zhotovitel, či si ponechá objednatel.</t>
  </si>
  <si>
    <t>1240605587</t>
  </si>
  <si>
    <t>0006</t>
  </si>
  <si>
    <t>Dokumentace skutečného provedení stavby ve 3 vyhotoveních v písemné podobě a 1x v digitální podobě na CD</t>
  </si>
  <si>
    <t>1037536661</t>
  </si>
  <si>
    <t>0007</t>
  </si>
  <si>
    <t>Pojištění provedených prací dle ustanovení smlouvy o dílo - (stavebně montážní pojištění a pojištění odpovědnosti za škodu), přesná specifikace uvedena ve SOD</t>
  </si>
  <si>
    <t>-1685135862</t>
  </si>
  <si>
    <t>0008</t>
  </si>
  <si>
    <t>Zkoušení konstrukcí a prací nezávislou zkušebnou - čerpání pouze se souhlasem objednatele na základě požadavku objednatele, pevná částka 60 000,- Kč, zkoušení konstrukcí a prací nezávislou zkušebnou - provedení zkoušek nad rámec smluvních KZP, nezahrnuje náklady na povinné průkazní zkoušky</t>
  </si>
  <si>
    <t>-1173765742</t>
  </si>
  <si>
    <t>0009</t>
  </si>
  <si>
    <t>Geometrický plán – pro zápis stavby do evidence katastru nemovitostí. 5 vyhotovení v papírové podobě a 1 v elektronické na CD, či flash disku.</t>
  </si>
  <si>
    <t>-1102522497</t>
  </si>
  <si>
    <t>0010</t>
  </si>
  <si>
    <t>Vytýčení stavby oprávněným geodetem - veškerá geodetická zaměření prováděná oprávněným geodetem - vytyčení stavby, vytyčení obvodu staveniště, vytyčení během stavby, zřízení vytyčovací sítě stavby (včetně vytyčovacích bodů krytých šachtou a vytyčovacích bodu s nucenou centrací a hlavních výškových bodu v potřebném rozsahu, vytyčení stávajících inženýrských sítí - předpoklad 3x v tištěné podobě, 1x na CD či flash disku.</t>
  </si>
  <si>
    <t>1767874212</t>
  </si>
  <si>
    <t>0011</t>
  </si>
  <si>
    <t>Pasportizace objektů - pasportizace vně a uvnitř pozemních objektů přilehlých ke stavbě před zahájením stavby a po dokončení stavby - zdokumentování stavebně technického stavu včetně zprávy a fotodokumentace</t>
  </si>
  <si>
    <t>-370823569</t>
  </si>
  <si>
    <t>0012</t>
  </si>
  <si>
    <t>Pasportizace stávajících komunikací využívajících staveništní dopravou před zahájením stavby a po dokončení stavby, vč. objízdných tras - zdokumentování stavebně technického stavu včetně zprávy a fotodokumentace,včetně pasportizace objízdných tras, vše před zahájením stavebních prací a po jejich dokončení.</t>
  </si>
  <si>
    <t>491498795</t>
  </si>
  <si>
    <t>0013</t>
  </si>
  <si>
    <t xml:space="preserve">Ostatní požadavky – fotodokumentace - fotodokumentace průběhu stavby, předání 1x v digitální podobě jako součást závěrečné zprávy. Včetně foto sledování stavby dronem minimálně 2x v průběhu realizace a 1x po jejím dokončení. Položka zahrnuje: fotodokumentaci zadavatelem požadovaného děje a konstrukcí v požadovaných časových intervalech </t>
  </si>
  <si>
    <t>-1347304332</t>
  </si>
  <si>
    <t>0014</t>
  </si>
  <si>
    <t>Ostatní požadavky – posudky, kontroly, revizní zprávy. Vypracování plánu kontrolních prohlídek stavby KZP, TP, TePř a závěrečné zprávy v počtu dle SOD.</t>
  </si>
  <si>
    <t>1734469753</t>
  </si>
  <si>
    <t>0015</t>
  </si>
  <si>
    <t>Ostatní požadavky – informační bilboard. Billboard pro město Světlá nad Sázavou (osazeno v místě stavby po dobu realizace stavby, osazen 1 ks velkoplošného billboardu o předpokládaných rozměrech 5.1x2.4 m dle pravidel objednatele a poskytovatele dotace, včetně projednání umístění, výroby, dodání, montáže a demontáže). Položka zahrnuje: dodání a osazení informačních tabulí v předepsaném provedení a množství s obsahem předepsaným zadavatelem a poskytovatele dotace, veškeré nosné a upevňovací konstrukce, základové konstrukce včetně nutných zemních prací, demontáž a odvoz po skončení platnosti, případně nutné opravy poškozených částí během platnosti.</t>
  </si>
  <si>
    <t>-252147789</t>
  </si>
  <si>
    <t>0016</t>
  </si>
  <si>
    <t>Pomocné práce k zajištění nebo zřízení objížďky a přístupových cest - případná oprava silnic II., III. třídy a MK staveništní dopravou a staveništní dopravou v trasy na mezideponii stavby, čerpáno se souhlasem objednatele na základě pasportizace komunikací a rozsahu poškození staveništní dopravou</t>
  </si>
  <si>
    <t>-1546031142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</si>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</sst>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8" fillId="2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7341" TargetMode="External" /><Relationship Id="rId2" Type="http://schemas.openxmlformats.org/officeDocument/2006/relationships/hyperlink" Target="https://podminky.urs.cz/item/CS_URS_2024_01/596211210" TargetMode="External" /><Relationship Id="rId3" Type="http://schemas.openxmlformats.org/officeDocument/2006/relationships/hyperlink" Target="https://podminky.urs.cz/item/CS_URS_2024_01/HZS3131" TargetMode="External" /><Relationship Id="rId4" Type="http://schemas.openxmlformats.org/officeDocument/2006/relationships/hyperlink" Target="https://podminky.urs.cz/item/CS_URS_2024_01/HZS3131" TargetMode="External" /><Relationship Id="rId5" Type="http://schemas.openxmlformats.org/officeDocument/2006/relationships/hyperlink" Target="https://podminky.urs.cz/item/CS_URS_2024_01/HZS3132" TargetMode="External" /><Relationship Id="rId6" Type="http://schemas.openxmlformats.org/officeDocument/2006/relationships/hyperlink" Target="https://podminky.urs.cz/item/CS_URS_2024_01/HZS4212" TargetMode="External" /><Relationship Id="rId7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HZS4232" TargetMode="External" /><Relationship Id="rId2" Type="http://schemas.openxmlformats.org/officeDocument/2006/relationships/hyperlink" Target="https://podminky.urs.cz/item/CS_URS_2024_01/111212351" TargetMode="External" /><Relationship Id="rId3" Type="http://schemas.openxmlformats.org/officeDocument/2006/relationships/hyperlink" Target="https://podminky.urs.cz/item/CS_URS_2024_01/112101141" TargetMode="External" /><Relationship Id="rId4" Type="http://schemas.openxmlformats.org/officeDocument/2006/relationships/hyperlink" Target="https://podminky.urs.cz/item/CS_URS_2024_01/112151351" TargetMode="External" /><Relationship Id="rId5" Type="http://schemas.openxmlformats.org/officeDocument/2006/relationships/hyperlink" Target="https://podminky.urs.cz/item/CS_URS_2024_01/112151352" TargetMode="External" /><Relationship Id="rId6" Type="http://schemas.openxmlformats.org/officeDocument/2006/relationships/hyperlink" Target="https://podminky.urs.cz/item/CS_URS_2024_01/112151353" TargetMode="External" /><Relationship Id="rId7" Type="http://schemas.openxmlformats.org/officeDocument/2006/relationships/hyperlink" Target="https://podminky.urs.cz/item/CS_URS_2024_01/112151360" TargetMode="External" /><Relationship Id="rId8" Type="http://schemas.openxmlformats.org/officeDocument/2006/relationships/hyperlink" Target="https://podminky.urs.cz/item/CS_URS_2024_01/184801121" TargetMode="External" /><Relationship Id="rId9" Type="http://schemas.openxmlformats.org/officeDocument/2006/relationships/hyperlink" Target="https://podminky.urs.cz/item/CS_URS_2024_01/184806151" TargetMode="External" /><Relationship Id="rId10" Type="http://schemas.openxmlformats.org/officeDocument/2006/relationships/hyperlink" Target="https://podminky.urs.cz/item/CS_URS_2024_01/184813155" TargetMode="External" /><Relationship Id="rId11" Type="http://schemas.openxmlformats.org/officeDocument/2006/relationships/hyperlink" Target="https://podminky.urs.cz/item/CS_URS_2024_01/184818234" TargetMode="External" /><Relationship Id="rId12" Type="http://schemas.openxmlformats.org/officeDocument/2006/relationships/hyperlink" Target="https://podminky.urs.cz/item/CS_URS_2024_01/184818235" TargetMode="External" /><Relationship Id="rId13" Type="http://schemas.openxmlformats.org/officeDocument/2006/relationships/hyperlink" Target="https://podminky.urs.cz/item/CS_URS_2024_01/184818311" TargetMode="External" /><Relationship Id="rId14" Type="http://schemas.openxmlformats.org/officeDocument/2006/relationships/hyperlink" Target="https://podminky.urs.cz/item/CS_URS_2024_01/184852133" TargetMode="External" /><Relationship Id="rId15" Type="http://schemas.openxmlformats.org/officeDocument/2006/relationships/hyperlink" Target="https://podminky.urs.cz/item/CS_URS_2024_01/184852139" TargetMode="External" /><Relationship Id="rId16" Type="http://schemas.openxmlformats.org/officeDocument/2006/relationships/hyperlink" Target="https://podminky.urs.cz/item/CS_URS_2024_01/184852142" TargetMode="External" /><Relationship Id="rId17" Type="http://schemas.openxmlformats.org/officeDocument/2006/relationships/hyperlink" Target="https://podminky.urs.cz/item/CS_URS_2024_01/184852238" TargetMode="External" /><Relationship Id="rId18" Type="http://schemas.openxmlformats.org/officeDocument/2006/relationships/hyperlink" Target="https://podminky.urs.cz/item/CS_URS_2024_01/184813511" TargetMode="External" /><Relationship Id="rId19" Type="http://schemas.openxmlformats.org/officeDocument/2006/relationships/hyperlink" Target="https://podminky.urs.cz/item/CS_URS_2024_01/183403153" TargetMode="External" /><Relationship Id="rId20" Type="http://schemas.openxmlformats.org/officeDocument/2006/relationships/hyperlink" Target="https://podminky.urs.cz/item/CS_URS_2024_01/183403114" TargetMode="External" /><Relationship Id="rId21" Type="http://schemas.openxmlformats.org/officeDocument/2006/relationships/hyperlink" Target="https://podminky.urs.cz/item/CS_URS_2024_01/183403111" TargetMode="External" /><Relationship Id="rId22" Type="http://schemas.openxmlformats.org/officeDocument/2006/relationships/hyperlink" Target="https://podminky.urs.cz/item/CS_URS_2024_01/181351103" TargetMode="External" /><Relationship Id="rId23" Type="http://schemas.openxmlformats.org/officeDocument/2006/relationships/hyperlink" Target="https://podminky.urs.cz/item/CS_URS_2024_01/183403153" TargetMode="External" /><Relationship Id="rId24" Type="http://schemas.openxmlformats.org/officeDocument/2006/relationships/hyperlink" Target="https://podminky.urs.cz/item/CS_URS_2024_01/185802113" TargetMode="External" /><Relationship Id="rId25" Type="http://schemas.openxmlformats.org/officeDocument/2006/relationships/hyperlink" Target="https://podminky.urs.cz/item/CS_URS_2024_01/183101222" TargetMode="External" /><Relationship Id="rId26" Type="http://schemas.openxmlformats.org/officeDocument/2006/relationships/hyperlink" Target="https://podminky.urs.cz/item/CS_URS_2024_01/184102116" TargetMode="External" /><Relationship Id="rId27" Type="http://schemas.openxmlformats.org/officeDocument/2006/relationships/hyperlink" Target="https://podminky.urs.cz/item/CS_URS_2024_01/184215133" TargetMode="External" /><Relationship Id="rId28" Type="http://schemas.openxmlformats.org/officeDocument/2006/relationships/hyperlink" Target="https://podminky.urs.cz/item/CS_URS_2024_01/184215123" TargetMode="External" /><Relationship Id="rId29" Type="http://schemas.openxmlformats.org/officeDocument/2006/relationships/hyperlink" Target="https://podminky.urs.cz/item/CS_URS_2024_01/184501141" TargetMode="External" /><Relationship Id="rId30" Type="http://schemas.openxmlformats.org/officeDocument/2006/relationships/hyperlink" Target="https://podminky.urs.cz/item/CS_URS_2024_01/184818231" TargetMode="External" /><Relationship Id="rId31" Type="http://schemas.openxmlformats.org/officeDocument/2006/relationships/hyperlink" Target="https://podminky.urs.cz/item/CS_URS_2024_01/185802114" TargetMode="External" /><Relationship Id="rId32" Type="http://schemas.openxmlformats.org/officeDocument/2006/relationships/hyperlink" Target="https://podminky.urs.cz/item/CS_URS_2024_01/184215412" TargetMode="External" /><Relationship Id="rId33" Type="http://schemas.openxmlformats.org/officeDocument/2006/relationships/hyperlink" Target="https://podminky.urs.cz/item/CS_URS_2024_01/184911421" TargetMode="External" /><Relationship Id="rId34" Type="http://schemas.openxmlformats.org/officeDocument/2006/relationships/hyperlink" Target="https://podminky.urs.cz/item/CS_URS_2024_01/185804311" TargetMode="External" /><Relationship Id="rId35" Type="http://schemas.openxmlformats.org/officeDocument/2006/relationships/hyperlink" Target="https://podminky.urs.cz/item/CS_URS_2024_01/185851121" TargetMode="External" /><Relationship Id="rId36" Type="http://schemas.openxmlformats.org/officeDocument/2006/relationships/hyperlink" Target="https://podminky.urs.cz/item/CS_URS_2024_01/185851129" TargetMode="External" /><Relationship Id="rId37" Type="http://schemas.openxmlformats.org/officeDocument/2006/relationships/hyperlink" Target="https://podminky.urs.cz/item/CS_URS_2024_01/183111112" TargetMode="External" /><Relationship Id="rId38" Type="http://schemas.openxmlformats.org/officeDocument/2006/relationships/hyperlink" Target="https://podminky.urs.cz/item/CS_URS_2024_01/183211322" TargetMode="External" /><Relationship Id="rId39" Type="http://schemas.openxmlformats.org/officeDocument/2006/relationships/hyperlink" Target="https://podminky.urs.cz/item/CS_URS_2024_01/183111111" TargetMode="External" /><Relationship Id="rId40" Type="http://schemas.openxmlformats.org/officeDocument/2006/relationships/hyperlink" Target="https://podminky.urs.cz/item/CS_URS_2024_01/183211313" TargetMode="External" /><Relationship Id="rId41" Type="http://schemas.openxmlformats.org/officeDocument/2006/relationships/hyperlink" Target="https://podminky.urs.cz/item/CS_URS_2024_01/185804312" TargetMode="External" /><Relationship Id="rId42" Type="http://schemas.openxmlformats.org/officeDocument/2006/relationships/hyperlink" Target="https://podminky.urs.cz/item/CS_URS_2024_01/185851121" TargetMode="External" /><Relationship Id="rId43" Type="http://schemas.openxmlformats.org/officeDocument/2006/relationships/hyperlink" Target="https://podminky.urs.cz/item/CS_URS_2024_01/185851129" TargetMode="External" /><Relationship Id="rId44" Type="http://schemas.openxmlformats.org/officeDocument/2006/relationships/hyperlink" Target="https://podminky.urs.cz/item/CS_URS_2024_01/184911151" TargetMode="External" /><Relationship Id="rId45" Type="http://schemas.openxmlformats.org/officeDocument/2006/relationships/hyperlink" Target="https://podminky.urs.cz/item/CS_URS_2024_01/184801131" TargetMode="External" /><Relationship Id="rId46" Type="http://schemas.openxmlformats.org/officeDocument/2006/relationships/hyperlink" Target="https://podminky.urs.cz/item/CS_URS_2024_01/181411131" TargetMode="External" /><Relationship Id="rId47" Type="http://schemas.openxmlformats.org/officeDocument/2006/relationships/hyperlink" Target="https://podminky.urs.cz/item/CS_URS_2024_01/183403161" TargetMode="External" /><Relationship Id="rId48" Type="http://schemas.openxmlformats.org/officeDocument/2006/relationships/hyperlink" Target="https://podminky.urs.cz/item/CS_URS_2024_01/185803111" TargetMode="External" /><Relationship Id="rId49" Type="http://schemas.openxmlformats.org/officeDocument/2006/relationships/hyperlink" Target="https://podminky.urs.cz/item/CS_URS_2024_01/184813521" TargetMode="External" /><Relationship Id="rId50" Type="http://schemas.openxmlformats.org/officeDocument/2006/relationships/hyperlink" Target="https://podminky.urs.cz/item/CS_URS_2024_01/184813151" TargetMode="External" /><Relationship Id="rId51" Type="http://schemas.openxmlformats.org/officeDocument/2006/relationships/hyperlink" Target="https://podminky.urs.cz/item/CS_URS_2024_01/185804213" TargetMode="External" /><Relationship Id="rId52" Type="http://schemas.openxmlformats.org/officeDocument/2006/relationships/hyperlink" Target="https://podminky.urs.cz/item/CS_URS_2024_01/184215133" TargetMode="External" /><Relationship Id="rId53" Type="http://schemas.openxmlformats.org/officeDocument/2006/relationships/hyperlink" Target="https://podminky.urs.cz/item/CS_URS_2024_01/185804311" TargetMode="External" /><Relationship Id="rId54" Type="http://schemas.openxmlformats.org/officeDocument/2006/relationships/hyperlink" Target="https://podminky.urs.cz/item/CS_URS_2024_01/185804319" TargetMode="External" /><Relationship Id="rId55" Type="http://schemas.openxmlformats.org/officeDocument/2006/relationships/hyperlink" Target="https://podminky.urs.cz/item/CS_URS_2024_01/HZS4232" TargetMode="External" /><Relationship Id="rId56" Type="http://schemas.openxmlformats.org/officeDocument/2006/relationships/hyperlink" Target="https://podminky.urs.cz/item/CS_URS_2024_01/185804211" TargetMode="External" /><Relationship Id="rId57" Type="http://schemas.openxmlformats.org/officeDocument/2006/relationships/hyperlink" Target="https://podminky.urs.cz/item/CS_URS_2024_01/185804252" TargetMode="External" /><Relationship Id="rId58" Type="http://schemas.openxmlformats.org/officeDocument/2006/relationships/hyperlink" Target="https://podminky.urs.cz/item/CS_URS_2024_01/185811152" TargetMode="External" /><Relationship Id="rId59" Type="http://schemas.openxmlformats.org/officeDocument/2006/relationships/hyperlink" Target="https://podminky.urs.cz/item/CS_URS_2024_01/185804312" TargetMode="External" /><Relationship Id="rId60" Type="http://schemas.openxmlformats.org/officeDocument/2006/relationships/hyperlink" Target="https://podminky.urs.cz/item/CS_URS_2024_01/111151121" TargetMode="External" /><Relationship Id="rId61" Type="http://schemas.openxmlformats.org/officeDocument/2006/relationships/hyperlink" Target="https://podminky.urs.cz/item/CS_URS_2024_01/185811211" TargetMode="External" /><Relationship Id="rId62" Type="http://schemas.openxmlformats.org/officeDocument/2006/relationships/hyperlink" Target="https://podminky.urs.cz/item/CS_URS_2024_01/185811111" TargetMode="External" /><Relationship Id="rId63" Type="http://schemas.openxmlformats.org/officeDocument/2006/relationships/hyperlink" Target="https://podminky.urs.cz/item/CS_URS_2024_01/184813521" TargetMode="External" /><Relationship Id="rId64" Type="http://schemas.openxmlformats.org/officeDocument/2006/relationships/hyperlink" Target="https://podminky.urs.cz/item/CS_URS_2024_01/181411131" TargetMode="External" /><Relationship Id="rId65" Type="http://schemas.openxmlformats.org/officeDocument/2006/relationships/hyperlink" Target="https://podminky.urs.cz/item/CS_URS_2024_01/997221858" TargetMode="External" /><Relationship Id="rId66" Type="http://schemas.openxmlformats.org/officeDocument/2006/relationships/hyperlink" Target="https://podminky.urs.cz/item/CS_URS_2024_01/997221873" TargetMode="External" /><Relationship Id="rId67" Type="http://schemas.openxmlformats.org/officeDocument/2006/relationships/hyperlink" Target="https://podminky.urs.cz/item/CS_URS_2024_01/998231311" TargetMode="External" /><Relationship Id="rId68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85" TargetMode="External" /><Relationship Id="rId2" Type="http://schemas.openxmlformats.org/officeDocument/2006/relationships/hyperlink" Target="https://podminky.urs.cz/item/CS_URS_2024_01/113107243" TargetMode="External" /><Relationship Id="rId3" Type="http://schemas.openxmlformats.org/officeDocument/2006/relationships/hyperlink" Target="https://podminky.urs.cz/item/CS_URS_2024_01/122251105" TargetMode="External" /><Relationship Id="rId4" Type="http://schemas.openxmlformats.org/officeDocument/2006/relationships/hyperlink" Target="https://podminky.urs.cz/item/CS_URS_2024_01/132251102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2751119" TargetMode="External" /><Relationship Id="rId7" Type="http://schemas.openxmlformats.org/officeDocument/2006/relationships/hyperlink" Target="https://podminky.urs.cz/item/CS_URS_2024_01/171151103" TargetMode="External" /><Relationship Id="rId8" Type="http://schemas.openxmlformats.org/officeDocument/2006/relationships/hyperlink" Target="https://podminky.urs.cz/item/CS_URS_2024_01/171201201" TargetMode="External" /><Relationship Id="rId9" Type="http://schemas.openxmlformats.org/officeDocument/2006/relationships/hyperlink" Target="https://podminky.urs.cz/item/CS_URS_2024_01/171201231" TargetMode="External" /><Relationship Id="rId10" Type="http://schemas.openxmlformats.org/officeDocument/2006/relationships/hyperlink" Target="https://podminky.urs.cz/item/CS_URS_2024_01/175151101" TargetMode="External" /><Relationship Id="rId11" Type="http://schemas.openxmlformats.org/officeDocument/2006/relationships/hyperlink" Target="https://podminky.urs.cz/item/CS_URS_2024_01/181951112" TargetMode="External" /><Relationship Id="rId12" Type="http://schemas.openxmlformats.org/officeDocument/2006/relationships/hyperlink" Target="https://podminky.urs.cz/item/CS_URS_2024_01/212752112" TargetMode="External" /><Relationship Id="rId13" Type="http://schemas.openxmlformats.org/officeDocument/2006/relationships/hyperlink" Target="https://podminky.urs.cz/item/CS_URS_2024_01/451573111" TargetMode="External" /><Relationship Id="rId14" Type="http://schemas.openxmlformats.org/officeDocument/2006/relationships/hyperlink" Target="https://podminky.urs.cz/item/CS_URS_2024_01/564851111" TargetMode="External" /><Relationship Id="rId15" Type="http://schemas.openxmlformats.org/officeDocument/2006/relationships/hyperlink" Target="https://podminky.urs.cz/item/CS_URS_2024_01/564861111" TargetMode="External" /><Relationship Id="rId16" Type="http://schemas.openxmlformats.org/officeDocument/2006/relationships/hyperlink" Target="https://podminky.urs.cz/item/CS_URS_2024_01/565165121" TargetMode="External" /><Relationship Id="rId17" Type="http://schemas.openxmlformats.org/officeDocument/2006/relationships/hyperlink" Target="https://podminky.urs.cz/item/CS_URS_2024_01/567132115" TargetMode="External" /><Relationship Id="rId18" Type="http://schemas.openxmlformats.org/officeDocument/2006/relationships/hyperlink" Target="https://podminky.urs.cz/item/CS_URS_2024_01/573211109" TargetMode="External" /><Relationship Id="rId19" Type="http://schemas.openxmlformats.org/officeDocument/2006/relationships/hyperlink" Target="https://podminky.urs.cz/item/CS_URS_2024_01/577134111" TargetMode="External" /><Relationship Id="rId20" Type="http://schemas.openxmlformats.org/officeDocument/2006/relationships/hyperlink" Target="https://podminky.urs.cz/item/CS_URS_2024_01/591211111" TargetMode="External" /><Relationship Id="rId21" Type="http://schemas.openxmlformats.org/officeDocument/2006/relationships/hyperlink" Target="https://podminky.urs.cz/item/CS_URS_2024_01/871310310" TargetMode="External" /><Relationship Id="rId22" Type="http://schemas.openxmlformats.org/officeDocument/2006/relationships/hyperlink" Target="https://podminky.urs.cz/item/CS_URS_2024_01/890211811" TargetMode="External" /><Relationship Id="rId23" Type="http://schemas.openxmlformats.org/officeDocument/2006/relationships/hyperlink" Target="https://podminky.urs.cz/item/CS_URS_2024_01/899132121" TargetMode="External" /><Relationship Id="rId24" Type="http://schemas.openxmlformats.org/officeDocument/2006/relationships/hyperlink" Target="https://podminky.urs.cz/item/CS_URS_2024_01/899132212" TargetMode="External" /><Relationship Id="rId25" Type="http://schemas.openxmlformats.org/officeDocument/2006/relationships/hyperlink" Target="https://podminky.urs.cz/item/CS_URS_2024_01/915211122" TargetMode="External" /><Relationship Id="rId26" Type="http://schemas.openxmlformats.org/officeDocument/2006/relationships/hyperlink" Target="https://podminky.urs.cz/item/CS_URS_2024_01/915621111" TargetMode="External" /><Relationship Id="rId27" Type="http://schemas.openxmlformats.org/officeDocument/2006/relationships/hyperlink" Target="https://podminky.urs.cz/item/CS_URS_2024_01/916111123" TargetMode="External" /><Relationship Id="rId28" Type="http://schemas.openxmlformats.org/officeDocument/2006/relationships/hyperlink" Target="https://podminky.urs.cz/item/CS_URS_2024_01/916241213" TargetMode="External" /><Relationship Id="rId29" Type="http://schemas.openxmlformats.org/officeDocument/2006/relationships/hyperlink" Target="https://podminky.urs.cz/item/CS_URS_2024_01/916991121" TargetMode="External" /><Relationship Id="rId30" Type="http://schemas.openxmlformats.org/officeDocument/2006/relationships/hyperlink" Target="https://podminky.urs.cz/item/CS_URS_2024_01/919112212" TargetMode="External" /><Relationship Id="rId31" Type="http://schemas.openxmlformats.org/officeDocument/2006/relationships/hyperlink" Target="https://podminky.urs.cz/item/CS_URS_2024_01/919121111" TargetMode="External" /><Relationship Id="rId32" Type="http://schemas.openxmlformats.org/officeDocument/2006/relationships/hyperlink" Target="https://podminky.urs.cz/item/CS_URS_2024_01/919735112" TargetMode="External" /><Relationship Id="rId33" Type="http://schemas.openxmlformats.org/officeDocument/2006/relationships/hyperlink" Target="https://podminky.urs.cz/item/CS_URS_2024_01/935932422" TargetMode="External" /><Relationship Id="rId34" Type="http://schemas.openxmlformats.org/officeDocument/2006/relationships/hyperlink" Target="https://podminky.urs.cz/item/CS_URS_2024_01/997221561" TargetMode="External" /><Relationship Id="rId35" Type="http://schemas.openxmlformats.org/officeDocument/2006/relationships/hyperlink" Target="https://podminky.urs.cz/item/CS_URS_2024_01/997221569" TargetMode="External" /><Relationship Id="rId36" Type="http://schemas.openxmlformats.org/officeDocument/2006/relationships/hyperlink" Target="https://podminky.urs.cz/item/CS_URS_2024_01/997221611" TargetMode="External" /><Relationship Id="rId37" Type="http://schemas.openxmlformats.org/officeDocument/2006/relationships/hyperlink" Target="https://podminky.urs.cz/item/CS_URS_2024_01/997221873" TargetMode="External" /><Relationship Id="rId38" Type="http://schemas.openxmlformats.org/officeDocument/2006/relationships/hyperlink" Target="https://podminky.urs.cz/item/CS_URS_2024_01/997221875" TargetMode="External" /><Relationship Id="rId39" Type="http://schemas.openxmlformats.org/officeDocument/2006/relationships/hyperlink" Target="https://podminky.urs.cz/item/CS_URS_2024_01/998225111" TargetMode="External" /><Relationship Id="rId4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1211101" TargetMode="External" /><Relationship Id="rId2" Type="http://schemas.openxmlformats.org/officeDocument/2006/relationships/hyperlink" Target="https://podminky.urs.cz/item/CS_URS_2024_01/111301111" TargetMode="External" /><Relationship Id="rId3" Type="http://schemas.openxmlformats.org/officeDocument/2006/relationships/hyperlink" Target="https://podminky.urs.cz/item/CS_URS_2024_01/112101102" TargetMode="External" /><Relationship Id="rId4" Type="http://schemas.openxmlformats.org/officeDocument/2006/relationships/hyperlink" Target="https://podminky.urs.cz/item/CS_URS_2024_01/112101125" TargetMode="External" /><Relationship Id="rId5" Type="http://schemas.openxmlformats.org/officeDocument/2006/relationships/hyperlink" Target="https://podminky.urs.cz/item/CS_URS_2024_01/112251103" TargetMode="External" /><Relationship Id="rId6" Type="http://schemas.openxmlformats.org/officeDocument/2006/relationships/hyperlink" Target="https://podminky.urs.cz/item/CS_URS_2024_01/112251105" TargetMode="External" /><Relationship Id="rId7" Type="http://schemas.openxmlformats.org/officeDocument/2006/relationships/hyperlink" Target="https://podminky.urs.cz/item/CS_URS_2024_01/113106111" TargetMode="External" /><Relationship Id="rId8" Type="http://schemas.openxmlformats.org/officeDocument/2006/relationships/hyperlink" Target="https://podminky.urs.cz/item/CS_URS_2024_01/113106121" TargetMode="External" /><Relationship Id="rId9" Type="http://schemas.openxmlformats.org/officeDocument/2006/relationships/hyperlink" Target="https://podminky.urs.cz/item/CS_URS_2024_01/113106122" TargetMode="External" /><Relationship Id="rId10" Type="http://schemas.openxmlformats.org/officeDocument/2006/relationships/hyperlink" Target="https://podminky.urs.cz/item/CS_URS_2024_01/113107331" TargetMode="External" /><Relationship Id="rId11" Type="http://schemas.openxmlformats.org/officeDocument/2006/relationships/hyperlink" Target="https://podminky.urs.cz/item/CS_URS_2024_01/113107342" TargetMode="External" /><Relationship Id="rId12" Type="http://schemas.openxmlformats.org/officeDocument/2006/relationships/hyperlink" Target="https://podminky.urs.cz/item/CS_URS_2024_01/113201112" TargetMode="External" /><Relationship Id="rId13" Type="http://schemas.openxmlformats.org/officeDocument/2006/relationships/hyperlink" Target="https://podminky.urs.cz/item/CS_URS_2024_01/113202111" TargetMode="External" /><Relationship Id="rId14" Type="http://schemas.openxmlformats.org/officeDocument/2006/relationships/hyperlink" Target="https://podminky.urs.cz/item/CS_URS_2024_01/122251105" TargetMode="External" /><Relationship Id="rId15" Type="http://schemas.openxmlformats.org/officeDocument/2006/relationships/hyperlink" Target="https://podminky.urs.cz/item/CS_URS_2024_01/162702111" TargetMode="External" /><Relationship Id="rId16" Type="http://schemas.openxmlformats.org/officeDocument/2006/relationships/hyperlink" Target="https://podminky.urs.cz/item/CS_URS_2024_01/162702119" TargetMode="External" /><Relationship Id="rId17" Type="http://schemas.openxmlformats.org/officeDocument/2006/relationships/hyperlink" Target="https://podminky.urs.cz/item/CS_URS_2024_01/162751117" TargetMode="External" /><Relationship Id="rId18" Type="http://schemas.openxmlformats.org/officeDocument/2006/relationships/hyperlink" Target="https://podminky.urs.cz/item/CS_URS_2024_01/162751119" TargetMode="External" /><Relationship Id="rId19" Type="http://schemas.openxmlformats.org/officeDocument/2006/relationships/hyperlink" Target="https://podminky.urs.cz/item/CS_URS_2024_01/171201201" TargetMode="External" /><Relationship Id="rId20" Type="http://schemas.openxmlformats.org/officeDocument/2006/relationships/hyperlink" Target="https://podminky.urs.cz/item/CS_URS_2024_01/171201231" TargetMode="External" /><Relationship Id="rId21" Type="http://schemas.openxmlformats.org/officeDocument/2006/relationships/hyperlink" Target="https://podminky.urs.cz/item/CS_URS_2024_01/181951112" TargetMode="External" /><Relationship Id="rId22" Type="http://schemas.openxmlformats.org/officeDocument/2006/relationships/hyperlink" Target="https://podminky.urs.cz/item/CS_URS_2024_01/564851111" TargetMode="External" /><Relationship Id="rId23" Type="http://schemas.openxmlformats.org/officeDocument/2006/relationships/hyperlink" Target="https://podminky.urs.cz/item/CS_URS_2024_01/564861111" TargetMode="External" /><Relationship Id="rId24" Type="http://schemas.openxmlformats.org/officeDocument/2006/relationships/hyperlink" Target="https://podminky.urs.cz/item/CS_URS_2024_01/567122114" TargetMode="External" /><Relationship Id="rId25" Type="http://schemas.openxmlformats.org/officeDocument/2006/relationships/hyperlink" Target="https://podminky.urs.cz/item/CS_URS_2024_01/591211111" TargetMode="External" /><Relationship Id="rId26" Type="http://schemas.openxmlformats.org/officeDocument/2006/relationships/hyperlink" Target="https://podminky.urs.cz/item/CS_URS_2024_01/591411111" TargetMode="External" /><Relationship Id="rId27" Type="http://schemas.openxmlformats.org/officeDocument/2006/relationships/hyperlink" Target="https://podminky.urs.cz/item/CS_URS_2024_01/596811120" TargetMode="External" /><Relationship Id="rId28" Type="http://schemas.openxmlformats.org/officeDocument/2006/relationships/hyperlink" Target="https://podminky.urs.cz/item/CS_URS_2024_01/911111111" TargetMode="External" /><Relationship Id="rId29" Type="http://schemas.openxmlformats.org/officeDocument/2006/relationships/hyperlink" Target="https://podminky.urs.cz/item/CS_URS_2024_01/916131213" TargetMode="External" /><Relationship Id="rId30" Type="http://schemas.openxmlformats.org/officeDocument/2006/relationships/hyperlink" Target="https://podminky.urs.cz/item/CS_URS_2024_01/916231213" TargetMode="External" /><Relationship Id="rId31" Type="http://schemas.openxmlformats.org/officeDocument/2006/relationships/hyperlink" Target="https://podminky.urs.cz/item/CS_URS_2024_01/916241213" TargetMode="External" /><Relationship Id="rId32" Type="http://schemas.openxmlformats.org/officeDocument/2006/relationships/hyperlink" Target="https://podminky.urs.cz/item/CS_URS_2024_01/916991121" TargetMode="External" /><Relationship Id="rId33" Type="http://schemas.openxmlformats.org/officeDocument/2006/relationships/hyperlink" Target="https://podminky.urs.cz/item/CS_URS_2024_01/997221561" TargetMode="External" /><Relationship Id="rId34" Type="http://schemas.openxmlformats.org/officeDocument/2006/relationships/hyperlink" Target="https://podminky.urs.cz/item/CS_URS_2024_01/997221569" TargetMode="External" /><Relationship Id="rId35" Type="http://schemas.openxmlformats.org/officeDocument/2006/relationships/hyperlink" Target="https://podminky.urs.cz/item/CS_URS_2024_01/997221611" TargetMode="External" /><Relationship Id="rId36" Type="http://schemas.openxmlformats.org/officeDocument/2006/relationships/hyperlink" Target="https://podminky.urs.cz/item/CS_URS_2024_01/997221861" TargetMode="External" /><Relationship Id="rId37" Type="http://schemas.openxmlformats.org/officeDocument/2006/relationships/hyperlink" Target="https://podminky.urs.cz/item/CS_URS_2024_01/997221873" TargetMode="External" /><Relationship Id="rId38" Type="http://schemas.openxmlformats.org/officeDocument/2006/relationships/hyperlink" Target="https://podminky.urs.cz/item/CS_URS_2024_01/997221875" TargetMode="External" /><Relationship Id="rId39" Type="http://schemas.openxmlformats.org/officeDocument/2006/relationships/hyperlink" Target="https://podminky.urs.cz/item/CS_URS_2024_01/998223011" TargetMode="External" /><Relationship Id="rId4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251105" TargetMode="External" /><Relationship Id="rId2" Type="http://schemas.openxmlformats.org/officeDocument/2006/relationships/hyperlink" Target="https://podminky.urs.cz/item/CS_URS_2024_01/162751117" TargetMode="External" /><Relationship Id="rId3" Type="http://schemas.openxmlformats.org/officeDocument/2006/relationships/hyperlink" Target="https://podminky.urs.cz/item/CS_URS_2024_01/162751119" TargetMode="External" /><Relationship Id="rId4" Type="http://schemas.openxmlformats.org/officeDocument/2006/relationships/hyperlink" Target="https://podminky.urs.cz/item/CS_URS_2024_01/171201201" TargetMode="External" /><Relationship Id="rId5" Type="http://schemas.openxmlformats.org/officeDocument/2006/relationships/hyperlink" Target="https://podminky.urs.cz/item/CS_URS_2024_01/171201231" TargetMode="External" /><Relationship Id="rId6" Type="http://schemas.openxmlformats.org/officeDocument/2006/relationships/hyperlink" Target="https://podminky.urs.cz/item/CS_URS_2024_01/181951112" TargetMode="External" /><Relationship Id="rId7" Type="http://schemas.openxmlformats.org/officeDocument/2006/relationships/hyperlink" Target="https://podminky.urs.cz/item/CS_URS_2024_01/564851111" TargetMode="External" /><Relationship Id="rId8" Type="http://schemas.openxmlformats.org/officeDocument/2006/relationships/hyperlink" Target="https://podminky.urs.cz/item/CS_URS_2024_01/564861111" TargetMode="External" /><Relationship Id="rId9" Type="http://schemas.openxmlformats.org/officeDocument/2006/relationships/hyperlink" Target="https://podminky.urs.cz/item/CS_URS_2024_01/567122114" TargetMode="External" /><Relationship Id="rId10" Type="http://schemas.openxmlformats.org/officeDocument/2006/relationships/hyperlink" Target="https://podminky.urs.cz/item/CS_URS_2024_01/591211111" TargetMode="External" /><Relationship Id="rId11" Type="http://schemas.openxmlformats.org/officeDocument/2006/relationships/hyperlink" Target="https://podminky.urs.cz/item/CS_URS_2024_01/591411111" TargetMode="External" /><Relationship Id="rId12" Type="http://schemas.openxmlformats.org/officeDocument/2006/relationships/hyperlink" Target="https://podminky.urs.cz/item/CS_URS_2024_01/871171211" TargetMode="External" /><Relationship Id="rId13" Type="http://schemas.openxmlformats.org/officeDocument/2006/relationships/hyperlink" Target="https://podminky.urs.cz/item/CS_URS_2024_01/877420440" TargetMode="External" /><Relationship Id="rId14" Type="http://schemas.openxmlformats.org/officeDocument/2006/relationships/hyperlink" Target="https://podminky.urs.cz/item/CS_URS_2024_01/914111111" TargetMode="External" /><Relationship Id="rId15" Type="http://schemas.openxmlformats.org/officeDocument/2006/relationships/hyperlink" Target="https://podminky.urs.cz/item/CS_URS_2024_01/914511112" TargetMode="External" /><Relationship Id="rId16" Type="http://schemas.openxmlformats.org/officeDocument/2006/relationships/hyperlink" Target="https://podminky.urs.cz/item/CS_URS_2024_01/915131112" TargetMode="External" /><Relationship Id="rId17" Type="http://schemas.openxmlformats.org/officeDocument/2006/relationships/hyperlink" Target="https://podminky.urs.cz/item/CS_URS_2024_01/915621111" TargetMode="External" /><Relationship Id="rId18" Type="http://schemas.openxmlformats.org/officeDocument/2006/relationships/hyperlink" Target="https://podminky.urs.cz/item/CS_URS_2024_01/936104211" TargetMode="External" /><Relationship Id="rId19" Type="http://schemas.openxmlformats.org/officeDocument/2006/relationships/hyperlink" Target="https://podminky.urs.cz/item/CS_URS_2024_01/936124113" TargetMode="External" /><Relationship Id="rId20" Type="http://schemas.openxmlformats.org/officeDocument/2006/relationships/hyperlink" Target="https://podminky.urs.cz/item/CS_URS_2024_01/966006132" TargetMode="External" /><Relationship Id="rId21" Type="http://schemas.openxmlformats.org/officeDocument/2006/relationships/hyperlink" Target="https://podminky.urs.cz/item/CS_URS_2024_01/997221561" TargetMode="External" /><Relationship Id="rId22" Type="http://schemas.openxmlformats.org/officeDocument/2006/relationships/hyperlink" Target="https://podminky.urs.cz/item/CS_URS_2024_01/997221569" TargetMode="External" /><Relationship Id="rId23" Type="http://schemas.openxmlformats.org/officeDocument/2006/relationships/hyperlink" Target="https://podminky.urs.cz/item/CS_URS_2024_01/997221611" TargetMode="External" /><Relationship Id="rId24" Type="http://schemas.openxmlformats.org/officeDocument/2006/relationships/hyperlink" Target="https://podminky.urs.cz/item/CS_URS_2024_01/997221861" TargetMode="External" /><Relationship Id="rId25" Type="http://schemas.openxmlformats.org/officeDocument/2006/relationships/hyperlink" Target="https://podminky.urs.cz/item/CS_URS_2024_01/998223011" TargetMode="External" /><Relationship Id="rId2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251105" TargetMode="External" /><Relationship Id="rId2" Type="http://schemas.openxmlformats.org/officeDocument/2006/relationships/hyperlink" Target="https://podminky.urs.cz/item/CS_URS_2024_01/129911121" TargetMode="External" /><Relationship Id="rId3" Type="http://schemas.openxmlformats.org/officeDocument/2006/relationships/hyperlink" Target="https://podminky.urs.cz/item/CS_URS_2024_01/132251102" TargetMode="External" /><Relationship Id="rId4" Type="http://schemas.openxmlformats.org/officeDocument/2006/relationships/hyperlink" Target="https://podminky.urs.cz/item/CS_URS_2024_01/162751117" TargetMode="External" /><Relationship Id="rId5" Type="http://schemas.openxmlformats.org/officeDocument/2006/relationships/hyperlink" Target="https://podminky.urs.cz/item/CS_URS_2024_01/162751119" TargetMode="External" /><Relationship Id="rId6" Type="http://schemas.openxmlformats.org/officeDocument/2006/relationships/hyperlink" Target="https://podminky.urs.cz/item/CS_URS_2024_01/171201201" TargetMode="External" /><Relationship Id="rId7" Type="http://schemas.openxmlformats.org/officeDocument/2006/relationships/hyperlink" Target="https://podminky.urs.cz/item/CS_URS_2024_01/171201231" TargetMode="External" /><Relationship Id="rId8" Type="http://schemas.openxmlformats.org/officeDocument/2006/relationships/hyperlink" Target="https://podminky.urs.cz/item/CS_URS_2024_01/181351003" TargetMode="External" /><Relationship Id="rId9" Type="http://schemas.openxmlformats.org/officeDocument/2006/relationships/hyperlink" Target="https://podminky.urs.cz/item/CS_URS_2024_01/181411131" TargetMode="External" /><Relationship Id="rId10" Type="http://schemas.openxmlformats.org/officeDocument/2006/relationships/hyperlink" Target="https://podminky.urs.cz/item/CS_URS_2024_01/182151111" TargetMode="External" /><Relationship Id="rId11" Type="http://schemas.openxmlformats.org/officeDocument/2006/relationships/hyperlink" Target="https://podminky.urs.cz/item/CS_URS_2024_01/274316131" TargetMode="External" /><Relationship Id="rId12" Type="http://schemas.openxmlformats.org/officeDocument/2006/relationships/hyperlink" Target="https://podminky.urs.cz/item/CS_URS_2024_01/279351121" TargetMode="External" /><Relationship Id="rId13" Type="http://schemas.openxmlformats.org/officeDocument/2006/relationships/hyperlink" Target="https://podminky.urs.cz/item/CS_URS_2024_01/279351122" TargetMode="External" /><Relationship Id="rId14" Type="http://schemas.openxmlformats.org/officeDocument/2006/relationships/hyperlink" Target="https://podminky.urs.cz/item/CS_URS_2024_01/338171113" TargetMode="External" /><Relationship Id="rId15" Type="http://schemas.openxmlformats.org/officeDocument/2006/relationships/hyperlink" Target="https://podminky.urs.cz/item/CS_URS_2024_01/348121221" TargetMode="External" /><Relationship Id="rId16" Type="http://schemas.openxmlformats.org/officeDocument/2006/relationships/hyperlink" Target="https://podminky.urs.cz/item/CS_URS_2024_01/348101260" TargetMode="External" /><Relationship Id="rId17" Type="http://schemas.openxmlformats.org/officeDocument/2006/relationships/hyperlink" Target="https://podminky.urs.cz/item/CS_URS_2024_01/348401153" TargetMode="External" /><Relationship Id="rId18" Type="http://schemas.openxmlformats.org/officeDocument/2006/relationships/hyperlink" Target="https://podminky.urs.cz/item/CS_URS_2024_01/966001211" TargetMode="External" /><Relationship Id="rId19" Type="http://schemas.openxmlformats.org/officeDocument/2006/relationships/hyperlink" Target="https://podminky.urs.cz/item/CS_URS_2024_01/966006132" TargetMode="External" /><Relationship Id="rId20" Type="http://schemas.openxmlformats.org/officeDocument/2006/relationships/hyperlink" Target="https://podminky.urs.cz/item/CS_URS_2024_01/966006511" TargetMode="External" /><Relationship Id="rId21" Type="http://schemas.openxmlformats.org/officeDocument/2006/relationships/hyperlink" Target="https://podminky.urs.cz/item/CS_URS_2024_01/966071711" TargetMode="External" /><Relationship Id="rId22" Type="http://schemas.openxmlformats.org/officeDocument/2006/relationships/hyperlink" Target="https://podminky.urs.cz/item/CS_URS_2024_01/966072811" TargetMode="External" /><Relationship Id="rId23" Type="http://schemas.openxmlformats.org/officeDocument/2006/relationships/hyperlink" Target="https://podminky.urs.cz/item/CS_URS_2024_01/966073813" TargetMode="External" /><Relationship Id="rId24" Type="http://schemas.openxmlformats.org/officeDocument/2006/relationships/hyperlink" Target="https://podminky.urs.cz/item/CS_URS_2024_01/997221561" TargetMode="External" /><Relationship Id="rId25" Type="http://schemas.openxmlformats.org/officeDocument/2006/relationships/hyperlink" Target="https://podminky.urs.cz/item/CS_URS_2024_01/997221569" TargetMode="External" /><Relationship Id="rId26" Type="http://schemas.openxmlformats.org/officeDocument/2006/relationships/hyperlink" Target="https://podminky.urs.cz/item/CS_URS_2024_01/997221611" TargetMode="External" /><Relationship Id="rId27" Type="http://schemas.openxmlformats.org/officeDocument/2006/relationships/hyperlink" Target="https://podminky.urs.cz/item/CS_URS_2024_01/997221861" TargetMode="External" /><Relationship Id="rId28" Type="http://schemas.openxmlformats.org/officeDocument/2006/relationships/hyperlink" Target="https://podminky.urs.cz/item/CS_URS_2024_01/711161273" TargetMode="External" /><Relationship Id="rId2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22" TargetMode="External" /><Relationship Id="rId2" Type="http://schemas.openxmlformats.org/officeDocument/2006/relationships/hyperlink" Target="https://podminky.urs.cz/item/CS_URS_2024_01/113107342" TargetMode="External" /><Relationship Id="rId3" Type="http://schemas.openxmlformats.org/officeDocument/2006/relationships/hyperlink" Target="https://podminky.urs.cz/item/CS_URS_2024_01/113202111" TargetMode="External" /><Relationship Id="rId4" Type="http://schemas.openxmlformats.org/officeDocument/2006/relationships/hyperlink" Target="https://podminky.urs.cz/item/CS_URS_2024_01/122251105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2751119" TargetMode="External" /><Relationship Id="rId7" Type="http://schemas.openxmlformats.org/officeDocument/2006/relationships/hyperlink" Target="https://podminky.urs.cz/item/CS_URS_2024_01/171201201" TargetMode="External" /><Relationship Id="rId8" Type="http://schemas.openxmlformats.org/officeDocument/2006/relationships/hyperlink" Target="https://podminky.urs.cz/item/CS_URS_2024_01/171201231" TargetMode="External" /><Relationship Id="rId9" Type="http://schemas.openxmlformats.org/officeDocument/2006/relationships/hyperlink" Target="https://podminky.urs.cz/item/CS_URS_2024_01/181951112" TargetMode="External" /><Relationship Id="rId10" Type="http://schemas.openxmlformats.org/officeDocument/2006/relationships/hyperlink" Target="https://podminky.urs.cz/item/CS_URS_2024_01/564851111" TargetMode="External" /><Relationship Id="rId11" Type="http://schemas.openxmlformats.org/officeDocument/2006/relationships/hyperlink" Target="https://podminky.urs.cz/item/CS_URS_2024_01/564861111" TargetMode="External" /><Relationship Id="rId12" Type="http://schemas.openxmlformats.org/officeDocument/2006/relationships/hyperlink" Target="https://podminky.urs.cz/item/CS_URS_2024_01/567122114" TargetMode="External" /><Relationship Id="rId13" Type="http://schemas.openxmlformats.org/officeDocument/2006/relationships/hyperlink" Target="https://podminky.urs.cz/item/CS_URS_2024_01/573211109" TargetMode="External" /><Relationship Id="rId14" Type="http://schemas.openxmlformats.org/officeDocument/2006/relationships/hyperlink" Target="https://podminky.urs.cz/item/CS_URS_2024_01/577134111" TargetMode="External" /><Relationship Id="rId15" Type="http://schemas.openxmlformats.org/officeDocument/2006/relationships/hyperlink" Target="https://podminky.urs.cz/item/CS_URS_2024_01/596211113" TargetMode="External" /><Relationship Id="rId16" Type="http://schemas.openxmlformats.org/officeDocument/2006/relationships/hyperlink" Target="https://podminky.urs.cz/item/CS_URS_2024_01/596211211" TargetMode="External" /><Relationship Id="rId17" Type="http://schemas.openxmlformats.org/officeDocument/2006/relationships/hyperlink" Target="https://podminky.urs.cz/item/CS_URS_2024_01/914111111" TargetMode="External" /><Relationship Id="rId18" Type="http://schemas.openxmlformats.org/officeDocument/2006/relationships/hyperlink" Target="https://podminky.urs.cz/item/CS_URS_2024_01/914511112" TargetMode="External" /><Relationship Id="rId19" Type="http://schemas.openxmlformats.org/officeDocument/2006/relationships/hyperlink" Target="https://podminky.urs.cz/item/CS_URS_2024_01/916131213" TargetMode="External" /><Relationship Id="rId20" Type="http://schemas.openxmlformats.org/officeDocument/2006/relationships/hyperlink" Target="https://podminky.urs.cz/item/CS_URS_2024_01/916991121" TargetMode="External" /><Relationship Id="rId21" Type="http://schemas.openxmlformats.org/officeDocument/2006/relationships/hyperlink" Target="https://podminky.urs.cz/item/CS_URS_2024_01/919112212" TargetMode="External" /><Relationship Id="rId22" Type="http://schemas.openxmlformats.org/officeDocument/2006/relationships/hyperlink" Target="https://podminky.urs.cz/item/CS_URS_2024_01/919121111" TargetMode="External" /><Relationship Id="rId23" Type="http://schemas.openxmlformats.org/officeDocument/2006/relationships/hyperlink" Target="https://podminky.urs.cz/item/CS_URS_2024_01/997221561" TargetMode="External" /><Relationship Id="rId24" Type="http://schemas.openxmlformats.org/officeDocument/2006/relationships/hyperlink" Target="https://podminky.urs.cz/item/CS_URS_2024_01/997221611" TargetMode="External" /><Relationship Id="rId25" Type="http://schemas.openxmlformats.org/officeDocument/2006/relationships/hyperlink" Target="https://podminky.urs.cz/item/CS_URS_2024_01/997221861" TargetMode="External" /><Relationship Id="rId26" Type="http://schemas.openxmlformats.org/officeDocument/2006/relationships/hyperlink" Target="https://podminky.urs.cz/item/CS_URS_2024_01/997221875" TargetMode="External" /><Relationship Id="rId27" Type="http://schemas.openxmlformats.org/officeDocument/2006/relationships/hyperlink" Target="https://podminky.urs.cz/item/CS_URS_2024_01/998223011" TargetMode="External" /><Relationship Id="rId28" Type="http://schemas.openxmlformats.org/officeDocument/2006/relationships/hyperlink" Target="https://podminky.urs.cz/item/CS_URS_2024_01/711161273" TargetMode="External" /><Relationship Id="rId29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2251102" TargetMode="External" /><Relationship Id="rId2" Type="http://schemas.openxmlformats.org/officeDocument/2006/relationships/hyperlink" Target="https://podminky.urs.cz/item/CS_URS_2024_01/151101101" TargetMode="External" /><Relationship Id="rId3" Type="http://schemas.openxmlformats.org/officeDocument/2006/relationships/hyperlink" Target="https://podminky.urs.cz/item/CS_URS_2024_01/151101111" TargetMode="External" /><Relationship Id="rId4" Type="http://schemas.openxmlformats.org/officeDocument/2006/relationships/hyperlink" Target="https://podminky.urs.cz/item/CS_URS_2024_01/162751117" TargetMode="External" /><Relationship Id="rId5" Type="http://schemas.openxmlformats.org/officeDocument/2006/relationships/hyperlink" Target="https://podminky.urs.cz/item/CS_URS_2024_01/162751119" TargetMode="External" /><Relationship Id="rId6" Type="http://schemas.openxmlformats.org/officeDocument/2006/relationships/hyperlink" Target="https://podminky.urs.cz/item/CS_URS_2024_01/171201201.1" TargetMode="External" /><Relationship Id="rId7" Type="http://schemas.openxmlformats.org/officeDocument/2006/relationships/hyperlink" Target="https://podminky.urs.cz/item/CS_URS_2024_01/171201231" TargetMode="External" /><Relationship Id="rId8" Type="http://schemas.openxmlformats.org/officeDocument/2006/relationships/hyperlink" Target="https://podminky.urs.cz/item/CS_URS_2024_01/174111101" TargetMode="External" /><Relationship Id="rId9" Type="http://schemas.openxmlformats.org/officeDocument/2006/relationships/hyperlink" Target="https://podminky.urs.cz/item/CS_URS_2024_01/175111101" TargetMode="External" /><Relationship Id="rId10" Type="http://schemas.openxmlformats.org/officeDocument/2006/relationships/hyperlink" Target="https://podminky.urs.cz/item/CS_URS_2024_01/451572111" TargetMode="External" /><Relationship Id="rId11" Type="http://schemas.openxmlformats.org/officeDocument/2006/relationships/hyperlink" Target="https://podminky.urs.cz/item/CS_URS_2024_01/871211211" TargetMode="External" /><Relationship Id="rId12" Type="http://schemas.openxmlformats.org/officeDocument/2006/relationships/hyperlink" Target="https://podminky.urs.cz/item/CS_URS_2024_01/877211101" TargetMode="External" /><Relationship Id="rId13" Type="http://schemas.openxmlformats.org/officeDocument/2006/relationships/hyperlink" Target="https://podminky.urs.cz/item/CS_URS_2024_01/879221111" TargetMode="External" /><Relationship Id="rId14" Type="http://schemas.openxmlformats.org/officeDocument/2006/relationships/hyperlink" Target="https://podminky.urs.cz/item/CS_URS_2024_01/891162211" TargetMode="External" /><Relationship Id="rId15" Type="http://schemas.openxmlformats.org/officeDocument/2006/relationships/hyperlink" Target="https://podminky.urs.cz/item/CS_URS_2024_01/891163222" TargetMode="External" /><Relationship Id="rId16" Type="http://schemas.openxmlformats.org/officeDocument/2006/relationships/hyperlink" Target="https://podminky.urs.cz/item/CS_URS_2024_01/892233122" TargetMode="External" /><Relationship Id="rId17" Type="http://schemas.openxmlformats.org/officeDocument/2006/relationships/hyperlink" Target="https://podminky.urs.cz/item/CS_URS_2024_01/892241111" TargetMode="External" /><Relationship Id="rId18" Type="http://schemas.openxmlformats.org/officeDocument/2006/relationships/hyperlink" Target="https://podminky.urs.cz/item/CS_URS_2024_01/892372111" TargetMode="External" /><Relationship Id="rId19" Type="http://schemas.openxmlformats.org/officeDocument/2006/relationships/hyperlink" Target="https://podminky.urs.cz/item/CS_URS_2024_01/899721111" TargetMode="External" /><Relationship Id="rId20" Type="http://schemas.openxmlformats.org/officeDocument/2006/relationships/hyperlink" Target="https://podminky.urs.cz/item/CS_URS_2024_01/899722112" TargetMode="External" /><Relationship Id="rId21" Type="http://schemas.openxmlformats.org/officeDocument/2006/relationships/hyperlink" Target="https://podminky.urs.cz/item/CS_URS_2024_01/998276101" TargetMode="External" /><Relationship Id="rId22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1251201" TargetMode="External" /><Relationship Id="rId2" Type="http://schemas.openxmlformats.org/officeDocument/2006/relationships/hyperlink" Target="https://podminky.urs.cz/item/CS_URS_2024_01/132212221" TargetMode="External" /><Relationship Id="rId3" Type="http://schemas.openxmlformats.org/officeDocument/2006/relationships/hyperlink" Target="https://podminky.urs.cz/item/CS_URS_2024_01/132251101" TargetMode="External" /><Relationship Id="rId4" Type="http://schemas.openxmlformats.org/officeDocument/2006/relationships/hyperlink" Target="https://podminky.urs.cz/item/CS_URS_2024_01/151101101" TargetMode="External" /><Relationship Id="rId5" Type="http://schemas.openxmlformats.org/officeDocument/2006/relationships/hyperlink" Target="https://podminky.urs.cz/item/CS_URS_2024_01/151101111" TargetMode="External" /><Relationship Id="rId6" Type="http://schemas.openxmlformats.org/officeDocument/2006/relationships/hyperlink" Target="https://podminky.urs.cz/item/CS_URS_2024_01/162751117" TargetMode="External" /><Relationship Id="rId7" Type="http://schemas.openxmlformats.org/officeDocument/2006/relationships/hyperlink" Target="https://podminky.urs.cz/item/CS_URS_2024_01/162751119" TargetMode="External" /><Relationship Id="rId8" Type="http://schemas.openxmlformats.org/officeDocument/2006/relationships/hyperlink" Target="https://podminky.urs.cz/item/CS_URS_2024_01/171201201" TargetMode="External" /><Relationship Id="rId9" Type="http://schemas.openxmlformats.org/officeDocument/2006/relationships/hyperlink" Target="https://podminky.urs.cz/item/CS_URS_2024_01/171201231" TargetMode="External" /><Relationship Id="rId10" Type="http://schemas.openxmlformats.org/officeDocument/2006/relationships/hyperlink" Target="https://podminky.urs.cz/item/CS_URS_2024_01/174101101" TargetMode="External" /><Relationship Id="rId11" Type="http://schemas.openxmlformats.org/officeDocument/2006/relationships/hyperlink" Target="https://podminky.urs.cz/item/CS_URS_2024_01/175111101" TargetMode="External" /><Relationship Id="rId12" Type="http://schemas.openxmlformats.org/officeDocument/2006/relationships/hyperlink" Target="https://podminky.urs.cz/item/CS_URS_2024_01/451572111" TargetMode="External" /><Relationship Id="rId13" Type="http://schemas.openxmlformats.org/officeDocument/2006/relationships/hyperlink" Target="https://podminky.urs.cz/item/CS_URS_2024_01/452321151" TargetMode="External" /><Relationship Id="rId14" Type="http://schemas.openxmlformats.org/officeDocument/2006/relationships/hyperlink" Target="https://podminky.urs.cz/item/CS_URS_2024_01/452351111" TargetMode="External" /><Relationship Id="rId15" Type="http://schemas.openxmlformats.org/officeDocument/2006/relationships/hyperlink" Target="https://podminky.urs.cz/item/CS_URS_2024_01/452351112" TargetMode="External" /><Relationship Id="rId16" Type="http://schemas.openxmlformats.org/officeDocument/2006/relationships/hyperlink" Target="https://podminky.urs.cz/item/CS_URS_2024_01/871161211" TargetMode="External" /><Relationship Id="rId17" Type="http://schemas.openxmlformats.org/officeDocument/2006/relationships/hyperlink" Target="https://podminky.urs.cz/item/CS_URS_2024_01/877161101" TargetMode="External" /><Relationship Id="rId18" Type="http://schemas.openxmlformats.org/officeDocument/2006/relationships/hyperlink" Target="https://podminky.urs.cz/item/CS_URS_2024_01/879171111" TargetMode="External" /><Relationship Id="rId19" Type="http://schemas.openxmlformats.org/officeDocument/2006/relationships/hyperlink" Target="https://podminky.urs.cz/item/CS_URS_2024_01/892233122" TargetMode="External" /><Relationship Id="rId20" Type="http://schemas.openxmlformats.org/officeDocument/2006/relationships/hyperlink" Target="https://podminky.urs.cz/item/CS_URS_2024_01/892241111" TargetMode="External" /><Relationship Id="rId21" Type="http://schemas.openxmlformats.org/officeDocument/2006/relationships/hyperlink" Target="https://podminky.urs.cz/item/CS_URS_2024_01/892372111" TargetMode="External" /><Relationship Id="rId22" Type="http://schemas.openxmlformats.org/officeDocument/2006/relationships/hyperlink" Target="https://podminky.urs.cz/item/CS_URS_2024_01/893811252" TargetMode="External" /><Relationship Id="rId23" Type="http://schemas.openxmlformats.org/officeDocument/2006/relationships/hyperlink" Target="https://podminky.urs.cz/item/CS_URS_2024_01/899721111" TargetMode="External" /><Relationship Id="rId24" Type="http://schemas.openxmlformats.org/officeDocument/2006/relationships/hyperlink" Target="https://podminky.urs.cz/item/CS_URS_2024_01/899722112" TargetMode="External" /><Relationship Id="rId25" Type="http://schemas.openxmlformats.org/officeDocument/2006/relationships/hyperlink" Target="https://podminky.urs.cz/item/CS_URS_2024_01/998276101" TargetMode="External" /><Relationship Id="rId26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1301111" TargetMode="External" /><Relationship Id="rId2" Type="http://schemas.openxmlformats.org/officeDocument/2006/relationships/hyperlink" Target="https://podminky.urs.cz/item/CS_URS_2024_01/113106121" TargetMode="External" /><Relationship Id="rId3" Type="http://schemas.openxmlformats.org/officeDocument/2006/relationships/hyperlink" Target="https://podminky.urs.cz/item/CS_URS_2024_01/113106123" TargetMode="External" /><Relationship Id="rId4" Type="http://schemas.openxmlformats.org/officeDocument/2006/relationships/hyperlink" Target="https://podminky.urs.cz/item/CS_URS_2024_01/113107342" TargetMode="External" /><Relationship Id="rId5" Type="http://schemas.openxmlformats.org/officeDocument/2006/relationships/hyperlink" Target="https://podminky.urs.cz/item/CS_URS_2024_01/113202111" TargetMode="External" /><Relationship Id="rId6" Type="http://schemas.openxmlformats.org/officeDocument/2006/relationships/hyperlink" Target="https://podminky.urs.cz/item/CS_URS_2024_01/122251105" TargetMode="External" /><Relationship Id="rId7" Type="http://schemas.openxmlformats.org/officeDocument/2006/relationships/hyperlink" Target="https://podminky.urs.cz/item/CS_URS_2024_01/129911121" TargetMode="External" /><Relationship Id="rId8" Type="http://schemas.openxmlformats.org/officeDocument/2006/relationships/hyperlink" Target="https://podminky.urs.cz/item/CS_URS_2024_01/132251102" TargetMode="External" /><Relationship Id="rId9" Type="http://schemas.openxmlformats.org/officeDocument/2006/relationships/hyperlink" Target="https://podminky.urs.cz/item/CS_URS_2024_01/162702111" TargetMode="External" /><Relationship Id="rId10" Type="http://schemas.openxmlformats.org/officeDocument/2006/relationships/hyperlink" Target="https://podminky.urs.cz/item/CS_URS_2024_01/162702119" TargetMode="External" /><Relationship Id="rId11" Type="http://schemas.openxmlformats.org/officeDocument/2006/relationships/hyperlink" Target="https://podminky.urs.cz/item/CS_URS_2024_01/162751117" TargetMode="External" /><Relationship Id="rId12" Type="http://schemas.openxmlformats.org/officeDocument/2006/relationships/hyperlink" Target="https://podminky.urs.cz/item/CS_URS_2024_01/162751119" TargetMode="External" /><Relationship Id="rId13" Type="http://schemas.openxmlformats.org/officeDocument/2006/relationships/hyperlink" Target="https://podminky.urs.cz/item/CS_URS_2024_01/171201201" TargetMode="External" /><Relationship Id="rId14" Type="http://schemas.openxmlformats.org/officeDocument/2006/relationships/hyperlink" Target="https://podminky.urs.cz/item/CS_URS_2024_01/171201231" TargetMode="External" /><Relationship Id="rId15" Type="http://schemas.openxmlformats.org/officeDocument/2006/relationships/hyperlink" Target="https://podminky.urs.cz/item/CS_URS_2024_01/175151101" TargetMode="External" /><Relationship Id="rId16" Type="http://schemas.openxmlformats.org/officeDocument/2006/relationships/hyperlink" Target="https://podminky.urs.cz/item/CS_URS_2024_01/181351003" TargetMode="External" /><Relationship Id="rId17" Type="http://schemas.openxmlformats.org/officeDocument/2006/relationships/hyperlink" Target="https://podminky.urs.cz/item/CS_URS_2024_01/181411131" TargetMode="External" /><Relationship Id="rId18" Type="http://schemas.openxmlformats.org/officeDocument/2006/relationships/hyperlink" Target="https://podminky.urs.cz/item/CS_URS_2024_01/181951112" TargetMode="External" /><Relationship Id="rId19" Type="http://schemas.openxmlformats.org/officeDocument/2006/relationships/hyperlink" Target="https://podminky.urs.cz/item/CS_URS_2024_01/274316131" TargetMode="External" /><Relationship Id="rId20" Type="http://schemas.openxmlformats.org/officeDocument/2006/relationships/hyperlink" Target="https://podminky.urs.cz/item/CS_URS_2024_01/279351121" TargetMode="External" /><Relationship Id="rId21" Type="http://schemas.openxmlformats.org/officeDocument/2006/relationships/hyperlink" Target="https://podminky.urs.cz/item/CS_URS_2024_01/279351122" TargetMode="External" /><Relationship Id="rId22" Type="http://schemas.openxmlformats.org/officeDocument/2006/relationships/hyperlink" Target="https://podminky.urs.cz/item/CS_URS_2024_01/348942131" TargetMode="External" /><Relationship Id="rId23" Type="http://schemas.openxmlformats.org/officeDocument/2006/relationships/hyperlink" Target="https://podminky.urs.cz/item/CS_URS_2024_01/451573111" TargetMode="External" /><Relationship Id="rId24" Type="http://schemas.openxmlformats.org/officeDocument/2006/relationships/hyperlink" Target="https://podminky.urs.cz/item/CS_URS_2024_01/564851111" TargetMode="External" /><Relationship Id="rId25" Type="http://schemas.openxmlformats.org/officeDocument/2006/relationships/hyperlink" Target="https://podminky.urs.cz/item/CS_URS_2024_01/564861111" TargetMode="External" /><Relationship Id="rId26" Type="http://schemas.openxmlformats.org/officeDocument/2006/relationships/hyperlink" Target="https://podminky.urs.cz/item/CS_URS_2024_01/565165121" TargetMode="External" /><Relationship Id="rId27" Type="http://schemas.openxmlformats.org/officeDocument/2006/relationships/hyperlink" Target="https://podminky.urs.cz/item/CS_URS_2024_01/567122114" TargetMode="External" /><Relationship Id="rId28" Type="http://schemas.openxmlformats.org/officeDocument/2006/relationships/hyperlink" Target="https://podminky.urs.cz/item/CS_URS_2024_01/573211109" TargetMode="External" /><Relationship Id="rId29" Type="http://schemas.openxmlformats.org/officeDocument/2006/relationships/hyperlink" Target="https://podminky.urs.cz/item/CS_URS_2024_01/577134111" TargetMode="External" /><Relationship Id="rId30" Type="http://schemas.openxmlformats.org/officeDocument/2006/relationships/hyperlink" Target="https://podminky.urs.cz/item/CS_URS_2024_01/591411111" TargetMode="External" /><Relationship Id="rId31" Type="http://schemas.openxmlformats.org/officeDocument/2006/relationships/hyperlink" Target="https://podminky.urs.cz/item/CS_URS_2024_01/871353122" TargetMode="External" /><Relationship Id="rId32" Type="http://schemas.openxmlformats.org/officeDocument/2006/relationships/hyperlink" Target="https://podminky.urs.cz/item/CS_URS_2024_01/877350310" TargetMode="External" /><Relationship Id="rId33" Type="http://schemas.openxmlformats.org/officeDocument/2006/relationships/hyperlink" Target="https://podminky.urs.cz/item/CS_URS_2024_01/890211811" TargetMode="External" /><Relationship Id="rId34" Type="http://schemas.openxmlformats.org/officeDocument/2006/relationships/hyperlink" Target="https://podminky.urs.cz/item/CS_URS_2024_01/894411121" TargetMode="External" /><Relationship Id="rId35" Type="http://schemas.openxmlformats.org/officeDocument/2006/relationships/hyperlink" Target="https://podminky.urs.cz/item/CS_URS_2024_01/899132111" TargetMode="External" /><Relationship Id="rId36" Type="http://schemas.openxmlformats.org/officeDocument/2006/relationships/hyperlink" Target="https://podminky.urs.cz/item/CS_URS_2024_01/916231213" TargetMode="External" /><Relationship Id="rId37" Type="http://schemas.openxmlformats.org/officeDocument/2006/relationships/hyperlink" Target="https://podminky.urs.cz/item/CS_URS_2024_01/916991121" TargetMode="External" /><Relationship Id="rId38" Type="http://schemas.openxmlformats.org/officeDocument/2006/relationships/hyperlink" Target="https://podminky.urs.cz/item/CS_URS_2024_01/919112212" TargetMode="External" /><Relationship Id="rId39" Type="http://schemas.openxmlformats.org/officeDocument/2006/relationships/hyperlink" Target="https://podminky.urs.cz/item/CS_URS_2024_01/919121111" TargetMode="External" /><Relationship Id="rId40" Type="http://schemas.openxmlformats.org/officeDocument/2006/relationships/hyperlink" Target="https://podminky.urs.cz/item/CS_URS_2024_01/919735112" TargetMode="External" /><Relationship Id="rId41" Type="http://schemas.openxmlformats.org/officeDocument/2006/relationships/hyperlink" Target="https://podminky.urs.cz/item/CS_URS_2024_01/966005311" TargetMode="External" /><Relationship Id="rId42" Type="http://schemas.openxmlformats.org/officeDocument/2006/relationships/hyperlink" Target="https://podminky.urs.cz/item/CS_URS_2024_01/997221561" TargetMode="External" /><Relationship Id="rId43" Type="http://schemas.openxmlformats.org/officeDocument/2006/relationships/hyperlink" Target="https://podminky.urs.cz/item/CS_URS_2024_01/997221569" TargetMode="External" /><Relationship Id="rId44" Type="http://schemas.openxmlformats.org/officeDocument/2006/relationships/hyperlink" Target="https://podminky.urs.cz/item/CS_URS_2024_01/997221611" TargetMode="External" /><Relationship Id="rId45" Type="http://schemas.openxmlformats.org/officeDocument/2006/relationships/hyperlink" Target="https://podminky.urs.cz/item/CS_URS_2024_01/997221861" TargetMode="External" /><Relationship Id="rId46" Type="http://schemas.openxmlformats.org/officeDocument/2006/relationships/hyperlink" Target="https://podminky.urs.cz/item/CS_URS_2024_01/997221875" TargetMode="External" /><Relationship Id="rId47" Type="http://schemas.openxmlformats.org/officeDocument/2006/relationships/hyperlink" Target="https://podminky.urs.cz/item/CS_URS_2024_01/711161273" TargetMode="External" /><Relationship Id="rId48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32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34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32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34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38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39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40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41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42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43</v>
      </c>
      <c r="E29" s="50"/>
      <c r="F29" s="35" t="s">
        <v>44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45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46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47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48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49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50</v>
      </c>
      <c r="U35" s="57"/>
      <c r="V35" s="57"/>
      <c r="W35" s="57"/>
      <c r="X35" s="59" t="s">
        <v>51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52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016/2024_1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Rekonstrukce ulice Čapkova, Světlá nad Sázavou I.etapa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ul. Čapkova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1. 3. 2024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Světlá nad Sázavou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DI PROJEKT s.r.o.</v>
      </c>
      <c r="AN49" s="67"/>
      <c r="AO49" s="67"/>
      <c r="AP49" s="67"/>
      <c r="AQ49" s="43"/>
      <c r="AR49" s="47"/>
      <c r="AS49" s="77" t="s">
        <v>53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36</v>
      </c>
      <c r="AJ50" s="43"/>
      <c r="AK50" s="43"/>
      <c r="AL50" s="43"/>
      <c r="AM50" s="76" t="str">
        <f>IF(E20="","",E20)</f>
        <v>DI PROJEKT s.r.o.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54</v>
      </c>
      <c r="D52" s="90"/>
      <c r="E52" s="90"/>
      <c r="F52" s="90"/>
      <c r="G52" s="90"/>
      <c r="H52" s="91"/>
      <c r="I52" s="92" t="s">
        <v>55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56</v>
      </c>
      <c r="AH52" s="90"/>
      <c r="AI52" s="90"/>
      <c r="AJ52" s="90"/>
      <c r="AK52" s="90"/>
      <c r="AL52" s="90"/>
      <c r="AM52" s="90"/>
      <c r="AN52" s="92" t="s">
        <v>57</v>
      </c>
      <c r="AO52" s="90"/>
      <c r="AP52" s="90"/>
      <c r="AQ52" s="94" t="s">
        <v>58</v>
      </c>
      <c r="AR52" s="47"/>
      <c r="AS52" s="95" t="s">
        <v>59</v>
      </c>
      <c r="AT52" s="96" t="s">
        <v>60</v>
      </c>
      <c r="AU52" s="96" t="s">
        <v>61</v>
      </c>
      <c r="AV52" s="96" t="s">
        <v>62</v>
      </c>
      <c r="AW52" s="96" t="s">
        <v>63</v>
      </c>
      <c r="AX52" s="96" t="s">
        <v>64</v>
      </c>
      <c r="AY52" s="96" t="s">
        <v>65</v>
      </c>
      <c r="AZ52" s="96" t="s">
        <v>66</v>
      </c>
      <c r="BA52" s="96" t="s">
        <v>67</v>
      </c>
      <c r="BB52" s="96" t="s">
        <v>68</v>
      </c>
      <c r="BC52" s="96" t="s">
        <v>69</v>
      </c>
      <c r="BD52" s="97" t="s">
        <v>70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71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ROUND(SUM(AG55:AG65),2)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ROUND(SUM(AS55:AS65),2)</f>
        <v>0</v>
      </c>
      <c r="AT54" s="109">
        <f>ROUND(SUM(AV54:AW54),2)</f>
        <v>0</v>
      </c>
      <c r="AU54" s="110">
        <f>ROUND(SUM(AU55:AU65),5)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ROUND(SUM(AZ55:AZ65),2)</f>
        <v>0</v>
      </c>
      <c r="BA54" s="109">
        <f>ROUND(SUM(BA55:BA65),2)</f>
        <v>0</v>
      </c>
      <c r="BB54" s="109">
        <f>ROUND(SUM(BB55:BB65),2)</f>
        <v>0</v>
      </c>
      <c r="BC54" s="109">
        <f>ROUND(SUM(BC55:BC65),2)</f>
        <v>0</v>
      </c>
      <c r="BD54" s="111">
        <f>ROUND(SUM(BD55:BD65),2)</f>
        <v>0</v>
      </c>
      <c r="BE54" s="6"/>
      <c r="BS54" s="112" t="s">
        <v>72</v>
      </c>
      <c r="BT54" s="112" t="s">
        <v>73</v>
      </c>
      <c r="BU54" s="113" t="s">
        <v>74</v>
      </c>
      <c r="BV54" s="112" t="s">
        <v>75</v>
      </c>
      <c r="BW54" s="112" t="s">
        <v>5</v>
      </c>
      <c r="BX54" s="112" t="s">
        <v>76</v>
      </c>
      <c r="CL54" s="112" t="s">
        <v>19</v>
      </c>
    </row>
    <row r="55" s="7" customFormat="1" ht="24.75" customHeight="1">
      <c r="A55" s="114" t="s">
        <v>77</v>
      </c>
      <c r="B55" s="115"/>
      <c r="C55" s="116"/>
      <c r="D55" s="117" t="s">
        <v>14</v>
      </c>
      <c r="E55" s="117"/>
      <c r="F55" s="117"/>
      <c r="G55" s="117"/>
      <c r="H55" s="117"/>
      <c r="I55" s="118"/>
      <c r="J55" s="117" t="s">
        <v>78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'016-2024_1 - SO 101.1 Voz...'!J30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79</v>
      </c>
      <c r="AR55" s="121"/>
      <c r="AS55" s="122">
        <v>0</v>
      </c>
      <c r="AT55" s="123">
        <f>ROUND(SUM(AV55:AW55),2)</f>
        <v>0</v>
      </c>
      <c r="AU55" s="124">
        <f>'016-2024_1 - SO 101.1 Voz...'!P88</f>
        <v>0</v>
      </c>
      <c r="AV55" s="123">
        <f>'016-2024_1 - SO 101.1 Voz...'!J33</f>
        <v>0</v>
      </c>
      <c r="AW55" s="123">
        <f>'016-2024_1 - SO 101.1 Voz...'!J34</f>
        <v>0</v>
      </c>
      <c r="AX55" s="123">
        <f>'016-2024_1 - SO 101.1 Voz...'!J35</f>
        <v>0</v>
      </c>
      <c r="AY55" s="123">
        <f>'016-2024_1 - SO 101.1 Voz...'!J36</f>
        <v>0</v>
      </c>
      <c r="AZ55" s="123">
        <f>'016-2024_1 - SO 101.1 Voz...'!F33</f>
        <v>0</v>
      </c>
      <c r="BA55" s="123">
        <f>'016-2024_1 - SO 101.1 Voz...'!F34</f>
        <v>0</v>
      </c>
      <c r="BB55" s="123">
        <f>'016-2024_1 - SO 101.1 Voz...'!F35</f>
        <v>0</v>
      </c>
      <c r="BC55" s="123">
        <f>'016-2024_1 - SO 101.1 Voz...'!F36</f>
        <v>0</v>
      </c>
      <c r="BD55" s="125">
        <f>'016-2024_1 - SO 101.1 Voz...'!F37</f>
        <v>0</v>
      </c>
      <c r="BE55" s="7"/>
      <c r="BT55" s="126" t="s">
        <v>80</v>
      </c>
      <c r="BV55" s="126" t="s">
        <v>75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7" customFormat="1" ht="24.75" customHeight="1">
      <c r="A56" s="114" t="s">
        <v>77</v>
      </c>
      <c r="B56" s="115"/>
      <c r="C56" s="116"/>
      <c r="D56" s="117" t="s">
        <v>83</v>
      </c>
      <c r="E56" s="117"/>
      <c r="F56" s="117"/>
      <c r="G56" s="117"/>
      <c r="H56" s="117"/>
      <c r="I56" s="118"/>
      <c r="J56" s="117" t="s">
        <v>84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'016-2024_2 - SO 101.2 Cho...'!J30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79</v>
      </c>
      <c r="AR56" s="121"/>
      <c r="AS56" s="122">
        <v>0</v>
      </c>
      <c r="AT56" s="123">
        <f>ROUND(SUM(AV56:AW56),2)</f>
        <v>0</v>
      </c>
      <c r="AU56" s="124">
        <f>'016-2024_2 - SO 101.2 Cho...'!P85</f>
        <v>0</v>
      </c>
      <c r="AV56" s="123">
        <f>'016-2024_2 - SO 101.2 Cho...'!J33</f>
        <v>0</v>
      </c>
      <c r="AW56" s="123">
        <f>'016-2024_2 - SO 101.2 Cho...'!J34</f>
        <v>0</v>
      </c>
      <c r="AX56" s="123">
        <f>'016-2024_2 - SO 101.2 Cho...'!J35</f>
        <v>0</v>
      </c>
      <c r="AY56" s="123">
        <f>'016-2024_2 - SO 101.2 Cho...'!J36</f>
        <v>0</v>
      </c>
      <c r="AZ56" s="123">
        <f>'016-2024_2 - SO 101.2 Cho...'!F33</f>
        <v>0</v>
      </c>
      <c r="BA56" s="123">
        <f>'016-2024_2 - SO 101.2 Cho...'!F34</f>
        <v>0</v>
      </c>
      <c r="BB56" s="123">
        <f>'016-2024_2 - SO 101.2 Cho...'!F35</f>
        <v>0</v>
      </c>
      <c r="BC56" s="123">
        <f>'016-2024_2 - SO 101.2 Cho...'!F36</f>
        <v>0</v>
      </c>
      <c r="BD56" s="125">
        <f>'016-2024_2 - SO 101.2 Cho...'!F37</f>
        <v>0</v>
      </c>
      <c r="BE56" s="7"/>
      <c r="BT56" s="126" t="s">
        <v>80</v>
      </c>
      <c r="BV56" s="126" t="s">
        <v>75</v>
      </c>
      <c r="BW56" s="126" t="s">
        <v>85</v>
      </c>
      <c r="BX56" s="126" t="s">
        <v>5</v>
      </c>
      <c r="CL56" s="126" t="s">
        <v>19</v>
      </c>
      <c r="CM56" s="126" t="s">
        <v>82</v>
      </c>
    </row>
    <row r="57" s="7" customFormat="1" ht="24.75" customHeight="1">
      <c r="A57" s="114" t="s">
        <v>77</v>
      </c>
      <c r="B57" s="115"/>
      <c r="C57" s="116"/>
      <c r="D57" s="117" t="s">
        <v>86</v>
      </c>
      <c r="E57" s="117"/>
      <c r="F57" s="117"/>
      <c r="G57" s="117"/>
      <c r="H57" s="117"/>
      <c r="I57" s="118"/>
      <c r="J57" s="117" t="s">
        <v>87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'016-2024_3 - SO 101.3 Cho...'!J30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79</v>
      </c>
      <c r="AR57" s="121"/>
      <c r="AS57" s="122">
        <v>0</v>
      </c>
      <c r="AT57" s="123">
        <f>ROUND(SUM(AV57:AW57),2)</f>
        <v>0</v>
      </c>
      <c r="AU57" s="124">
        <f>'016-2024_3 - SO 101.3 Cho...'!P86</f>
        <v>0</v>
      </c>
      <c r="AV57" s="123">
        <f>'016-2024_3 - SO 101.3 Cho...'!J33</f>
        <v>0</v>
      </c>
      <c r="AW57" s="123">
        <f>'016-2024_3 - SO 101.3 Cho...'!J34</f>
        <v>0</v>
      </c>
      <c r="AX57" s="123">
        <f>'016-2024_3 - SO 101.3 Cho...'!J35</f>
        <v>0</v>
      </c>
      <c r="AY57" s="123">
        <f>'016-2024_3 - SO 101.3 Cho...'!J36</f>
        <v>0</v>
      </c>
      <c r="AZ57" s="123">
        <f>'016-2024_3 - SO 101.3 Cho...'!F33</f>
        <v>0</v>
      </c>
      <c r="BA57" s="123">
        <f>'016-2024_3 - SO 101.3 Cho...'!F34</f>
        <v>0</v>
      </c>
      <c r="BB57" s="123">
        <f>'016-2024_3 - SO 101.3 Cho...'!F35</f>
        <v>0</v>
      </c>
      <c r="BC57" s="123">
        <f>'016-2024_3 - SO 101.3 Cho...'!F36</f>
        <v>0</v>
      </c>
      <c r="BD57" s="125">
        <f>'016-2024_3 - SO 101.3 Cho...'!F37</f>
        <v>0</v>
      </c>
      <c r="BE57" s="7"/>
      <c r="BT57" s="126" t="s">
        <v>80</v>
      </c>
      <c r="BV57" s="126" t="s">
        <v>75</v>
      </c>
      <c r="BW57" s="126" t="s">
        <v>88</v>
      </c>
      <c r="BX57" s="126" t="s">
        <v>5</v>
      </c>
      <c r="CL57" s="126" t="s">
        <v>19</v>
      </c>
      <c r="CM57" s="126" t="s">
        <v>82</v>
      </c>
    </row>
    <row r="58" s="7" customFormat="1" ht="24.75" customHeight="1">
      <c r="A58" s="114" t="s">
        <v>77</v>
      </c>
      <c r="B58" s="115"/>
      <c r="C58" s="116"/>
      <c r="D58" s="117" t="s">
        <v>89</v>
      </c>
      <c r="E58" s="117"/>
      <c r="F58" s="117"/>
      <c r="G58" s="117"/>
      <c r="H58" s="117"/>
      <c r="I58" s="118"/>
      <c r="J58" s="117" t="s">
        <v>90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'016-2024_4 - SO 101.4 Úpr...'!J30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79</v>
      </c>
      <c r="AR58" s="121"/>
      <c r="AS58" s="122">
        <v>0</v>
      </c>
      <c r="AT58" s="123">
        <f>ROUND(SUM(AV58:AW58),2)</f>
        <v>0</v>
      </c>
      <c r="AU58" s="124">
        <f>'016-2024_4 - SO 101.4 Úpr...'!P87</f>
        <v>0</v>
      </c>
      <c r="AV58" s="123">
        <f>'016-2024_4 - SO 101.4 Úpr...'!J33</f>
        <v>0</v>
      </c>
      <c r="AW58" s="123">
        <f>'016-2024_4 - SO 101.4 Úpr...'!J34</f>
        <v>0</v>
      </c>
      <c r="AX58" s="123">
        <f>'016-2024_4 - SO 101.4 Úpr...'!J35</f>
        <v>0</v>
      </c>
      <c r="AY58" s="123">
        <f>'016-2024_4 - SO 101.4 Úpr...'!J36</f>
        <v>0</v>
      </c>
      <c r="AZ58" s="123">
        <f>'016-2024_4 - SO 101.4 Úpr...'!F33</f>
        <v>0</v>
      </c>
      <c r="BA58" s="123">
        <f>'016-2024_4 - SO 101.4 Úpr...'!F34</f>
        <v>0</v>
      </c>
      <c r="BB58" s="123">
        <f>'016-2024_4 - SO 101.4 Úpr...'!F35</f>
        <v>0</v>
      </c>
      <c r="BC58" s="123">
        <f>'016-2024_4 - SO 101.4 Úpr...'!F36</f>
        <v>0</v>
      </c>
      <c r="BD58" s="125">
        <f>'016-2024_4 - SO 101.4 Úpr...'!F37</f>
        <v>0</v>
      </c>
      <c r="BE58" s="7"/>
      <c r="BT58" s="126" t="s">
        <v>80</v>
      </c>
      <c r="BV58" s="126" t="s">
        <v>75</v>
      </c>
      <c r="BW58" s="126" t="s">
        <v>91</v>
      </c>
      <c r="BX58" s="126" t="s">
        <v>5</v>
      </c>
      <c r="CL58" s="126" t="s">
        <v>19</v>
      </c>
      <c r="CM58" s="126" t="s">
        <v>82</v>
      </c>
    </row>
    <row r="59" s="7" customFormat="1" ht="24.75" customHeight="1">
      <c r="A59" s="114" t="s">
        <v>77</v>
      </c>
      <c r="B59" s="115"/>
      <c r="C59" s="116"/>
      <c r="D59" s="117" t="s">
        <v>92</v>
      </c>
      <c r="E59" s="117"/>
      <c r="F59" s="117"/>
      <c r="G59" s="117"/>
      <c r="H59" s="117"/>
      <c r="I59" s="118"/>
      <c r="J59" s="117" t="s">
        <v>93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'016-2024_5 - SO 101.5 Cho...'!J30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79</v>
      </c>
      <c r="AR59" s="121"/>
      <c r="AS59" s="122">
        <v>0</v>
      </c>
      <c r="AT59" s="123">
        <f>ROUND(SUM(AV59:AW59),2)</f>
        <v>0</v>
      </c>
      <c r="AU59" s="124">
        <f>'016-2024_5 - SO 101.5 Cho...'!P87</f>
        <v>0</v>
      </c>
      <c r="AV59" s="123">
        <f>'016-2024_5 - SO 101.5 Cho...'!J33</f>
        <v>0</v>
      </c>
      <c r="AW59" s="123">
        <f>'016-2024_5 - SO 101.5 Cho...'!J34</f>
        <v>0</v>
      </c>
      <c r="AX59" s="123">
        <f>'016-2024_5 - SO 101.5 Cho...'!J35</f>
        <v>0</v>
      </c>
      <c r="AY59" s="123">
        <f>'016-2024_5 - SO 101.5 Cho...'!J36</f>
        <v>0</v>
      </c>
      <c r="AZ59" s="123">
        <f>'016-2024_5 - SO 101.5 Cho...'!F33</f>
        <v>0</v>
      </c>
      <c r="BA59" s="123">
        <f>'016-2024_5 - SO 101.5 Cho...'!F34</f>
        <v>0</v>
      </c>
      <c r="BB59" s="123">
        <f>'016-2024_5 - SO 101.5 Cho...'!F35</f>
        <v>0</v>
      </c>
      <c r="BC59" s="123">
        <f>'016-2024_5 - SO 101.5 Cho...'!F36</f>
        <v>0</v>
      </c>
      <c r="BD59" s="125">
        <f>'016-2024_5 - SO 101.5 Cho...'!F37</f>
        <v>0</v>
      </c>
      <c r="BE59" s="7"/>
      <c r="BT59" s="126" t="s">
        <v>80</v>
      </c>
      <c r="BV59" s="126" t="s">
        <v>75</v>
      </c>
      <c r="BW59" s="126" t="s">
        <v>94</v>
      </c>
      <c r="BX59" s="126" t="s">
        <v>5</v>
      </c>
      <c r="CL59" s="126" t="s">
        <v>19</v>
      </c>
      <c r="CM59" s="126" t="s">
        <v>82</v>
      </c>
    </row>
    <row r="60" s="7" customFormat="1" ht="24.75" customHeight="1">
      <c r="A60" s="114" t="s">
        <v>77</v>
      </c>
      <c r="B60" s="115"/>
      <c r="C60" s="116"/>
      <c r="D60" s="117" t="s">
        <v>95</v>
      </c>
      <c r="E60" s="117"/>
      <c r="F60" s="117"/>
      <c r="G60" s="117"/>
      <c r="H60" s="117"/>
      <c r="I60" s="118"/>
      <c r="J60" s="117" t="s">
        <v>96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'016-2024_10 - SO 301 Vodo...'!J30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79</v>
      </c>
      <c r="AR60" s="121"/>
      <c r="AS60" s="122">
        <v>0</v>
      </c>
      <c r="AT60" s="123">
        <f>ROUND(SUM(AV60:AW60),2)</f>
        <v>0</v>
      </c>
      <c r="AU60" s="124">
        <f>'016-2024_10 - SO 301 Vodo...'!P84</f>
        <v>0</v>
      </c>
      <c r="AV60" s="123">
        <f>'016-2024_10 - SO 301 Vodo...'!J33</f>
        <v>0</v>
      </c>
      <c r="AW60" s="123">
        <f>'016-2024_10 - SO 301 Vodo...'!J34</f>
        <v>0</v>
      </c>
      <c r="AX60" s="123">
        <f>'016-2024_10 - SO 301 Vodo...'!J35</f>
        <v>0</v>
      </c>
      <c r="AY60" s="123">
        <f>'016-2024_10 - SO 301 Vodo...'!J36</f>
        <v>0</v>
      </c>
      <c r="AZ60" s="123">
        <f>'016-2024_10 - SO 301 Vodo...'!F33</f>
        <v>0</v>
      </c>
      <c r="BA60" s="123">
        <f>'016-2024_10 - SO 301 Vodo...'!F34</f>
        <v>0</v>
      </c>
      <c r="BB60" s="123">
        <f>'016-2024_10 - SO 301 Vodo...'!F35</f>
        <v>0</v>
      </c>
      <c r="BC60" s="123">
        <f>'016-2024_10 - SO 301 Vodo...'!F36</f>
        <v>0</v>
      </c>
      <c r="BD60" s="125">
        <f>'016-2024_10 - SO 301 Vodo...'!F37</f>
        <v>0</v>
      </c>
      <c r="BE60" s="7"/>
      <c r="BT60" s="126" t="s">
        <v>80</v>
      </c>
      <c r="BV60" s="126" t="s">
        <v>75</v>
      </c>
      <c r="BW60" s="126" t="s">
        <v>97</v>
      </c>
      <c r="BX60" s="126" t="s">
        <v>5</v>
      </c>
      <c r="CL60" s="126" t="s">
        <v>19</v>
      </c>
      <c r="CM60" s="126" t="s">
        <v>82</v>
      </c>
    </row>
    <row r="61" s="7" customFormat="1" ht="24.75" customHeight="1">
      <c r="A61" s="114" t="s">
        <v>77</v>
      </c>
      <c r="B61" s="115"/>
      <c r="C61" s="116"/>
      <c r="D61" s="117" t="s">
        <v>98</v>
      </c>
      <c r="E61" s="117"/>
      <c r="F61" s="117"/>
      <c r="G61" s="117"/>
      <c r="H61" s="117"/>
      <c r="I61" s="118"/>
      <c r="J61" s="117" t="s">
        <v>99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9">
        <f>'016-2024_11 - SO 302 Vodo...'!J30</f>
        <v>0</v>
      </c>
      <c r="AH61" s="118"/>
      <c r="AI61" s="118"/>
      <c r="AJ61" s="118"/>
      <c r="AK61" s="118"/>
      <c r="AL61" s="118"/>
      <c r="AM61" s="118"/>
      <c r="AN61" s="119">
        <f>SUM(AG61,AT61)</f>
        <v>0</v>
      </c>
      <c r="AO61" s="118"/>
      <c r="AP61" s="118"/>
      <c r="AQ61" s="120" t="s">
        <v>79</v>
      </c>
      <c r="AR61" s="121"/>
      <c r="AS61" s="122">
        <v>0</v>
      </c>
      <c r="AT61" s="123">
        <f>ROUND(SUM(AV61:AW61),2)</f>
        <v>0</v>
      </c>
      <c r="AU61" s="124">
        <f>'016-2024_11 - SO 302 Vodo...'!P84</f>
        <v>0</v>
      </c>
      <c r="AV61" s="123">
        <f>'016-2024_11 - SO 302 Vodo...'!J33</f>
        <v>0</v>
      </c>
      <c r="AW61" s="123">
        <f>'016-2024_11 - SO 302 Vodo...'!J34</f>
        <v>0</v>
      </c>
      <c r="AX61" s="123">
        <f>'016-2024_11 - SO 302 Vodo...'!J35</f>
        <v>0</v>
      </c>
      <c r="AY61" s="123">
        <f>'016-2024_11 - SO 302 Vodo...'!J36</f>
        <v>0</v>
      </c>
      <c r="AZ61" s="123">
        <f>'016-2024_11 - SO 302 Vodo...'!F33</f>
        <v>0</v>
      </c>
      <c r="BA61" s="123">
        <f>'016-2024_11 - SO 302 Vodo...'!F34</f>
        <v>0</v>
      </c>
      <c r="BB61" s="123">
        <f>'016-2024_11 - SO 302 Vodo...'!F35</f>
        <v>0</v>
      </c>
      <c r="BC61" s="123">
        <f>'016-2024_11 - SO 302 Vodo...'!F36</f>
        <v>0</v>
      </c>
      <c r="BD61" s="125">
        <f>'016-2024_11 - SO 302 Vodo...'!F37</f>
        <v>0</v>
      </c>
      <c r="BE61" s="7"/>
      <c r="BT61" s="126" t="s">
        <v>80</v>
      </c>
      <c r="BV61" s="126" t="s">
        <v>75</v>
      </c>
      <c r="BW61" s="126" t="s">
        <v>100</v>
      </c>
      <c r="BX61" s="126" t="s">
        <v>5</v>
      </c>
      <c r="CL61" s="126" t="s">
        <v>19</v>
      </c>
      <c r="CM61" s="126" t="s">
        <v>82</v>
      </c>
    </row>
    <row r="62" s="7" customFormat="1" ht="24.75" customHeight="1">
      <c r="A62" s="114" t="s">
        <v>77</v>
      </c>
      <c r="B62" s="115"/>
      <c r="C62" s="116"/>
      <c r="D62" s="117" t="s">
        <v>101</v>
      </c>
      <c r="E62" s="117"/>
      <c r="F62" s="117"/>
      <c r="G62" s="117"/>
      <c r="H62" s="117"/>
      <c r="I62" s="118"/>
      <c r="J62" s="117" t="s">
        <v>102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9">
        <f>'016-2024_12 - SO 303 Kana...'!J30</f>
        <v>0</v>
      </c>
      <c r="AH62" s="118"/>
      <c r="AI62" s="118"/>
      <c r="AJ62" s="118"/>
      <c r="AK62" s="118"/>
      <c r="AL62" s="118"/>
      <c r="AM62" s="118"/>
      <c r="AN62" s="119">
        <f>SUM(AG62,AT62)</f>
        <v>0</v>
      </c>
      <c r="AO62" s="118"/>
      <c r="AP62" s="118"/>
      <c r="AQ62" s="120" t="s">
        <v>79</v>
      </c>
      <c r="AR62" s="121"/>
      <c r="AS62" s="122">
        <v>0</v>
      </c>
      <c r="AT62" s="123">
        <f>ROUND(SUM(AV62:AW62),2)</f>
        <v>0</v>
      </c>
      <c r="AU62" s="124">
        <f>'016-2024_12 - SO 303 Kana...'!P90</f>
        <v>0</v>
      </c>
      <c r="AV62" s="123">
        <f>'016-2024_12 - SO 303 Kana...'!J33</f>
        <v>0</v>
      </c>
      <c r="AW62" s="123">
        <f>'016-2024_12 - SO 303 Kana...'!J34</f>
        <v>0</v>
      </c>
      <c r="AX62" s="123">
        <f>'016-2024_12 - SO 303 Kana...'!J35</f>
        <v>0</v>
      </c>
      <c r="AY62" s="123">
        <f>'016-2024_12 - SO 303 Kana...'!J36</f>
        <v>0</v>
      </c>
      <c r="AZ62" s="123">
        <f>'016-2024_12 - SO 303 Kana...'!F33</f>
        <v>0</v>
      </c>
      <c r="BA62" s="123">
        <f>'016-2024_12 - SO 303 Kana...'!F34</f>
        <v>0</v>
      </c>
      <c r="BB62" s="123">
        <f>'016-2024_12 - SO 303 Kana...'!F35</f>
        <v>0</v>
      </c>
      <c r="BC62" s="123">
        <f>'016-2024_12 - SO 303 Kana...'!F36</f>
        <v>0</v>
      </c>
      <c r="BD62" s="125">
        <f>'016-2024_12 - SO 303 Kana...'!F37</f>
        <v>0</v>
      </c>
      <c r="BE62" s="7"/>
      <c r="BT62" s="126" t="s">
        <v>80</v>
      </c>
      <c r="BV62" s="126" t="s">
        <v>75</v>
      </c>
      <c r="BW62" s="126" t="s">
        <v>103</v>
      </c>
      <c r="BX62" s="126" t="s">
        <v>5</v>
      </c>
      <c r="CL62" s="126" t="s">
        <v>19</v>
      </c>
      <c r="CM62" s="126" t="s">
        <v>82</v>
      </c>
    </row>
    <row r="63" s="7" customFormat="1" ht="24.75" customHeight="1">
      <c r="A63" s="114" t="s">
        <v>77</v>
      </c>
      <c r="B63" s="115"/>
      <c r="C63" s="116"/>
      <c r="D63" s="117" t="s">
        <v>104</v>
      </c>
      <c r="E63" s="117"/>
      <c r="F63" s="117"/>
      <c r="G63" s="117"/>
      <c r="H63" s="117"/>
      <c r="I63" s="118"/>
      <c r="J63" s="117" t="s">
        <v>105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9">
        <f>'016-2024_13 - SO 401 Veře...'!J30</f>
        <v>0</v>
      </c>
      <c r="AH63" s="118"/>
      <c r="AI63" s="118"/>
      <c r="AJ63" s="118"/>
      <c r="AK63" s="118"/>
      <c r="AL63" s="118"/>
      <c r="AM63" s="118"/>
      <c r="AN63" s="119">
        <f>SUM(AG63,AT63)</f>
        <v>0</v>
      </c>
      <c r="AO63" s="118"/>
      <c r="AP63" s="118"/>
      <c r="AQ63" s="120" t="s">
        <v>79</v>
      </c>
      <c r="AR63" s="121"/>
      <c r="AS63" s="122">
        <v>0</v>
      </c>
      <c r="AT63" s="123">
        <f>ROUND(SUM(AV63:AW63),2)</f>
        <v>0</v>
      </c>
      <c r="AU63" s="124">
        <f>'016-2024_13 - SO 401 Veře...'!P90</f>
        <v>0</v>
      </c>
      <c r="AV63" s="123">
        <f>'016-2024_13 - SO 401 Veře...'!J33</f>
        <v>0</v>
      </c>
      <c r="AW63" s="123">
        <f>'016-2024_13 - SO 401 Veře...'!J34</f>
        <v>0</v>
      </c>
      <c r="AX63" s="123">
        <f>'016-2024_13 - SO 401 Veře...'!J35</f>
        <v>0</v>
      </c>
      <c r="AY63" s="123">
        <f>'016-2024_13 - SO 401 Veře...'!J36</f>
        <v>0</v>
      </c>
      <c r="AZ63" s="123">
        <f>'016-2024_13 - SO 401 Veře...'!F33</f>
        <v>0</v>
      </c>
      <c r="BA63" s="123">
        <f>'016-2024_13 - SO 401 Veře...'!F34</f>
        <v>0</v>
      </c>
      <c r="BB63" s="123">
        <f>'016-2024_13 - SO 401 Veře...'!F35</f>
        <v>0</v>
      </c>
      <c r="BC63" s="123">
        <f>'016-2024_13 - SO 401 Veře...'!F36</f>
        <v>0</v>
      </c>
      <c r="BD63" s="125">
        <f>'016-2024_13 - SO 401 Veře...'!F37</f>
        <v>0</v>
      </c>
      <c r="BE63" s="7"/>
      <c r="BT63" s="126" t="s">
        <v>80</v>
      </c>
      <c r="BV63" s="126" t="s">
        <v>75</v>
      </c>
      <c r="BW63" s="126" t="s">
        <v>106</v>
      </c>
      <c r="BX63" s="126" t="s">
        <v>5</v>
      </c>
      <c r="CL63" s="126" t="s">
        <v>19</v>
      </c>
      <c r="CM63" s="126" t="s">
        <v>82</v>
      </c>
    </row>
    <row r="64" s="7" customFormat="1" ht="24.75" customHeight="1">
      <c r="A64" s="114" t="s">
        <v>77</v>
      </c>
      <c r="B64" s="115"/>
      <c r="C64" s="116"/>
      <c r="D64" s="117" t="s">
        <v>107</v>
      </c>
      <c r="E64" s="117"/>
      <c r="F64" s="117"/>
      <c r="G64" s="117"/>
      <c r="H64" s="117"/>
      <c r="I64" s="118"/>
      <c r="J64" s="117" t="s">
        <v>108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9">
        <f>'016-2024_15 - SO 801 Vege...'!J30</f>
        <v>0</v>
      </c>
      <c r="AH64" s="118"/>
      <c r="AI64" s="118"/>
      <c r="AJ64" s="118"/>
      <c r="AK64" s="118"/>
      <c r="AL64" s="118"/>
      <c r="AM64" s="118"/>
      <c r="AN64" s="119">
        <f>SUM(AG64,AT64)</f>
        <v>0</v>
      </c>
      <c r="AO64" s="118"/>
      <c r="AP64" s="118"/>
      <c r="AQ64" s="120" t="s">
        <v>79</v>
      </c>
      <c r="AR64" s="121"/>
      <c r="AS64" s="122">
        <v>0</v>
      </c>
      <c r="AT64" s="123">
        <f>ROUND(SUM(AV64:AW64),2)</f>
        <v>0</v>
      </c>
      <c r="AU64" s="124">
        <f>'016-2024_15 - SO 801 Vege...'!P92</f>
        <v>0</v>
      </c>
      <c r="AV64" s="123">
        <f>'016-2024_15 - SO 801 Vege...'!J33</f>
        <v>0</v>
      </c>
      <c r="AW64" s="123">
        <f>'016-2024_15 - SO 801 Vege...'!J34</f>
        <v>0</v>
      </c>
      <c r="AX64" s="123">
        <f>'016-2024_15 - SO 801 Vege...'!J35</f>
        <v>0</v>
      </c>
      <c r="AY64" s="123">
        <f>'016-2024_15 - SO 801 Vege...'!J36</f>
        <v>0</v>
      </c>
      <c r="AZ64" s="123">
        <f>'016-2024_15 - SO 801 Vege...'!F33</f>
        <v>0</v>
      </c>
      <c r="BA64" s="123">
        <f>'016-2024_15 - SO 801 Vege...'!F34</f>
        <v>0</v>
      </c>
      <c r="BB64" s="123">
        <f>'016-2024_15 - SO 801 Vege...'!F35</f>
        <v>0</v>
      </c>
      <c r="BC64" s="123">
        <f>'016-2024_15 - SO 801 Vege...'!F36</f>
        <v>0</v>
      </c>
      <c r="BD64" s="125">
        <f>'016-2024_15 - SO 801 Vege...'!F37</f>
        <v>0</v>
      </c>
      <c r="BE64" s="7"/>
      <c r="BT64" s="126" t="s">
        <v>80</v>
      </c>
      <c r="BV64" s="126" t="s">
        <v>75</v>
      </c>
      <c r="BW64" s="126" t="s">
        <v>109</v>
      </c>
      <c r="BX64" s="126" t="s">
        <v>5</v>
      </c>
      <c r="CL64" s="126" t="s">
        <v>19</v>
      </c>
      <c r="CM64" s="126" t="s">
        <v>82</v>
      </c>
    </row>
    <row r="65" s="7" customFormat="1" ht="24.75" customHeight="1">
      <c r="A65" s="114" t="s">
        <v>77</v>
      </c>
      <c r="B65" s="115"/>
      <c r="C65" s="116"/>
      <c r="D65" s="117" t="s">
        <v>110</v>
      </c>
      <c r="E65" s="117"/>
      <c r="F65" s="117"/>
      <c r="G65" s="117"/>
      <c r="H65" s="117"/>
      <c r="I65" s="118"/>
      <c r="J65" s="117" t="s">
        <v>111</v>
      </c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9">
        <f>'016-2024_16 - Vedlejší ro...'!J30</f>
        <v>0</v>
      </c>
      <c r="AH65" s="118"/>
      <c r="AI65" s="118"/>
      <c r="AJ65" s="118"/>
      <c r="AK65" s="118"/>
      <c r="AL65" s="118"/>
      <c r="AM65" s="118"/>
      <c r="AN65" s="119">
        <f>SUM(AG65,AT65)</f>
        <v>0</v>
      </c>
      <c r="AO65" s="118"/>
      <c r="AP65" s="118"/>
      <c r="AQ65" s="120" t="s">
        <v>79</v>
      </c>
      <c r="AR65" s="121"/>
      <c r="AS65" s="127">
        <v>0</v>
      </c>
      <c r="AT65" s="128">
        <f>ROUND(SUM(AV65:AW65),2)</f>
        <v>0</v>
      </c>
      <c r="AU65" s="129">
        <f>'016-2024_16 - Vedlejší ro...'!P80</f>
        <v>0</v>
      </c>
      <c r="AV65" s="128">
        <f>'016-2024_16 - Vedlejší ro...'!J33</f>
        <v>0</v>
      </c>
      <c r="AW65" s="128">
        <f>'016-2024_16 - Vedlejší ro...'!J34</f>
        <v>0</v>
      </c>
      <c r="AX65" s="128">
        <f>'016-2024_16 - Vedlejší ro...'!J35</f>
        <v>0</v>
      </c>
      <c r="AY65" s="128">
        <f>'016-2024_16 - Vedlejší ro...'!J36</f>
        <v>0</v>
      </c>
      <c r="AZ65" s="128">
        <f>'016-2024_16 - Vedlejší ro...'!F33</f>
        <v>0</v>
      </c>
      <c r="BA65" s="128">
        <f>'016-2024_16 - Vedlejší ro...'!F34</f>
        <v>0</v>
      </c>
      <c r="BB65" s="128">
        <f>'016-2024_16 - Vedlejší ro...'!F35</f>
        <v>0</v>
      </c>
      <c r="BC65" s="128">
        <f>'016-2024_16 - Vedlejší ro...'!F36</f>
        <v>0</v>
      </c>
      <c r="BD65" s="130">
        <f>'016-2024_16 - Vedlejší ro...'!F37</f>
        <v>0</v>
      </c>
      <c r="BE65" s="7"/>
      <c r="BT65" s="126" t="s">
        <v>80</v>
      </c>
      <c r="BV65" s="126" t="s">
        <v>75</v>
      </c>
      <c r="BW65" s="126" t="s">
        <v>112</v>
      </c>
      <c r="BX65" s="126" t="s">
        <v>5</v>
      </c>
      <c r="CL65" s="126" t="s">
        <v>19</v>
      </c>
      <c r="CM65" s="126" t="s">
        <v>82</v>
      </c>
    </row>
    <row r="66" s="2" customFormat="1" ht="30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7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47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</sheetData>
  <sheetProtection sheet="1" formatColumns="0" formatRows="0" objects="1" scenarios="1" spinCount="100000" saltValue="L6TNRECnhe4U1cTY++r2OqHuBPavjpvDzg7Xmm6zpq056oiUHaUZamebWoiebKCaZFF8EsDUgtARHaxUjy8EMA==" hashValue="vncioF/PQxv6EIBWlm+gG+33Dr/H2DpTW/Rx1eR//+4o1bXKHg0XSPDh4OiicOnvEH2nEUx/0Hs2fSFdHB36TQ==" algorithmName="SHA-512" password="CC35"/>
  <mergeCells count="82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D65:H65"/>
    <mergeCell ref="J65:AF6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65:AP65"/>
    <mergeCell ref="AG65:AM65"/>
    <mergeCell ref="AN54:AP54"/>
  </mergeCells>
  <hyperlinks>
    <hyperlink ref="A55" location="'016-2024_1 - SO 101.1 Voz...'!C2" display="/"/>
    <hyperlink ref="A56" location="'016-2024_2 - SO 101.2 Cho...'!C2" display="/"/>
    <hyperlink ref="A57" location="'016-2024_3 - SO 101.3 Cho...'!C2" display="/"/>
    <hyperlink ref="A58" location="'016-2024_4 - SO 101.4 Úpr...'!C2" display="/"/>
    <hyperlink ref="A59" location="'016-2024_5 - SO 101.5 Cho...'!C2" display="/"/>
    <hyperlink ref="A60" location="'016-2024_10 - SO 301 Vodo...'!C2" display="/"/>
    <hyperlink ref="A61" location="'016-2024_11 - SO 302 Vodo...'!C2" display="/"/>
    <hyperlink ref="A62" location="'016-2024_12 - SO 303 Kana...'!C2" display="/"/>
    <hyperlink ref="A63" location="'016-2024_13 - SO 401 Veře...'!C2" display="/"/>
    <hyperlink ref="A64" location="'016-2024_15 - SO 801 Vege...'!C2" display="/"/>
    <hyperlink ref="A65" location="'016-2024_16 - Vedlejší ro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1403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ROUND(J90,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ROUND((SUM(BE90:BE225)),  2)</f>
        <v>0</v>
      </c>
      <c r="G33" s="41"/>
      <c r="H33" s="41"/>
      <c r="I33" s="151">
        <v>0.20999999999999999</v>
      </c>
      <c r="J33" s="150">
        <f>ROUND(((SUM(BE90:BE225))*I33),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ROUND((SUM(BF90:BF225)),  2)</f>
        <v>0</v>
      </c>
      <c r="G34" s="41"/>
      <c r="H34" s="41"/>
      <c r="I34" s="151">
        <v>0.12</v>
      </c>
      <c r="J34" s="150">
        <f>ROUND(((SUM(BF90:BF225))*I34),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ROUND((SUM(BG90:BG225)),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ROUND((SUM(BH90:BH225)),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ROUND((SUM(BI90:BI225)),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016/2024_13 - SO 401 Veřejné osvětlení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J91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J92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124</v>
      </c>
      <c r="E62" s="177"/>
      <c r="F62" s="177"/>
      <c r="G62" s="177"/>
      <c r="H62" s="177"/>
      <c r="I62" s="177"/>
      <c r="J62" s="178">
        <f>J95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8"/>
      <c r="C63" s="169"/>
      <c r="D63" s="170" t="s">
        <v>788</v>
      </c>
      <c r="E63" s="171"/>
      <c r="F63" s="171"/>
      <c r="G63" s="171"/>
      <c r="H63" s="171"/>
      <c r="I63" s="171"/>
      <c r="J63" s="172">
        <f>J98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4"/>
      <c r="C64" s="175"/>
      <c r="D64" s="176" t="s">
        <v>1404</v>
      </c>
      <c r="E64" s="177"/>
      <c r="F64" s="177"/>
      <c r="G64" s="177"/>
      <c r="H64" s="177"/>
      <c r="I64" s="177"/>
      <c r="J64" s="178">
        <f>J99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1405</v>
      </c>
      <c r="E65" s="171"/>
      <c r="F65" s="171"/>
      <c r="G65" s="171"/>
      <c r="H65" s="171"/>
      <c r="I65" s="171"/>
      <c r="J65" s="172">
        <f>J108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1406</v>
      </c>
      <c r="E66" s="177"/>
      <c r="F66" s="177"/>
      <c r="G66" s="177"/>
      <c r="H66" s="177"/>
      <c r="I66" s="177"/>
      <c r="J66" s="178">
        <f>J109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1407</v>
      </c>
      <c r="E67" s="177"/>
      <c r="F67" s="177"/>
      <c r="G67" s="177"/>
      <c r="H67" s="177"/>
      <c r="I67" s="177"/>
      <c r="J67" s="178">
        <f>J193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8"/>
      <c r="C68" s="169"/>
      <c r="D68" s="170" t="s">
        <v>1408</v>
      </c>
      <c r="E68" s="171"/>
      <c r="F68" s="171"/>
      <c r="G68" s="171"/>
      <c r="H68" s="171"/>
      <c r="I68" s="171"/>
      <c r="J68" s="172">
        <f>J213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8"/>
      <c r="C69" s="169"/>
      <c r="D69" s="170" t="s">
        <v>1409</v>
      </c>
      <c r="E69" s="171"/>
      <c r="F69" s="171"/>
      <c r="G69" s="171"/>
      <c r="H69" s="171"/>
      <c r="I69" s="171"/>
      <c r="J69" s="172">
        <f>J222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1410</v>
      </c>
      <c r="E70" s="177"/>
      <c r="F70" s="177"/>
      <c r="G70" s="177"/>
      <c r="H70" s="177"/>
      <c r="I70" s="177"/>
      <c r="J70" s="178">
        <f>J223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129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63" t="str">
        <f>E7</f>
        <v>Rekonstrukce ulice Čapkova, Světlá nad Sázavou I.etapa</v>
      </c>
      <c r="F80" s="35"/>
      <c r="G80" s="35"/>
      <c r="H80" s="35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114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016/2024_13 - SO 401 Veřejné osvětlení</v>
      </c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>ul. Čapkova</v>
      </c>
      <c r="G84" s="43"/>
      <c r="H84" s="43"/>
      <c r="I84" s="35" t="s">
        <v>23</v>
      </c>
      <c r="J84" s="75" t="str">
        <f>IF(J12="","",J12)</f>
        <v>1. 3. 2024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>Město Světlá nad Sázavou</v>
      </c>
      <c r="G86" s="43"/>
      <c r="H86" s="43"/>
      <c r="I86" s="35" t="s">
        <v>31</v>
      </c>
      <c r="J86" s="39" t="str">
        <f>E21</f>
        <v>DI PROJEKT s.r.o.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29</v>
      </c>
      <c r="D87" s="43"/>
      <c r="E87" s="43"/>
      <c r="F87" s="30" t="str">
        <f>IF(E18="","",E18)</f>
        <v>Vyplň údaj</v>
      </c>
      <c r="G87" s="43"/>
      <c r="H87" s="43"/>
      <c r="I87" s="35" t="s">
        <v>36</v>
      </c>
      <c r="J87" s="39" t="str">
        <f>E24</f>
        <v>DI PROJEKT s.r.o.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0"/>
      <c r="B89" s="181"/>
      <c r="C89" s="182" t="s">
        <v>130</v>
      </c>
      <c r="D89" s="183" t="s">
        <v>58</v>
      </c>
      <c r="E89" s="183" t="s">
        <v>54</v>
      </c>
      <c r="F89" s="183" t="s">
        <v>55</v>
      </c>
      <c r="G89" s="183" t="s">
        <v>131</v>
      </c>
      <c r="H89" s="183" t="s">
        <v>132</v>
      </c>
      <c r="I89" s="183" t="s">
        <v>133</v>
      </c>
      <c r="J89" s="183" t="s">
        <v>118</v>
      </c>
      <c r="K89" s="184" t="s">
        <v>134</v>
      </c>
      <c r="L89" s="185"/>
      <c r="M89" s="95" t="s">
        <v>19</v>
      </c>
      <c r="N89" s="96" t="s">
        <v>43</v>
      </c>
      <c r="O89" s="96" t="s">
        <v>135</v>
      </c>
      <c r="P89" s="96" t="s">
        <v>136</v>
      </c>
      <c r="Q89" s="96" t="s">
        <v>137</v>
      </c>
      <c r="R89" s="96" t="s">
        <v>138</v>
      </c>
      <c r="S89" s="96" t="s">
        <v>139</v>
      </c>
      <c r="T89" s="97" t="s">
        <v>140</v>
      </c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</row>
    <row r="90" s="2" customFormat="1" ht="22.8" customHeight="1">
      <c r="A90" s="41"/>
      <c r="B90" s="42"/>
      <c r="C90" s="102" t="s">
        <v>141</v>
      </c>
      <c r="D90" s="43"/>
      <c r="E90" s="43"/>
      <c r="F90" s="43"/>
      <c r="G90" s="43"/>
      <c r="H90" s="43"/>
      <c r="I90" s="43"/>
      <c r="J90" s="186">
        <f>BK90</f>
        <v>0</v>
      </c>
      <c r="K90" s="43"/>
      <c r="L90" s="47"/>
      <c r="M90" s="98"/>
      <c r="N90" s="187"/>
      <c r="O90" s="99"/>
      <c r="P90" s="188">
        <f>P91+P98+P108+P213+P222</f>
        <v>0</v>
      </c>
      <c r="Q90" s="99"/>
      <c r="R90" s="188">
        <f>R91+R98+R108+R213+R222</f>
        <v>3.0804795</v>
      </c>
      <c r="S90" s="99"/>
      <c r="T90" s="189">
        <f>T91+T98+T108+T213+T222</f>
        <v>7.0739999999999998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72</v>
      </c>
      <c r="AU90" s="20" t="s">
        <v>119</v>
      </c>
      <c r="BK90" s="190">
        <f>BK91+BK98+BK108+BK213+BK222</f>
        <v>0</v>
      </c>
    </row>
    <row r="91" s="12" customFormat="1" ht="25.92" customHeight="1">
      <c r="A91" s="12"/>
      <c r="B91" s="191"/>
      <c r="C91" s="192"/>
      <c r="D91" s="193" t="s">
        <v>72</v>
      </c>
      <c r="E91" s="194" t="s">
        <v>142</v>
      </c>
      <c r="F91" s="194" t="s">
        <v>143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P92+P95</f>
        <v>0</v>
      </c>
      <c r="Q91" s="199"/>
      <c r="R91" s="200">
        <f>R92+R95</f>
        <v>1.08744</v>
      </c>
      <c r="S91" s="199"/>
      <c r="T91" s="201">
        <f>T92+T95</f>
        <v>3.234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80</v>
      </c>
      <c r="AT91" s="203" t="s">
        <v>72</v>
      </c>
      <c r="AU91" s="203" t="s">
        <v>73</v>
      </c>
      <c r="AY91" s="202" t="s">
        <v>144</v>
      </c>
      <c r="BK91" s="204">
        <f>BK92+BK95</f>
        <v>0</v>
      </c>
    </row>
    <row r="92" s="12" customFormat="1" ht="22.8" customHeight="1">
      <c r="A92" s="12"/>
      <c r="B92" s="191"/>
      <c r="C92" s="192"/>
      <c r="D92" s="193" t="s">
        <v>72</v>
      </c>
      <c r="E92" s="205" t="s">
        <v>80</v>
      </c>
      <c r="F92" s="205" t="s">
        <v>145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SUM(P93:P94)</f>
        <v>0</v>
      </c>
      <c r="Q92" s="199"/>
      <c r="R92" s="200">
        <f>SUM(R93:R94)</f>
        <v>0</v>
      </c>
      <c r="S92" s="199"/>
      <c r="T92" s="201">
        <f>SUM(T93:T94)</f>
        <v>3.234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80</v>
      </c>
      <c r="AT92" s="203" t="s">
        <v>72</v>
      </c>
      <c r="AU92" s="203" t="s">
        <v>80</v>
      </c>
      <c r="AY92" s="202" t="s">
        <v>144</v>
      </c>
      <c r="BK92" s="204">
        <f>SUM(BK93:BK94)</f>
        <v>0</v>
      </c>
    </row>
    <row r="93" s="2" customFormat="1" ht="33" customHeight="1">
      <c r="A93" s="41"/>
      <c r="B93" s="42"/>
      <c r="C93" s="207" t="s">
        <v>80</v>
      </c>
      <c r="D93" s="207" t="s">
        <v>146</v>
      </c>
      <c r="E93" s="208" t="s">
        <v>1411</v>
      </c>
      <c r="F93" s="209" t="s">
        <v>1412</v>
      </c>
      <c r="G93" s="210" t="s">
        <v>149</v>
      </c>
      <c r="H93" s="211">
        <v>33</v>
      </c>
      <c r="I93" s="212"/>
      <c r="J93" s="213">
        <f>ROUND(I93*H93,2)</f>
        <v>0</v>
      </c>
      <c r="K93" s="209" t="s">
        <v>150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0.098000000000000004</v>
      </c>
      <c r="T93" s="217">
        <f>S93*H93</f>
        <v>3.234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151</v>
      </c>
      <c r="AT93" s="218" t="s">
        <v>146</v>
      </c>
      <c r="AU93" s="218" t="s">
        <v>82</v>
      </c>
      <c r="AY93" s="20" t="s">
        <v>144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151</v>
      </c>
      <c r="BM93" s="218" t="s">
        <v>1413</v>
      </c>
    </row>
    <row r="94" s="2" customFormat="1">
      <c r="A94" s="41"/>
      <c r="B94" s="42"/>
      <c r="C94" s="43"/>
      <c r="D94" s="220" t="s">
        <v>153</v>
      </c>
      <c r="E94" s="43"/>
      <c r="F94" s="221" t="s">
        <v>1414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153</v>
      </c>
      <c r="AU94" s="20" t="s">
        <v>82</v>
      </c>
    </row>
    <row r="95" s="12" customFormat="1" ht="22.8" customHeight="1">
      <c r="A95" s="12"/>
      <c r="B95" s="191"/>
      <c r="C95" s="192"/>
      <c r="D95" s="193" t="s">
        <v>72</v>
      </c>
      <c r="E95" s="205" t="s">
        <v>182</v>
      </c>
      <c r="F95" s="205" t="s">
        <v>255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SUM(P96:P97)</f>
        <v>0</v>
      </c>
      <c r="Q95" s="199"/>
      <c r="R95" s="200">
        <f>SUM(R96:R97)</f>
        <v>1.08744</v>
      </c>
      <c r="S95" s="199"/>
      <c r="T95" s="201">
        <f>SUM(T96:T97)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80</v>
      </c>
      <c r="AT95" s="203" t="s">
        <v>72</v>
      </c>
      <c r="AU95" s="203" t="s">
        <v>80</v>
      </c>
      <c r="AY95" s="202" t="s">
        <v>144</v>
      </c>
      <c r="BK95" s="204">
        <f>SUM(BK96:BK97)</f>
        <v>0</v>
      </c>
    </row>
    <row r="96" s="2" customFormat="1" ht="37.8" customHeight="1">
      <c r="A96" s="41"/>
      <c r="B96" s="42"/>
      <c r="C96" s="207" t="s">
        <v>82</v>
      </c>
      <c r="D96" s="207" t="s">
        <v>146</v>
      </c>
      <c r="E96" s="208" t="s">
        <v>1415</v>
      </c>
      <c r="F96" s="209" t="s">
        <v>1416</v>
      </c>
      <c r="G96" s="210" t="s">
        <v>149</v>
      </c>
      <c r="H96" s="211">
        <v>12</v>
      </c>
      <c r="I96" s="212"/>
      <c r="J96" s="213">
        <f>ROUND(I96*H96,2)</f>
        <v>0</v>
      </c>
      <c r="K96" s="209" t="s">
        <v>150</v>
      </c>
      <c r="L96" s="47"/>
      <c r="M96" s="214" t="s">
        <v>19</v>
      </c>
      <c r="N96" s="215" t="s">
        <v>44</v>
      </c>
      <c r="O96" s="87"/>
      <c r="P96" s="216">
        <f>O96*H96</f>
        <v>0</v>
      </c>
      <c r="Q96" s="216">
        <v>0.090620000000000006</v>
      </c>
      <c r="R96" s="216">
        <f>Q96*H96</f>
        <v>1.08744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151</v>
      </c>
      <c r="AT96" s="218" t="s">
        <v>146</v>
      </c>
      <c r="AU96" s="218" t="s">
        <v>82</v>
      </c>
      <c r="AY96" s="20" t="s">
        <v>144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151</v>
      </c>
      <c r="BM96" s="218" t="s">
        <v>1417</v>
      </c>
    </row>
    <row r="97" s="2" customFormat="1">
      <c r="A97" s="41"/>
      <c r="B97" s="42"/>
      <c r="C97" s="43"/>
      <c r="D97" s="220" t="s">
        <v>153</v>
      </c>
      <c r="E97" s="43"/>
      <c r="F97" s="221" t="s">
        <v>1418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153</v>
      </c>
      <c r="AU97" s="20" t="s">
        <v>82</v>
      </c>
    </row>
    <row r="98" s="12" customFormat="1" ht="25.92" customHeight="1">
      <c r="A98" s="12"/>
      <c r="B98" s="191"/>
      <c r="C98" s="192"/>
      <c r="D98" s="193" t="s">
        <v>72</v>
      </c>
      <c r="E98" s="194" t="s">
        <v>920</v>
      </c>
      <c r="F98" s="194" t="s">
        <v>921</v>
      </c>
      <c r="G98" s="192"/>
      <c r="H98" s="192"/>
      <c r="I98" s="195"/>
      <c r="J98" s="196">
        <f>BK98</f>
        <v>0</v>
      </c>
      <c r="K98" s="192"/>
      <c r="L98" s="197"/>
      <c r="M98" s="198"/>
      <c r="N98" s="199"/>
      <c r="O98" s="199"/>
      <c r="P98" s="200">
        <f>P99</f>
        <v>0</v>
      </c>
      <c r="Q98" s="199"/>
      <c r="R98" s="200">
        <f>R99</f>
        <v>0.12169499999999998</v>
      </c>
      <c r="S98" s="199"/>
      <c r="T98" s="201">
        <f>T99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82</v>
      </c>
      <c r="AT98" s="203" t="s">
        <v>72</v>
      </c>
      <c r="AU98" s="203" t="s">
        <v>73</v>
      </c>
      <c r="AY98" s="202" t="s">
        <v>144</v>
      </c>
      <c r="BK98" s="204">
        <f>BK99</f>
        <v>0</v>
      </c>
    </row>
    <row r="99" s="12" customFormat="1" ht="22.8" customHeight="1">
      <c r="A99" s="12"/>
      <c r="B99" s="191"/>
      <c r="C99" s="192"/>
      <c r="D99" s="193" t="s">
        <v>72</v>
      </c>
      <c r="E99" s="205" t="s">
        <v>1419</v>
      </c>
      <c r="F99" s="205" t="s">
        <v>1420</v>
      </c>
      <c r="G99" s="192"/>
      <c r="H99" s="192"/>
      <c r="I99" s="195"/>
      <c r="J99" s="206">
        <f>BK99</f>
        <v>0</v>
      </c>
      <c r="K99" s="192"/>
      <c r="L99" s="197"/>
      <c r="M99" s="198"/>
      <c r="N99" s="199"/>
      <c r="O99" s="199"/>
      <c r="P99" s="200">
        <f>SUM(P100:P107)</f>
        <v>0</v>
      </c>
      <c r="Q99" s="199"/>
      <c r="R99" s="200">
        <f>SUM(R100:R107)</f>
        <v>0.12169499999999998</v>
      </c>
      <c r="S99" s="199"/>
      <c r="T99" s="201">
        <f>SUM(T100:T107)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82</v>
      </c>
      <c r="AT99" s="203" t="s">
        <v>72</v>
      </c>
      <c r="AU99" s="203" t="s">
        <v>80</v>
      </c>
      <c r="AY99" s="202" t="s">
        <v>144</v>
      </c>
      <c r="BK99" s="204">
        <f>SUM(BK100:BK107)</f>
        <v>0</v>
      </c>
    </row>
    <row r="100" s="2" customFormat="1" ht="16.5" customHeight="1">
      <c r="A100" s="41"/>
      <c r="B100" s="42"/>
      <c r="C100" s="207" t="s">
        <v>163</v>
      </c>
      <c r="D100" s="207" t="s">
        <v>146</v>
      </c>
      <c r="E100" s="208" t="s">
        <v>1421</v>
      </c>
      <c r="F100" s="209" t="s">
        <v>1422</v>
      </c>
      <c r="G100" s="210" t="s">
        <v>244</v>
      </c>
      <c r="H100" s="211">
        <v>470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1423</v>
      </c>
    </row>
    <row r="101" s="14" customFormat="1">
      <c r="A101" s="14"/>
      <c r="B101" s="236"/>
      <c r="C101" s="237"/>
      <c r="D101" s="227" t="s">
        <v>155</v>
      </c>
      <c r="E101" s="238" t="s">
        <v>19</v>
      </c>
      <c r="F101" s="239" t="s">
        <v>1424</v>
      </c>
      <c r="G101" s="237"/>
      <c r="H101" s="240">
        <v>90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155</v>
      </c>
      <c r="AU101" s="246" t="s">
        <v>82</v>
      </c>
      <c r="AV101" s="14" t="s">
        <v>82</v>
      </c>
      <c r="AW101" s="14" t="s">
        <v>35</v>
      </c>
      <c r="AX101" s="14" t="s">
        <v>73</v>
      </c>
      <c r="AY101" s="246" t="s">
        <v>144</v>
      </c>
    </row>
    <row r="102" s="14" customFormat="1">
      <c r="A102" s="14"/>
      <c r="B102" s="236"/>
      <c r="C102" s="237"/>
      <c r="D102" s="227" t="s">
        <v>155</v>
      </c>
      <c r="E102" s="238" t="s">
        <v>19</v>
      </c>
      <c r="F102" s="239" t="s">
        <v>1425</v>
      </c>
      <c r="G102" s="237"/>
      <c r="H102" s="240">
        <v>380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155</v>
      </c>
      <c r="AU102" s="246" t="s">
        <v>82</v>
      </c>
      <c r="AV102" s="14" t="s">
        <v>82</v>
      </c>
      <c r="AW102" s="14" t="s">
        <v>35</v>
      </c>
      <c r="AX102" s="14" t="s">
        <v>73</v>
      </c>
      <c r="AY102" s="246" t="s">
        <v>144</v>
      </c>
    </row>
    <row r="103" s="16" customFormat="1">
      <c r="A103" s="16"/>
      <c r="B103" s="258"/>
      <c r="C103" s="259"/>
      <c r="D103" s="227" t="s">
        <v>155</v>
      </c>
      <c r="E103" s="260" t="s">
        <v>19</v>
      </c>
      <c r="F103" s="261" t="s">
        <v>175</v>
      </c>
      <c r="G103" s="259"/>
      <c r="H103" s="262">
        <v>470</v>
      </c>
      <c r="I103" s="263"/>
      <c r="J103" s="259"/>
      <c r="K103" s="259"/>
      <c r="L103" s="264"/>
      <c r="M103" s="265"/>
      <c r="N103" s="266"/>
      <c r="O103" s="266"/>
      <c r="P103" s="266"/>
      <c r="Q103" s="266"/>
      <c r="R103" s="266"/>
      <c r="S103" s="266"/>
      <c r="T103" s="267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T103" s="268" t="s">
        <v>155</v>
      </c>
      <c r="AU103" s="268" t="s">
        <v>82</v>
      </c>
      <c r="AV103" s="16" t="s">
        <v>151</v>
      </c>
      <c r="AW103" s="16" t="s">
        <v>35</v>
      </c>
      <c r="AX103" s="16" t="s">
        <v>80</v>
      </c>
      <c r="AY103" s="268" t="s">
        <v>144</v>
      </c>
    </row>
    <row r="104" s="2" customFormat="1" ht="16.5" customHeight="1">
      <c r="A104" s="41"/>
      <c r="B104" s="42"/>
      <c r="C104" s="269" t="s">
        <v>151</v>
      </c>
      <c r="D104" s="269" t="s">
        <v>229</v>
      </c>
      <c r="E104" s="270" t="s">
        <v>1426</v>
      </c>
      <c r="F104" s="271" t="s">
        <v>1427</v>
      </c>
      <c r="G104" s="272" t="s">
        <v>244</v>
      </c>
      <c r="H104" s="273">
        <v>399</v>
      </c>
      <c r="I104" s="274"/>
      <c r="J104" s="275">
        <f>ROUND(I104*H104,2)</f>
        <v>0</v>
      </c>
      <c r="K104" s="271" t="s">
        <v>150</v>
      </c>
      <c r="L104" s="276"/>
      <c r="M104" s="277" t="s">
        <v>19</v>
      </c>
      <c r="N104" s="278" t="s">
        <v>44</v>
      </c>
      <c r="O104" s="87"/>
      <c r="P104" s="216">
        <f>O104*H104</f>
        <v>0</v>
      </c>
      <c r="Q104" s="216">
        <v>0.00025999999999999998</v>
      </c>
      <c r="R104" s="216">
        <f>Q104*H104</f>
        <v>0.10373999999999999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207</v>
      </c>
      <c r="AT104" s="218" t="s">
        <v>229</v>
      </c>
      <c r="AU104" s="218" t="s">
        <v>82</v>
      </c>
      <c r="AY104" s="20" t="s">
        <v>144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151</v>
      </c>
      <c r="BM104" s="218" t="s">
        <v>1428</v>
      </c>
    </row>
    <row r="105" s="14" customFormat="1">
      <c r="A105" s="14"/>
      <c r="B105" s="236"/>
      <c r="C105" s="237"/>
      <c r="D105" s="227" t="s">
        <v>155</v>
      </c>
      <c r="E105" s="238" t="s">
        <v>19</v>
      </c>
      <c r="F105" s="239" t="s">
        <v>1429</v>
      </c>
      <c r="G105" s="237"/>
      <c r="H105" s="240">
        <v>399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155</v>
      </c>
      <c r="AU105" s="246" t="s">
        <v>82</v>
      </c>
      <c r="AV105" s="14" t="s">
        <v>82</v>
      </c>
      <c r="AW105" s="14" t="s">
        <v>35</v>
      </c>
      <c r="AX105" s="14" t="s">
        <v>80</v>
      </c>
      <c r="AY105" s="246" t="s">
        <v>144</v>
      </c>
    </row>
    <row r="106" s="2" customFormat="1" ht="16.5" customHeight="1">
      <c r="A106" s="41"/>
      <c r="B106" s="42"/>
      <c r="C106" s="269" t="s">
        <v>182</v>
      </c>
      <c r="D106" s="269" t="s">
        <v>229</v>
      </c>
      <c r="E106" s="270" t="s">
        <v>1430</v>
      </c>
      <c r="F106" s="271" t="s">
        <v>1431</v>
      </c>
      <c r="G106" s="272" t="s">
        <v>244</v>
      </c>
      <c r="H106" s="273">
        <v>94.5</v>
      </c>
      <c r="I106" s="274"/>
      <c r="J106" s="275">
        <f>ROUND(I106*H106,2)</f>
        <v>0</v>
      </c>
      <c r="K106" s="271" t="s">
        <v>702</v>
      </c>
      <c r="L106" s="276"/>
      <c r="M106" s="277" t="s">
        <v>19</v>
      </c>
      <c r="N106" s="278" t="s">
        <v>44</v>
      </c>
      <c r="O106" s="87"/>
      <c r="P106" s="216">
        <f>O106*H106</f>
        <v>0</v>
      </c>
      <c r="Q106" s="216">
        <v>0.00019000000000000001</v>
      </c>
      <c r="R106" s="216">
        <f>Q106*H106</f>
        <v>0.017955000000000002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207</v>
      </c>
      <c r="AT106" s="218" t="s">
        <v>229</v>
      </c>
      <c r="AU106" s="218" t="s">
        <v>82</v>
      </c>
      <c r="AY106" s="20" t="s">
        <v>144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151</v>
      </c>
      <c r="BM106" s="218" t="s">
        <v>1432</v>
      </c>
    </row>
    <row r="107" s="14" customFormat="1">
      <c r="A107" s="14"/>
      <c r="B107" s="236"/>
      <c r="C107" s="237"/>
      <c r="D107" s="227" t="s">
        <v>155</v>
      </c>
      <c r="E107" s="237"/>
      <c r="F107" s="239" t="s">
        <v>1433</v>
      </c>
      <c r="G107" s="237"/>
      <c r="H107" s="240">
        <v>94.5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155</v>
      </c>
      <c r="AU107" s="246" t="s">
        <v>82</v>
      </c>
      <c r="AV107" s="14" t="s">
        <v>82</v>
      </c>
      <c r="AW107" s="14" t="s">
        <v>4</v>
      </c>
      <c r="AX107" s="14" t="s">
        <v>80</v>
      </c>
      <c r="AY107" s="246" t="s">
        <v>144</v>
      </c>
    </row>
    <row r="108" s="12" customFormat="1" ht="25.92" customHeight="1">
      <c r="A108" s="12"/>
      <c r="B108" s="191"/>
      <c r="C108" s="192"/>
      <c r="D108" s="193" t="s">
        <v>72</v>
      </c>
      <c r="E108" s="194" t="s">
        <v>229</v>
      </c>
      <c r="F108" s="194" t="s">
        <v>1434</v>
      </c>
      <c r="G108" s="192"/>
      <c r="H108" s="192"/>
      <c r="I108" s="195"/>
      <c r="J108" s="196">
        <f>BK108</f>
        <v>0</v>
      </c>
      <c r="K108" s="192"/>
      <c r="L108" s="197"/>
      <c r="M108" s="198"/>
      <c r="N108" s="199"/>
      <c r="O108" s="199"/>
      <c r="P108" s="200">
        <f>P109+P193</f>
        <v>0</v>
      </c>
      <c r="Q108" s="199"/>
      <c r="R108" s="200">
        <f>R109+R193</f>
        <v>1.8713445</v>
      </c>
      <c r="S108" s="199"/>
      <c r="T108" s="201">
        <f>T109+T193</f>
        <v>3.8399999999999999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2" t="s">
        <v>163</v>
      </c>
      <c r="AT108" s="203" t="s">
        <v>72</v>
      </c>
      <c r="AU108" s="203" t="s">
        <v>73</v>
      </c>
      <c r="AY108" s="202" t="s">
        <v>144</v>
      </c>
      <c r="BK108" s="204">
        <f>BK109+BK193</f>
        <v>0</v>
      </c>
    </row>
    <row r="109" s="12" customFormat="1" ht="22.8" customHeight="1">
      <c r="A109" s="12"/>
      <c r="B109" s="191"/>
      <c r="C109" s="192"/>
      <c r="D109" s="193" t="s">
        <v>72</v>
      </c>
      <c r="E109" s="205" t="s">
        <v>1435</v>
      </c>
      <c r="F109" s="205" t="s">
        <v>1436</v>
      </c>
      <c r="G109" s="192"/>
      <c r="H109" s="192"/>
      <c r="I109" s="195"/>
      <c r="J109" s="206">
        <f>BK109</f>
        <v>0</v>
      </c>
      <c r="K109" s="192"/>
      <c r="L109" s="197"/>
      <c r="M109" s="198"/>
      <c r="N109" s="199"/>
      <c r="O109" s="199"/>
      <c r="P109" s="200">
        <f>SUM(P110:P192)</f>
        <v>0</v>
      </c>
      <c r="Q109" s="199"/>
      <c r="R109" s="200">
        <f>SUM(R110:R192)</f>
        <v>1.8381725</v>
      </c>
      <c r="S109" s="199"/>
      <c r="T109" s="201">
        <f>SUM(T110:T192)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2" t="s">
        <v>163</v>
      </c>
      <c r="AT109" s="203" t="s">
        <v>72</v>
      </c>
      <c r="AU109" s="203" t="s">
        <v>80</v>
      </c>
      <c r="AY109" s="202" t="s">
        <v>144</v>
      </c>
      <c r="BK109" s="204">
        <f>SUM(BK110:BK192)</f>
        <v>0</v>
      </c>
    </row>
    <row r="110" s="2" customFormat="1" ht="16.5" customHeight="1">
      <c r="A110" s="41"/>
      <c r="B110" s="42"/>
      <c r="C110" s="207" t="s">
        <v>191</v>
      </c>
      <c r="D110" s="207" t="s">
        <v>146</v>
      </c>
      <c r="E110" s="208" t="s">
        <v>1437</v>
      </c>
      <c r="F110" s="209" t="s">
        <v>1438</v>
      </c>
      <c r="G110" s="210" t="s">
        <v>1439</v>
      </c>
      <c r="H110" s="211">
        <v>1</v>
      </c>
      <c r="I110" s="212"/>
      <c r="J110" s="213">
        <f>ROUND(I110*H110,2)</f>
        <v>0</v>
      </c>
      <c r="K110" s="209" t="s">
        <v>19</v>
      </c>
      <c r="L110" s="47"/>
      <c r="M110" s="214" t="s">
        <v>19</v>
      </c>
      <c r="N110" s="215" t="s">
        <v>44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1440</v>
      </c>
      <c r="AT110" s="218" t="s">
        <v>146</v>
      </c>
      <c r="AU110" s="218" t="s">
        <v>82</v>
      </c>
      <c r="AY110" s="20" t="s">
        <v>144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1440</v>
      </c>
      <c r="BM110" s="218" t="s">
        <v>1441</v>
      </c>
    </row>
    <row r="111" s="13" customFormat="1">
      <c r="A111" s="13"/>
      <c r="B111" s="225"/>
      <c r="C111" s="226"/>
      <c r="D111" s="227" t="s">
        <v>155</v>
      </c>
      <c r="E111" s="228" t="s">
        <v>19</v>
      </c>
      <c r="F111" s="229" t="s">
        <v>1442</v>
      </c>
      <c r="G111" s="226"/>
      <c r="H111" s="228" t="s">
        <v>19</v>
      </c>
      <c r="I111" s="230"/>
      <c r="J111" s="226"/>
      <c r="K111" s="226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155</v>
      </c>
      <c r="AU111" s="235" t="s">
        <v>82</v>
      </c>
      <c r="AV111" s="13" t="s">
        <v>80</v>
      </c>
      <c r="AW111" s="13" t="s">
        <v>35</v>
      </c>
      <c r="AX111" s="13" t="s">
        <v>73</v>
      </c>
      <c r="AY111" s="235" t="s">
        <v>144</v>
      </c>
    </row>
    <row r="112" s="14" customFormat="1">
      <c r="A112" s="14"/>
      <c r="B112" s="236"/>
      <c r="C112" s="237"/>
      <c r="D112" s="227" t="s">
        <v>155</v>
      </c>
      <c r="E112" s="238" t="s">
        <v>19</v>
      </c>
      <c r="F112" s="239" t="s">
        <v>1443</v>
      </c>
      <c r="G112" s="237"/>
      <c r="H112" s="240">
        <v>1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155</v>
      </c>
      <c r="AU112" s="246" t="s">
        <v>82</v>
      </c>
      <c r="AV112" s="14" t="s">
        <v>82</v>
      </c>
      <c r="AW112" s="14" t="s">
        <v>35</v>
      </c>
      <c r="AX112" s="14" t="s">
        <v>80</v>
      </c>
      <c r="AY112" s="246" t="s">
        <v>144</v>
      </c>
    </row>
    <row r="113" s="2" customFormat="1" ht="16.5" customHeight="1">
      <c r="A113" s="41"/>
      <c r="B113" s="42"/>
      <c r="C113" s="207" t="s">
        <v>201</v>
      </c>
      <c r="D113" s="207" t="s">
        <v>146</v>
      </c>
      <c r="E113" s="208" t="s">
        <v>1444</v>
      </c>
      <c r="F113" s="209" t="s">
        <v>1445</v>
      </c>
      <c r="G113" s="210" t="s">
        <v>1439</v>
      </c>
      <c r="H113" s="211">
        <v>1</v>
      </c>
      <c r="I113" s="212"/>
      <c r="J113" s="213">
        <f>ROUND(I113*H113,2)</f>
        <v>0</v>
      </c>
      <c r="K113" s="209" t="s">
        <v>19</v>
      </c>
      <c r="L113" s="47"/>
      <c r="M113" s="214" t="s">
        <v>19</v>
      </c>
      <c r="N113" s="215" t="s">
        <v>44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1440</v>
      </c>
      <c r="AT113" s="218" t="s">
        <v>146</v>
      </c>
      <c r="AU113" s="218" t="s">
        <v>82</v>
      </c>
      <c r="AY113" s="20" t="s">
        <v>144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1440</v>
      </c>
      <c r="BM113" s="218" t="s">
        <v>1446</v>
      </c>
    </row>
    <row r="114" s="14" customFormat="1">
      <c r="A114" s="14"/>
      <c r="B114" s="236"/>
      <c r="C114" s="237"/>
      <c r="D114" s="227" t="s">
        <v>155</v>
      </c>
      <c r="E114" s="238" t="s">
        <v>19</v>
      </c>
      <c r="F114" s="239" t="s">
        <v>1447</v>
      </c>
      <c r="G114" s="237"/>
      <c r="H114" s="240">
        <v>1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155</v>
      </c>
      <c r="AU114" s="246" t="s">
        <v>82</v>
      </c>
      <c r="AV114" s="14" t="s">
        <v>82</v>
      </c>
      <c r="AW114" s="14" t="s">
        <v>35</v>
      </c>
      <c r="AX114" s="14" t="s">
        <v>80</v>
      </c>
      <c r="AY114" s="246" t="s">
        <v>144</v>
      </c>
    </row>
    <row r="115" s="2" customFormat="1" ht="21.75" customHeight="1">
      <c r="A115" s="41"/>
      <c r="B115" s="42"/>
      <c r="C115" s="207" t="s">
        <v>207</v>
      </c>
      <c r="D115" s="207" t="s">
        <v>146</v>
      </c>
      <c r="E115" s="208" t="s">
        <v>1448</v>
      </c>
      <c r="F115" s="209" t="s">
        <v>1449</v>
      </c>
      <c r="G115" s="210" t="s">
        <v>331</v>
      </c>
      <c r="H115" s="211">
        <v>110</v>
      </c>
      <c r="I115" s="212"/>
      <c r="J115" s="213">
        <f>ROUND(I115*H115,2)</f>
        <v>0</v>
      </c>
      <c r="K115" s="209" t="s">
        <v>19</v>
      </c>
      <c r="L115" s="47"/>
      <c r="M115" s="214" t="s">
        <v>19</v>
      </c>
      <c r="N115" s="215" t="s">
        <v>44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1440</v>
      </c>
      <c r="AT115" s="218" t="s">
        <v>146</v>
      </c>
      <c r="AU115" s="218" t="s">
        <v>82</v>
      </c>
      <c r="AY115" s="20" t="s">
        <v>144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1440</v>
      </c>
      <c r="BM115" s="218" t="s">
        <v>1450</v>
      </c>
    </row>
    <row r="116" s="2" customFormat="1" ht="21.75" customHeight="1">
      <c r="A116" s="41"/>
      <c r="B116" s="42"/>
      <c r="C116" s="207" t="s">
        <v>212</v>
      </c>
      <c r="D116" s="207" t="s">
        <v>146</v>
      </c>
      <c r="E116" s="208" t="s">
        <v>1451</v>
      </c>
      <c r="F116" s="209" t="s">
        <v>1452</v>
      </c>
      <c r="G116" s="210" t="s">
        <v>331</v>
      </c>
      <c r="H116" s="211">
        <v>16</v>
      </c>
      <c r="I116" s="212"/>
      <c r="J116" s="213">
        <f>ROUND(I116*H116,2)</f>
        <v>0</v>
      </c>
      <c r="K116" s="209" t="s">
        <v>19</v>
      </c>
      <c r="L116" s="47"/>
      <c r="M116" s="214" t="s">
        <v>19</v>
      </c>
      <c r="N116" s="215" t="s">
        <v>44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1440</v>
      </c>
      <c r="AT116" s="218" t="s">
        <v>146</v>
      </c>
      <c r="AU116" s="218" t="s">
        <v>82</v>
      </c>
      <c r="AY116" s="20" t="s">
        <v>144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1440</v>
      </c>
      <c r="BM116" s="218" t="s">
        <v>1453</v>
      </c>
    </row>
    <row r="117" s="2" customFormat="1" ht="16.5" customHeight="1">
      <c r="A117" s="41"/>
      <c r="B117" s="42"/>
      <c r="C117" s="269" t="s">
        <v>222</v>
      </c>
      <c r="D117" s="269" t="s">
        <v>229</v>
      </c>
      <c r="E117" s="270" t="s">
        <v>1454</v>
      </c>
      <c r="F117" s="271" t="s">
        <v>1455</v>
      </c>
      <c r="G117" s="272" t="s">
        <v>331</v>
      </c>
      <c r="H117" s="273">
        <v>29</v>
      </c>
      <c r="I117" s="274"/>
      <c r="J117" s="275">
        <f>ROUND(I117*H117,2)</f>
        <v>0</v>
      </c>
      <c r="K117" s="271" t="s">
        <v>150</v>
      </c>
      <c r="L117" s="276"/>
      <c r="M117" s="277" t="s">
        <v>19</v>
      </c>
      <c r="N117" s="278" t="s">
        <v>44</v>
      </c>
      <c r="O117" s="87"/>
      <c r="P117" s="216">
        <f>O117*H117</f>
        <v>0</v>
      </c>
      <c r="Q117" s="216">
        <v>0.0037000000000000002</v>
      </c>
      <c r="R117" s="216">
        <f>Q117*H117</f>
        <v>0.10730000000000001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1456</v>
      </c>
      <c r="AT117" s="218" t="s">
        <v>229</v>
      </c>
      <c r="AU117" s="218" t="s">
        <v>82</v>
      </c>
      <c r="AY117" s="20" t="s">
        <v>144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1456</v>
      </c>
      <c r="BM117" s="218" t="s">
        <v>1457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263</v>
      </c>
      <c r="G118" s="237"/>
      <c r="H118" s="240">
        <v>16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73</v>
      </c>
      <c r="AY118" s="246" t="s">
        <v>144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241</v>
      </c>
      <c r="G119" s="237"/>
      <c r="H119" s="240">
        <v>13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73</v>
      </c>
      <c r="AY119" s="246" t="s">
        <v>144</v>
      </c>
    </row>
    <row r="120" s="16" customFormat="1">
      <c r="A120" s="16"/>
      <c r="B120" s="258"/>
      <c r="C120" s="259"/>
      <c r="D120" s="227" t="s">
        <v>155</v>
      </c>
      <c r="E120" s="260" t="s">
        <v>19</v>
      </c>
      <c r="F120" s="261" t="s">
        <v>175</v>
      </c>
      <c r="G120" s="259"/>
      <c r="H120" s="262">
        <v>29</v>
      </c>
      <c r="I120" s="263"/>
      <c r="J120" s="259"/>
      <c r="K120" s="259"/>
      <c r="L120" s="264"/>
      <c r="M120" s="265"/>
      <c r="N120" s="266"/>
      <c r="O120" s="266"/>
      <c r="P120" s="266"/>
      <c r="Q120" s="266"/>
      <c r="R120" s="266"/>
      <c r="S120" s="266"/>
      <c r="T120" s="267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T120" s="268" t="s">
        <v>155</v>
      </c>
      <c r="AU120" s="268" t="s">
        <v>82</v>
      </c>
      <c r="AV120" s="16" t="s">
        <v>151</v>
      </c>
      <c r="AW120" s="16" t="s">
        <v>35</v>
      </c>
      <c r="AX120" s="16" t="s">
        <v>80</v>
      </c>
      <c r="AY120" s="268" t="s">
        <v>144</v>
      </c>
    </row>
    <row r="121" s="2" customFormat="1" ht="16.5" customHeight="1">
      <c r="A121" s="41"/>
      <c r="B121" s="42"/>
      <c r="C121" s="207" t="s">
        <v>228</v>
      </c>
      <c r="D121" s="207" t="s">
        <v>146</v>
      </c>
      <c r="E121" s="208" t="s">
        <v>1458</v>
      </c>
      <c r="F121" s="209" t="s">
        <v>1459</v>
      </c>
      <c r="G121" s="210" t="s">
        <v>331</v>
      </c>
      <c r="H121" s="211">
        <v>13</v>
      </c>
      <c r="I121" s="212"/>
      <c r="J121" s="213">
        <f>ROUND(I121*H121,2)</f>
        <v>0</v>
      </c>
      <c r="K121" s="209" t="s">
        <v>19</v>
      </c>
      <c r="L121" s="47"/>
      <c r="M121" s="214" t="s">
        <v>19</v>
      </c>
      <c r="N121" s="215" t="s">
        <v>44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1440</v>
      </c>
      <c r="AT121" s="218" t="s">
        <v>146</v>
      </c>
      <c r="AU121" s="218" t="s">
        <v>82</v>
      </c>
      <c r="AY121" s="20" t="s">
        <v>144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1440</v>
      </c>
      <c r="BM121" s="218" t="s">
        <v>1460</v>
      </c>
    </row>
    <row r="122" s="2" customFormat="1" ht="16.5" customHeight="1">
      <c r="A122" s="41"/>
      <c r="B122" s="42"/>
      <c r="C122" s="269" t="s">
        <v>8</v>
      </c>
      <c r="D122" s="269" t="s">
        <v>229</v>
      </c>
      <c r="E122" s="270" t="s">
        <v>1461</v>
      </c>
      <c r="F122" s="271" t="s">
        <v>1462</v>
      </c>
      <c r="G122" s="272" t="s">
        <v>244</v>
      </c>
      <c r="H122" s="273">
        <v>2</v>
      </c>
      <c r="I122" s="274"/>
      <c r="J122" s="275">
        <f>ROUND(I122*H122,2)</f>
        <v>0</v>
      </c>
      <c r="K122" s="271" t="s">
        <v>150</v>
      </c>
      <c r="L122" s="276"/>
      <c r="M122" s="277" t="s">
        <v>19</v>
      </c>
      <c r="N122" s="278" t="s">
        <v>44</v>
      </c>
      <c r="O122" s="87"/>
      <c r="P122" s="216">
        <f>O122*H122</f>
        <v>0</v>
      </c>
      <c r="Q122" s="216">
        <v>0.00010000000000000001</v>
      </c>
      <c r="R122" s="216">
        <f>Q122*H122</f>
        <v>0.00020000000000000001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1456</v>
      </c>
      <c r="AT122" s="218" t="s">
        <v>229</v>
      </c>
      <c r="AU122" s="218" t="s">
        <v>82</v>
      </c>
      <c r="AY122" s="20" t="s">
        <v>144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1456</v>
      </c>
      <c r="BM122" s="218" t="s">
        <v>1463</v>
      </c>
    </row>
    <row r="123" s="2" customFormat="1" ht="16.5" customHeight="1">
      <c r="A123" s="41"/>
      <c r="B123" s="42"/>
      <c r="C123" s="207" t="s">
        <v>241</v>
      </c>
      <c r="D123" s="207" t="s">
        <v>146</v>
      </c>
      <c r="E123" s="208" t="s">
        <v>1464</v>
      </c>
      <c r="F123" s="209" t="s">
        <v>1465</v>
      </c>
      <c r="G123" s="210" t="s">
        <v>331</v>
      </c>
      <c r="H123" s="211">
        <v>14</v>
      </c>
      <c r="I123" s="212"/>
      <c r="J123" s="213">
        <f>ROUND(I123*H123,2)</f>
        <v>0</v>
      </c>
      <c r="K123" s="209" t="s">
        <v>19</v>
      </c>
      <c r="L123" s="47"/>
      <c r="M123" s="214" t="s">
        <v>19</v>
      </c>
      <c r="N123" s="215" t="s">
        <v>44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1440</v>
      </c>
      <c r="AT123" s="218" t="s">
        <v>146</v>
      </c>
      <c r="AU123" s="218" t="s">
        <v>82</v>
      </c>
      <c r="AY123" s="20" t="s">
        <v>144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1440</v>
      </c>
      <c r="BM123" s="218" t="s">
        <v>1466</v>
      </c>
    </row>
    <row r="124" s="2" customFormat="1" ht="16.5" customHeight="1">
      <c r="A124" s="41"/>
      <c r="B124" s="42"/>
      <c r="C124" s="269" t="s">
        <v>249</v>
      </c>
      <c r="D124" s="269" t="s">
        <v>229</v>
      </c>
      <c r="E124" s="270" t="s">
        <v>1467</v>
      </c>
      <c r="F124" s="271" t="s">
        <v>1468</v>
      </c>
      <c r="G124" s="272" t="s">
        <v>331</v>
      </c>
      <c r="H124" s="273">
        <v>14</v>
      </c>
      <c r="I124" s="274"/>
      <c r="J124" s="275">
        <f>ROUND(I124*H124,2)</f>
        <v>0</v>
      </c>
      <c r="K124" s="271" t="s">
        <v>150</v>
      </c>
      <c r="L124" s="276"/>
      <c r="M124" s="277" t="s">
        <v>19</v>
      </c>
      <c r="N124" s="278" t="s">
        <v>44</v>
      </c>
      <c r="O124" s="87"/>
      <c r="P124" s="216">
        <f>O124*H124</f>
        <v>0</v>
      </c>
      <c r="Q124" s="216">
        <v>3.0000000000000001E-05</v>
      </c>
      <c r="R124" s="216">
        <f>Q124*H124</f>
        <v>0.00042000000000000002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1456</v>
      </c>
      <c r="AT124" s="218" t="s">
        <v>229</v>
      </c>
      <c r="AU124" s="218" t="s">
        <v>82</v>
      </c>
      <c r="AY124" s="20" t="s">
        <v>144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1456</v>
      </c>
      <c r="BM124" s="218" t="s">
        <v>1469</v>
      </c>
    </row>
    <row r="125" s="2" customFormat="1" ht="16.5" customHeight="1">
      <c r="A125" s="41"/>
      <c r="B125" s="42"/>
      <c r="C125" s="207" t="s">
        <v>256</v>
      </c>
      <c r="D125" s="207" t="s">
        <v>146</v>
      </c>
      <c r="E125" s="208" t="s">
        <v>1470</v>
      </c>
      <c r="F125" s="209" t="s">
        <v>1471</v>
      </c>
      <c r="G125" s="210" t="s">
        <v>331</v>
      </c>
      <c r="H125" s="211">
        <v>15</v>
      </c>
      <c r="I125" s="212"/>
      <c r="J125" s="213">
        <f>ROUND(I125*H125,2)</f>
        <v>0</v>
      </c>
      <c r="K125" s="209" t="s">
        <v>19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1440</v>
      </c>
      <c r="AT125" s="218" t="s">
        <v>146</v>
      </c>
      <c r="AU125" s="218" t="s">
        <v>82</v>
      </c>
      <c r="AY125" s="20" t="s">
        <v>144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1440</v>
      </c>
      <c r="BM125" s="218" t="s">
        <v>1472</v>
      </c>
    </row>
    <row r="126" s="14" customFormat="1">
      <c r="A126" s="14"/>
      <c r="B126" s="236"/>
      <c r="C126" s="237"/>
      <c r="D126" s="227" t="s">
        <v>155</v>
      </c>
      <c r="E126" s="238" t="s">
        <v>19</v>
      </c>
      <c r="F126" s="239" t="s">
        <v>1473</v>
      </c>
      <c r="G126" s="237"/>
      <c r="H126" s="240">
        <v>6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155</v>
      </c>
      <c r="AU126" s="246" t="s">
        <v>82</v>
      </c>
      <c r="AV126" s="14" t="s">
        <v>82</v>
      </c>
      <c r="AW126" s="14" t="s">
        <v>35</v>
      </c>
      <c r="AX126" s="14" t="s">
        <v>73</v>
      </c>
      <c r="AY126" s="246" t="s">
        <v>144</v>
      </c>
    </row>
    <row r="127" s="14" customFormat="1">
      <c r="A127" s="14"/>
      <c r="B127" s="236"/>
      <c r="C127" s="237"/>
      <c r="D127" s="227" t="s">
        <v>155</v>
      </c>
      <c r="E127" s="238" t="s">
        <v>19</v>
      </c>
      <c r="F127" s="239" t="s">
        <v>1474</v>
      </c>
      <c r="G127" s="237"/>
      <c r="H127" s="240">
        <v>2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155</v>
      </c>
      <c r="AU127" s="246" t="s">
        <v>82</v>
      </c>
      <c r="AV127" s="14" t="s">
        <v>82</v>
      </c>
      <c r="AW127" s="14" t="s">
        <v>35</v>
      </c>
      <c r="AX127" s="14" t="s">
        <v>73</v>
      </c>
      <c r="AY127" s="246" t="s">
        <v>144</v>
      </c>
    </row>
    <row r="128" s="14" customFormat="1">
      <c r="A128" s="14"/>
      <c r="B128" s="236"/>
      <c r="C128" s="237"/>
      <c r="D128" s="227" t="s">
        <v>155</v>
      </c>
      <c r="E128" s="238" t="s">
        <v>19</v>
      </c>
      <c r="F128" s="239" t="s">
        <v>1475</v>
      </c>
      <c r="G128" s="237"/>
      <c r="H128" s="240">
        <v>1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155</v>
      </c>
      <c r="AU128" s="246" t="s">
        <v>82</v>
      </c>
      <c r="AV128" s="14" t="s">
        <v>82</v>
      </c>
      <c r="AW128" s="14" t="s">
        <v>35</v>
      </c>
      <c r="AX128" s="14" t="s">
        <v>73</v>
      </c>
      <c r="AY128" s="246" t="s">
        <v>144</v>
      </c>
    </row>
    <row r="129" s="14" customFormat="1">
      <c r="A129" s="14"/>
      <c r="B129" s="236"/>
      <c r="C129" s="237"/>
      <c r="D129" s="227" t="s">
        <v>155</v>
      </c>
      <c r="E129" s="238" t="s">
        <v>19</v>
      </c>
      <c r="F129" s="239" t="s">
        <v>1476</v>
      </c>
      <c r="G129" s="237"/>
      <c r="H129" s="240">
        <v>6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155</v>
      </c>
      <c r="AU129" s="246" t="s">
        <v>82</v>
      </c>
      <c r="AV129" s="14" t="s">
        <v>82</v>
      </c>
      <c r="AW129" s="14" t="s">
        <v>35</v>
      </c>
      <c r="AX129" s="14" t="s">
        <v>73</v>
      </c>
      <c r="AY129" s="246" t="s">
        <v>144</v>
      </c>
    </row>
    <row r="130" s="16" customFormat="1">
      <c r="A130" s="16"/>
      <c r="B130" s="258"/>
      <c r="C130" s="259"/>
      <c r="D130" s="227" t="s">
        <v>155</v>
      </c>
      <c r="E130" s="260" t="s">
        <v>19</v>
      </c>
      <c r="F130" s="261" t="s">
        <v>175</v>
      </c>
      <c r="G130" s="259"/>
      <c r="H130" s="262">
        <v>15</v>
      </c>
      <c r="I130" s="263"/>
      <c r="J130" s="259"/>
      <c r="K130" s="259"/>
      <c r="L130" s="264"/>
      <c r="M130" s="265"/>
      <c r="N130" s="266"/>
      <c r="O130" s="266"/>
      <c r="P130" s="266"/>
      <c r="Q130" s="266"/>
      <c r="R130" s="266"/>
      <c r="S130" s="266"/>
      <c r="T130" s="267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68" t="s">
        <v>155</v>
      </c>
      <c r="AU130" s="268" t="s">
        <v>82</v>
      </c>
      <c r="AV130" s="16" t="s">
        <v>151</v>
      </c>
      <c r="AW130" s="16" t="s">
        <v>35</v>
      </c>
      <c r="AX130" s="16" t="s">
        <v>80</v>
      </c>
      <c r="AY130" s="268" t="s">
        <v>144</v>
      </c>
    </row>
    <row r="131" s="2" customFormat="1" ht="24.15" customHeight="1">
      <c r="A131" s="41"/>
      <c r="B131" s="42"/>
      <c r="C131" s="269" t="s">
        <v>263</v>
      </c>
      <c r="D131" s="269" t="s">
        <v>229</v>
      </c>
      <c r="E131" s="270" t="s">
        <v>1477</v>
      </c>
      <c r="F131" s="271" t="s">
        <v>1478</v>
      </c>
      <c r="G131" s="272" t="s">
        <v>331</v>
      </c>
      <c r="H131" s="273">
        <v>6</v>
      </c>
      <c r="I131" s="274"/>
      <c r="J131" s="275">
        <f>ROUND(I131*H131,2)</f>
        <v>0</v>
      </c>
      <c r="K131" s="271" t="s">
        <v>19</v>
      </c>
      <c r="L131" s="276"/>
      <c r="M131" s="277" t="s">
        <v>19</v>
      </c>
      <c r="N131" s="278" t="s">
        <v>44</v>
      </c>
      <c r="O131" s="87"/>
      <c r="P131" s="216">
        <f>O131*H131</f>
        <v>0</v>
      </c>
      <c r="Q131" s="216">
        <v>0.0022000000000000001</v>
      </c>
      <c r="R131" s="216">
        <f>Q131*H131</f>
        <v>0.0132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1456</v>
      </c>
      <c r="AT131" s="218" t="s">
        <v>229</v>
      </c>
      <c r="AU131" s="218" t="s">
        <v>82</v>
      </c>
      <c r="AY131" s="20" t="s">
        <v>144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1456</v>
      </c>
      <c r="BM131" s="218" t="s">
        <v>1479</v>
      </c>
    </row>
    <row r="132" s="14" customFormat="1">
      <c r="A132" s="14"/>
      <c r="B132" s="236"/>
      <c r="C132" s="237"/>
      <c r="D132" s="227" t="s">
        <v>155</v>
      </c>
      <c r="E132" s="238" t="s">
        <v>19</v>
      </c>
      <c r="F132" s="239" t="s">
        <v>1473</v>
      </c>
      <c r="G132" s="237"/>
      <c r="H132" s="240">
        <v>6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155</v>
      </c>
      <c r="AU132" s="246" t="s">
        <v>82</v>
      </c>
      <c r="AV132" s="14" t="s">
        <v>82</v>
      </c>
      <c r="AW132" s="14" t="s">
        <v>35</v>
      </c>
      <c r="AX132" s="14" t="s">
        <v>80</v>
      </c>
      <c r="AY132" s="246" t="s">
        <v>144</v>
      </c>
    </row>
    <row r="133" s="2" customFormat="1" ht="33" customHeight="1">
      <c r="A133" s="41"/>
      <c r="B133" s="42"/>
      <c r="C133" s="269" t="s">
        <v>269</v>
      </c>
      <c r="D133" s="269" t="s">
        <v>229</v>
      </c>
      <c r="E133" s="270" t="s">
        <v>1480</v>
      </c>
      <c r="F133" s="271" t="s">
        <v>1481</v>
      </c>
      <c r="G133" s="272" t="s">
        <v>331</v>
      </c>
      <c r="H133" s="273">
        <v>2</v>
      </c>
      <c r="I133" s="274"/>
      <c r="J133" s="275">
        <f>ROUND(I133*H133,2)</f>
        <v>0</v>
      </c>
      <c r="K133" s="271" t="s">
        <v>19</v>
      </c>
      <c r="L133" s="276"/>
      <c r="M133" s="277" t="s">
        <v>19</v>
      </c>
      <c r="N133" s="278" t="s">
        <v>44</v>
      </c>
      <c r="O133" s="87"/>
      <c r="P133" s="216">
        <f>O133*H133</f>
        <v>0</v>
      </c>
      <c r="Q133" s="216">
        <v>0.0022000000000000001</v>
      </c>
      <c r="R133" s="216">
        <f>Q133*H133</f>
        <v>0.0044000000000000003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1456</v>
      </c>
      <c r="AT133" s="218" t="s">
        <v>229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1456</v>
      </c>
      <c r="BM133" s="218" t="s">
        <v>1482</v>
      </c>
    </row>
    <row r="134" s="14" customFormat="1">
      <c r="A134" s="14"/>
      <c r="B134" s="236"/>
      <c r="C134" s="237"/>
      <c r="D134" s="227" t="s">
        <v>155</v>
      </c>
      <c r="E134" s="238" t="s">
        <v>19</v>
      </c>
      <c r="F134" s="239" t="s">
        <v>1474</v>
      </c>
      <c r="G134" s="237"/>
      <c r="H134" s="240">
        <v>2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155</v>
      </c>
      <c r="AU134" s="246" t="s">
        <v>82</v>
      </c>
      <c r="AV134" s="14" t="s">
        <v>82</v>
      </c>
      <c r="AW134" s="14" t="s">
        <v>35</v>
      </c>
      <c r="AX134" s="14" t="s">
        <v>80</v>
      </c>
      <c r="AY134" s="246" t="s">
        <v>144</v>
      </c>
    </row>
    <row r="135" s="2" customFormat="1" ht="33" customHeight="1">
      <c r="A135" s="41"/>
      <c r="B135" s="42"/>
      <c r="C135" s="269" t="s">
        <v>275</v>
      </c>
      <c r="D135" s="269" t="s">
        <v>229</v>
      </c>
      <c r="E135" s="270" t="s">
        <v>1483</v>
      </c>
      <c r="F135" s="271" t="s">
        <v>1481</v>
      </c>
      <c r="G135" s="272" t="s">
        <v>331</v>
      </c>
      <c r="H135" s="273">
        <v>1</v>
      </c>
      <c r="I135" s="274"/>
      <c r="J135" s="275">
        <f>ROUND(I135*H135,2)</f>
        <v>0</v>
      </c>
      <c r="K135" s="271" t="s">
        <v>19</v>
      </c>
      <c r="L135" s="276"/>
      <c r="M135" s="277" t="s">
        <v>19</v>
      </c>
      <c r="N135" s="278" t="s">
        <v>44</v>
      </c>
      <c r="O135" s="87"/>
      <c r="P135" s="216">
        <f>O135*H135</f>
        <v>0</v>
      </c>
      <c r="Q135" s="216">
        <v>0.0022000000000000001</v>
      </c>
      <c r="R135" s="216">
        <f>Q135*H135</f>
        <v>0.0022000000000000001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1456</v>
      </c>
      <c r="AT135" s="218" t="s">
        <v>229</v>
      </c>
      <c r="AU135" s="218" t="s">
        <v>82</v>
      </c>
      <c r="AY135" s="20" t="s">
        <v>144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1456</v>
      </c>
      <c r="BM135" s="218" t="s">
        <v>1484</v>
      </c>
    </row>
    <row r="136" s="14" customFormat="1">
      <c r="A136" s="14"/>
      <c r="B136" s="236"/>
      <c r="C136" s="237"/>
      <c r="D136" s="227" t="s">
        <v>155</v>
      </c>
      <c r="E136" s="238" t="s">
        <v>19</v>
      </c>
      <c r="F136" s="239" t="s">
        <v>1475</v>
      </c>
      <c r="G136" s="237"/>
      <c r="H136" s="240">
        <v>1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155</v>
      </c>
      <c r="AU136" s="246" t="s">
        <v>82</v>
      </c>
      <c r="AV136" s="14" t="s">
        <v>82</v>
      </c>
      <c r="AW136" s="14" t="s">
        <v>35</v>
      </c>
      <c r="AX136" s="14" t="s">
        <v>80</v>
      </c>
      <c r="AY136" s="246" t="s">
        <v>144</v>
      </c>
    </row>
    <row r="137" s="2" customFormat="1" ht="24.15" customHeight="1">
      <c r="A137" s="41"/>
      <c r="B137" s="42"/>
      <c r="C137" s="269" t="s">
        <v>282</v>
      </c>
      <c r="D137" s="269" t="s">
        <v>229</v>
      </c>
      <c r="E137" s="270" t="s">
        <v>1485</v>
      </c>
      <c r="F137" s="271" t="s">
        <v>1486</v>
      </c>
      <c r="G137" s="272" t="s">
        <v>331</v>
      </c>
      <c r="H137" s="273">
        <v>6</v>
      </c>
      <c r="I137" s="274"/>
      <c r="J137" s="275">
        <f>ROUND(I137*H137,2)</f>
        <v>0</v>
      </c>
      <c r="K137" s="271" t="s">
        <v>19</v>
      </c>
      <c r="L137" s="276"/>
      <c r="M137" s="277" t="s">
        <v>19</v>
      </c>
      <c r="N137" s="278" t="s">
        <v>44</v>
      </c>
      <c r="O137" s="87"/>
      <c r="P137" s="216">
        <f>O137*H137</f>
        <v>0</v>
      </c>
      <c r="Q137" s="216">
        <v>0.0022000000000000001</v>
      </c>
      <c r="R137" s="216">
        <f>Q137*H137</f>
        <v>0.0132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1456</v>
      </c>
      <c r="AT137" s="218" t="s">
        <v>229</v>
      </c>
      <c r="AU137" s="218" t="s">
        <v>82</v>
      </c>
      <c r="AY137" s="20" t="s">
        <v>144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1456</v>
      </c>
      <c r="BM137" s="218" t="s">
        <v>1487</v>
      </c>
    </row>
    <row r="138" s="14" customFormat="1">
      <c r="A138" s="14"/>
      <c r="B138" s="236"/>
      <c r="C138" s="237"/>
      <c r="D138" s="227" t="s">
        <v>155</v>
      </c>
      <c r="E138" s="238" t="s">
        <v>19</v>
      </c>
      <c r="F138" s="239" t="s">
        <v>1476</v>
      </c>
      <c r="G138" s="237"/>
      <c r="H138" s="240">
        <v>6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155</v>
      </c>
      <c r="AU138" s="246" t="s">
        <v>82</v>
      </c>
      <c r="AV138" s="14" t="s">
        <v>82</v>
      </c>
      <c r="AW138" s="14" t="s">
        <v>35</v>
      </c>
      <c r="AX138" s="14" t="s">
        <v>80</v>
      </c>
      <c r="AY138" s="246" t="s">
        <v>144</v>
      </c>
    </row>
    <row r="139" s="2" customFormat="1" ht="16.5" customHeight="1">
      <c r="A139" s="41"/>
      <c r="B139" s="42"/>
      <c r="C139" s="269" t="s">
        <v>288</v>
      </c>
      <c r="D139" s="269" t="s">
        <v>229</v>
      </c>
      <c r="E139" s="270" t="s">
        <v>1488</v>
      </c>
      <c r="F139" s="271" t="s">
        <v>1489</v>
      </c>
      <c r="G139" s="272" t="s">
        <v>331</v>
      </c>
      <c r="H139" s="273">
        <v>6</v>
      </c>
      <c r="I139" s="274"/>
      <c r="J139" s="275">
        <f>ROUND(I139*H139,2)</f>
        <v>0</v>
      </c>
      <c r="K139" s="271" t="s">
        <v>19</v>
      </c>
      <c r="L139" s="276"/>
      <c r="M139" s="277" t="s">
        <v>19</v>
      </c>
      <c r="N139" s="278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1490</v>
      </c>
      <c r="AT139" s="218" t="s">
        <v>229</v>
      </c>
      <c r="AU139" s="218" t="s">
        <v>82</v>
      </c>
      <c r="AY139" s="20" t="s">
        <v>144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1440</v>
      </c>
      <c r="BM139" s="218" t="s">
        <v>1491</v>
      </c>
    </row>
    <row r="140" s="14" customFormat="1">
      <c r="A140" s="14"/>
      <c r="B140" s="236"/>
      <c r="C140" s="237"/>
      <c r="D140" s="227" t="s">
        <v>155</v>
      </c>
      <c r="E140" s="238" t="s">
        <v>19</v>
      </c>
      <c r="F140" s="239" t="s">
        <v>1476</v>
      </c>
      <c r="G140" s="237"/>
      <c r="H140" s="240">
        <v>6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155</v>
      </c>
      <c r="AU140" s="246" t="s">
        <v>82</v>
      </c>
      <c r="AV140" s="14" t="s">
        <v>82</v>
      </c>
      <c r="AW140" s="14" t="s">
        <v>35</v>
      </c>
      <c r="AX140" s="14" t="s">
        <v>80</v>
      </c>
      <c r="AY140" s="246" t="s">
        <v>144</v>
      </c>
    </row>
    <row r="141" s="2" customFormat="1" ht="16.5" customHeight="1">
      <c r="A141" s="41"/>
      <c r="B141" s="42"/>
      <c r="C141" s="269" t="s">
        <v>7</v>
      </c>
      <c r="D141" s="269" t="s">
        <v>229</v>
      </c>
      <c r="E141" s="270" t="s">
        <v>1492</v>
      </c>
      <c r="F141" s="271" t="s">
        <v>1493</v>
      </c>
      <c r="G141" s="272" t="s">
        <v>331</v>
      </c>
      <c r="H141" s="273">
        <v>6</v>
      </c>
      <c r="I141" s="274"/>
      <c r="J141" s="275">
        <f>ROUND(I141*H141,2)</f>
        <v>0</v>
      </c>
      <c r="K141" s="271" t="s">
        <v>19</v>
      </c>
      <c r="L141" s="276"/>
      <c r="M141" s="277" t="s">
        <v>19</v>
      </c>
      <c r="N141" s="278" t="s">
        <v>44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1490</v>
      </c>
      <c r="AT141" s="218" t="s">
        <v>229</v>
      </c>
      <c r="AU141" s="218" t="s">
        <v>82</v>
      </c>
      <c r="AY141" s="20" t="s">
        <v>144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1440</v>
      </c>
      <c r="BM141" s="218" t="s">
        <v>1494</v>
      </c>
    </row>
    <row r="142" s="14" customFormat="1">
      <c r="A142" s="14"/>
      <c r="B142" s="236"/>
      <c r="C142" s="237"/>
      <c r="D142" s="227" t="s">
        <v>155</v>
      </c>
      <c r="E142" s="238" t="s">
        <v>19</v>
      </c>
      <c r="F142" s="239" t="s">
        <v>1476</v>
      </c>
      <c r="G142" s="237"/>
      <c r="H142" s="240">
        <v>6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155</v>
      </c>
      <c r="AU142" s="246" t="s">
        <v>82</v>
      </c>
      <c r="AV142" s="14" t="s">
        <v>82</v>
      </c>
      <c r="AW142" s="14" t="s">
        <v>35</v>
      </c>
      <c r="AX142" s="14" t="s">
        <v>80</v>
      </c>
      <c r="AY142" s="246" t="s">
        <v>144</v>
      </c>
    </row>
    <row r="143" s="2" customFormat="1" ht="16.5" customHeight="1">
      <c r="A143" s="41"/>
      <c r="B143" s="42"/>
      <c r="C143" s="207" t="s">
        <v>301</v>
      </c>
      <c r="D143" s="207" t="s">
        <v>146</v>
      </c>
      <c r="E143" s="208" t="s">
        <v>1495</v>
      </c>
      <c r="F143" s="209" t="s">
        <v>1496</v>
      </c>
      <c r="G143" s="210" t="s">
        <v>1497</v>
      </c>
      <c r="H143" s="211">
        <v>15</v>
      </c>
      <c r="I143" s="212"/>
      <c r="J143" s="213">
        <f>ROUND(I143*H143,2)</f>
        <v>0</v>
      </c>
      <c r="K143" s="209" t="s">
        <v>19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1440</v>
      </c>
      <c r="AT143" s="218" t="s">
        <v>146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1440</v>
      </c>
      <c r="BM143" s="218" t="s">
        <v>1498</v>
      </c>
    </row>
    <row r="144" s="14" customFormat="1">
      <c r="A144" s="14"/>
      <c r="B144" s="236"/>
      <c r="C144" s="237"/>
      <c r="D144" s="227" t="s">
        <v>155</v>
      </c>
      <c r="E144" s="238" t="s">
        <v>19</v>
      </c>
      <c r="F144" s="239" t="s">
        <v>1499</v>
      </c>
      <c r="G144" s="237"/>
      <c r="H144" s="240">
        <v>6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155</v>
      </c>
      <c r="AU144" s="246" t="s">
        <v>82</v>
      </c>
      <c r="AV144" s="14" t="s">
        <v>82</v>
      </c>
      <c r="AW144" s="14" t="s">
        <v>35</v>
      </c>
      <c r="AX144" s="14" t="s">
        <v>73</v>
      </c>
      <c r="AY144" s="246" t="s">
        <v>144</v>
      </c>
    </row>
    <row r="145" s="14" customFormat="1">
      <c r="A145" s="14"/>
      <c r="B145" s="236"/>
      <c r="C145" s="237"/>
      <c r="D145" s="227" t="s">
        <v>155</v>
      </c>
      <c r="E145" s="238" t="s">
        <v>19</v>
      </c>
      <c r="F145" s="239" t="s">
        <v>1500</v>
      </c>
      <c r="G145" s="237"/>
      <c r="H145" s="240">
        <v>2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155</v>
      </c>
      <c r="AU145" s="246" t="s">
        <v>82</v>
      </c>
      <c r="AV145" s="14" t="s">
        <v>82</v>
      </c>
      <c r="AW145" s="14" t="s">
        <v>35</v>
      </c>
      <c r="AX145" s="14" t="s">
        <v>73</v>
      </c>
      <c r="AY145" s="246" t="s">
        <v>144</v>
      </c>
    </row>
    <row r="146" s="14" customFormat="1">
      <c r="A146" s="14"/>
      <c r="B146" s="236"/>
      <c r="C146" s="237"/>
      <c r="D146" s="227" t="s">
        <v>155</v>
      </c>
      <c r="E146" s="238" t="s">
        <v>19</v>
      </c>
      <c r="F146" s="239" t="s">
        <v>1501</v>
      </c>
      <c r="G146" s="237"/>
      <c r="H146" s="240">
        <v>1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155</v>
      </c>
      <c r="AU146" s="246" t="s">
        <v>82</v>
      </c>
      <c r="AV146" s="14" t="s">
        <v>82</v>
      </c>
      <c r="AW146" s="14" t="s">
        <v>35</v>
      </c>
      <c r="AX146" s="14" t="s">
        <v>73</v>
      </c>
      <c r="AY146" s="246" t="s">
        <v>144</v>
      </c>
    </row>
    <row r="147" s="14" customFormat="1">
      <c r="A147" s="14"/>
      <c r="B147" s="236"/>
      <c r="C147" s="237"/>
      <c r="D147" s="227" t="s">
        <v>155</v>
      </c>
      <c r="E147" s="238" t="s">
        <v>19</v>
      </c>
      <c r="F147" s="239" t="s">
        <v>1502</v>
      </c>
      <c r="G147" s="237"/>
      <c r="H147" s="240">
        <v>6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155</v>
      </c>
      <c r="AU147" s="246" t="s">
        <v>82</v>
      </c>
      <c r="AV147" s="14" t="s">
        <v>82</v>
      </c>
      <c r="AW147" s="14" t="s">
        <v>35</v>
      </c>
      <c r="AX147" s="14" t="s">
        <v>73</v>
      </c>
      <c r="AY147" s="246" t="s">
        <v>144</v>
      </c>
    </row>
    <row r="148" s="16" customFormat="1">
      <c r="A148" s="16"/>
      <c r="B148" s="258"/>
      <c r="C148" s="259"/>
      <c r="D148" s="227" t="s">
        <v>155</v>
      </c>
      <c r="E148" s="260" t="s">
        <v>19</v>
      </c>
      <c r="F148" s="261" t="s">
        <v>175</v>
      </c>
      <c r="G148" s="259"/>
      <c r="H148" s="262">
        <v>15</v>
      </c>
      <c r="I148" s="263"/>
      <c r="J148" s="259"/>
      <c r="K148" s="259"/>
      <c r="L148" s="264"/>
      <c r="M148" s="265"/>
      <c r="N148" s="266"/>
      <c r="O148" s="266"/>
      <c r="P148" s="266"/>
      <c r="Q148" s="266"/>
      <c r="R148" s="266"/>
      <c r="S148" s="266"/>
      <c r="T148" s="267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T148" s="268" t="s">
        <v>155</v>
      </c>
      <c r="AU148" s="268" t="s">
        <v>82</v>
      </c>
      <c r="AV148" s="16" t="s">
        <v>151</v>
      </c>
      <c r="AW148" s="16" t="s">
        <v>35</v>
      </c>
      <c r="AX148" s="16" t="s">
        <v>80</v>
      </c>
      <c r="AY148" s="268" t="s">
        <v>144</v>
      </c>
    </row>
    <row r="149" s="2" customFormat="1" ht="16.5" customHeight="1">
      <c r="A149" s="41"/>
      <c r="B149" s="42"/>
      <c r="C149" s="207" t="s">
        <v>311</v>
      </c>
      <c r="D149" s="207" t="s">
        <v>146</v>
      </c>
      <c r="E149" s="208" t="s">
        <v>1503</v>
      </c>
      <c r="F149" s="209" t="s">
        <v>1504</v>
      </c>
      <c r="G149" s="210" t="s">
        <v>331</v>
      </c>
      <c r="H149" s="211">
        <v>6</v>
      </c>
      <c r="I149" s="212"/>
      <c r="J149" s="213">
        <f>ROUND(I149*H149,2)</f>
        <v>0</v>
      </c>
      <c r="K149" s="209" t="s">
        <v>19</v>
      </c>
      <c r="L149" s="47"/>
      <c r="M149" s="214" t="s">
        <v>19</v>
      </c>
      <c r="N149" s="215" t="s">
        <v>44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1440</v>
      </c>
      <c r="AT149" s="218" t="s">
        <v>146</v>
      </c>
      <c r="AU149" s="218" t="s">
        <v>82</v>
      </c>
      <c r="AY149" s="20" t="s">
        <v>144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1440</v>
      </c>
      <c r="BM149" s="218" t="s">
        <v>1505</v>
      </c>
    </row>
    <row r="150" s="2" customFormat="1" ht="16.5" customHeight="1">
      <c r="A150" s="41"/>
      <c r="B150" s="42"/>
      <c r="C150" s="269" t="s">
        <v>317</v>
      </c>
      <c r="D150" s="269" t="s">
        <v>229</v>
      </c>
      <c r="E150" s="270" t="s">
        <v>1506</v>
      </c>
      <c r="F150" s="271" t="s">
        <v>1507</v>
      </c>
      <c r="G150" s="272" t="s">
        <v>331</v>
      </c>
      <c r="H150" s="273">
        <v>6</v>
      </c>
      <c r="I150" s="274"/>
      <c r="J150" s="275">
        <f>ROUND(I150*H150,2)</f>
        <v>0</v>
      </c>
      <c r="K150" s="271" t="s">
        <v>19</v>
      </c>
      <c r="L150" s="276"/>
      <c r="M150" s="277" t="s">
        <v>19</v>
      </c>
      <c r="N150" s="278" t="s">
        <v>44</v>
      </c>
      <c r="O150" s="87"/>
      <c r="P150" s="216">
        <f>O150*H150</f>
        <v>0</v>
      </c>
      <c r="Q150" s="216">
        <v>0.127</v>
      </c>
      <c r="R150" s="216">
        <f>Q150*H150</f>
        <v>0.76200000000000001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1490</v>
      </c>
      <c r="AT150" s="218" t="s">
        <v>229</v>
      </c>
      <c r="AU150" s="218" t="s">
        <v>82</v>
      </c>
      <c r="AY150" s="20" t="s">
        <v>144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1440</v>
      </c>
      <c r="BM150" s="218" t="s">
        <v>1508</v>
      </c>
    </row>
    <row r="151" s="13" customFormat="1">
      <c r="A151" s="13"/>
      <c r="B151" s="225"/>
      <c r="C151" s="226"/>
      <c r="D151" s="227" t="s">
        <v>155</v>
      </c>
      <c r="E151" s="228" t="s">
        <v>19</v>
      </c>
      <c r="F151" s="229" t="s">
        <v>1509</v>
      </c>
      <c r="G151" s="226"/>
      <c r="H151" s="228" t="s">
        <v>19</v>
      </c>
      <c r="I151" s="230"/>
      <c r="J151" s="226"/>
      <c r="K151" s="226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155</v>
      </c>
      <c r="AU151" s="235" t="s">
        <v>82</v>
      </c>
      <c r="AV151" s="13" t="s">
        <v>80</v>
      </c>
      <c r="AW151" s="13" t="s">
        <v>35</v>
      </c>
      <c r="AX151" s="13" t="s">
        <v>73</v>
      </c>
      <c r="AY151" s="235" t="s">
        <v>144</v>
      </c>
    </row>
    <row r="152" s="14" customFormat="1">
      <c r="A152" s="14"/>
      <c r="B152" s="236"/>
      <c r="C152" s="237"/>
      <c r="D152" s="227" t="s">
        <v>155</v>
      </c>
      <c r="E152" s="238" t="s">
        <v>19</v>
      </c>
      <c r="F152" s="239" t="s">
        <v>1473</v>
      </c>
      <c r="G152" s="237"/>
      <c r="H152" s="240">
        <v>6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155</v>
      </c>
      <c r="AU152" s="246" t="s">
        <v>82</v>
      </c>
      <c r="AV152" s="14" t="s">
        <v>82</v>
      </c>
      <c r="AW152" s="14" t="s">
        <v>35</v>
      </c>
      <c r="AX152" s="14" t="s">
        <v>80</v>
      </c>
      <c r="AY152" s="246" t="s">
        <v>144</v>
      </c>
    </row>
    <row r="153" s="2" customFormat="1" ht="16.5" customHeight="1">
      <c r="A153" s="41"/>
      <c r="B153" s="42"/>
      <c r="C153" s="269" t="s">
        <v>322</v>
      </c>
      <c r="D153" s="269" t="s">
        <v>229</v>
      </c>
      <c r="E153" s="270" t="s">
        <v>1510</v>
      </c>
      <c r="F153" s="271" t="s">
        <v>1511</v>
      </c>
      <c r="G153" s="272" t="s">
        <v>331</v>
      </c>
      <c r="H153" s="273">
        <v>1</v>
      </c>
      <c r="I153" s="274"/>
      <c r="J153" s="275">
        <f>ROUND(I153*H153,2)</f>
        <v>0</v>
      </c>
      <c r="K153" s="271" t="s">
        <v>19</v>
      </c>
      <c r="L153" s="276"/>
      <c r="M153" s="277" t="s">
        <v>19</v>
      </c>
      <c r="N153" s="278" t="s">
        <v>44</v>
      </c>
      <c r="O153" s="87"/>
      <c r="P153" s="216">
        <f>O153*H153</f>
        <v>0</v>
      </c>
      <c r="Q153" s="216">
        <v>0.127</v>
      </c>
      <c r="R153" s="216">
        <f>Q153*H153</f>
        <v>0.127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1490</v>
      </c>
      <c r="AT153" s="218" t="s">
        <v>229</v>
      </c>
      <c r="AU153" s="218" t="s">
        <v>82</v>
      </c>
      <c r="AY153" s="20" t="s">
        <v>144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1440</v>
      </c>
      <c r="BM153" s="218" t="s">
        <v>1512</v>
      </c>
    </row>
    <row r="154" s="13" customFormat="1">
      <c r="A154" s="13"/>
      <c r="B154" s="225"/>
      <c r="C154" s="226"/>
      <c r="D154" s="227" t="s">
        <v>155</v>
      </c>
      <c r="E154" s="228" t="s">
        <v>19</v>
      </c>
      <c r="F154" s="229" t="s">
        <v>1509</v>
      </c>
      <c r="G154" s="226"/>
      <c r="H154" s="228" t="s">
        <v>19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155</v>
      </c>
      <c r="AU154" s="235" t="s">
        <v>82</v>
      </c>
      <c r="AV154" s="13" t="s">
        <v>80</v>
      </c>
      <c r="AW154" s="13" t="s">
        <v>35</v>
      </c>
      <c r="AX154" s="13" t="s">
        <v>73</v>
      </c>
      <c r="AY154" s="235" t="s">
        <v>144</v>
      </c>
    </row>
    <row r="155" s="14" customFormat="1">
      <c r="A155" s="14"/>
      <c r="B155" s="236"/>
      <c r="C155" s="237"/>
      <c r="D155" s="227" t="s">
        <v>155</v>
      </c>
      <c r="E155" s="238" t="s">
        <v>19</v>
      </c>
      <c r="F155" s="239" t="s">
        <v>1475</v>
      </c>
      <c r="G155" s="237"/>
      <c r="H155" s="240">
        <v>1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155</v>
      </c>
      <c r="AU155" s="246" t="s">
        <v>82</v>
      </c>
      <c r="AV155" s="14" t="s">
        <v>82</v>
      </c>
      <c r="AW155" s="14" t="s">
        <v>35</v>
      </c>
      <c r="AX155" s="14" t="s">
        <v>80</v>
      </c>
      <c r="AY155" s="246" t="s">
        <v>144</v>
      </c>
    </row>
    <row r="156" s="2" customFormat="1" ht="16.5" customHeight="1">
      <c r="A156" s="41"/>
      <c r="B156" s="42"/>
      <c r="C156" s="207" t="s">
        <v>328</v>
      </c>
      <c r="D156" s="207" t="s">
        <v>146</v>
      </c>
      <c r="E156" s="208" t="s">
        <v>1513</v>
      </c>
      <c r="F156" s="209" t="s">
        <v>1514</v>
      </c>
      <c r="G156" s="210" t="s">
        <v>331</v>
      </c>
      <c r="H156" s="211">
        <v>4</v>
      </c>
      <c r="I156" s="212"/>
      <c r="J156" s="213">
        <f>ROUND(I156*H156,2)</f>
        <v>0</v>
      </c>
      <c r="K156" s="209" t="s">
        <v>19</v>
      </c>
      <c r="L156" s="47"/>
      <c r="M156" s="214" t="s">
        <v>19</v>
      </c>
      <c r="N156" s="215" t="s">
        <v>44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1440</v>
      </c>
      <c r="AT156" s="218" t="s">
        <v>146</v>
      </c>
      <c r="AU156" s="218" t="s">
        <v>82</v>
      </c>
      <c r="AY156" s="20" t="s">
        <v>144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80</v>
      </c>
      <c r="BK156" s="219">
        <f>ROUND(I156*H156,2)</f>
        <v>0</v>
      </c>
      <c r="BL156" s="20" t="s">
        <v>1440</v>
      </c>
      <c r="BM156" s="218" t="s">
        <v>1515</v>
      </c>
    </row>
    <row r="157" s="14" customFormat="1">
      <c r="A157" s="14"/>
      <c r="B157" s="236"/>
      <c r="C157" s="237"/>
      <c r="D157" s="227" t="s">
        <v>155</v>
      </c>
      <c r="E157" s="238" t="s">
        <v>19</v>
      </c>
      <c r="F157" s="239" t="s">
        <v>1516</v>
      </c>
      <c r="G157" s="237"/>
      <c r="H157" s="240">
        <v>2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155</v>
      </c>
      <c r="AU157" s="246" t="s">
        <v>82</v>
      </c>
      <c r="AV157" s="14" t="s">
        <v>82</v>
      </c>
      <c r="AW157" s="14" t="s">
        <v>35</v>
      </c>
      <c r="AX157" s="14" t="s">
        <v>73</v>
      </c>
      <c r="AY157" s="246" t="s">
        <v>144</v>
      </c>
    </row>
    <row r="158" s="14" customFormat="1">
      <c r="A158" s="14"/>
      <c r="B158" s="236"/>
      <c r="C158" s="237"/>
      <c r="D158" s="227" t="s">
        <v>155</v>
      </c>
      <c r="E158" s="238" t="s">
        <v>19</v>
      </c>
      <c r="F158" s="239" t="s">
        <v>1517</v>
      </c>
      <c r="G158" s="237"/>
      <c r="H158" s="240">
        <v>2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155</v>
      </c>
      <c r="AU158" s="246" t="s">
        <v>82</v>
      </c>
      <c r="AV158" s="14" t="s">
        <v>82</v>
      </c>
      <c r="AW158" s="14" t="s">
        <v>35</v>
      </c>
      <c r="AX158" s="14" t="s">
        <v>73</v>
      </c>
      <c r="AY158" s="246" t="s">
        <v>144</v>
      </c>
    </row>
    <row r="159" s="16" customFormat="1">
      <c r="A159" s="16"/>
      <c r="B159" s="258"/>
      <c r="C159" s="259"/>
      <c r="D159" s="227" t="s">
        <v>155</v>
      </c>
      <c r="E159" s="260" t="s">
        <v>19</v>
      </c>
      <c r="F159" s="261" t="s">
        <v>175</v>
      </c>
      <c r="G159" s="259"/>
      <c r="H159" s="262">
        <v>4</v>
      </c>
      <c r="I159" s="263"/>
      <c r="J159" s="259"/>
      <c r="K159" s="259"/>
      <c r="L159" s="264"/>
      <c r="M159" s="265"/>
      <c r="N159" s="266"/>
      <c r="O159" s="266"/>
      <c r="P159" s="266"/>
      <c r="Q159" s="266"/>
      <c r="R159" s="266"/>
      <c r="S159" s="266"/>
      <c r="T159" s="267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68" t="s">
        <v>155</v>
      </c>
      <c r="AU159" s="268" t="s">
        <v>82</v>
      </c>
      <c r="AV159" s="16" t="s">
        <v>151</v>
      </c>
      <c r="AW159" s="16" t="s">
        <v>35</v>
      </c>
      <c r="AX159" s="16" t="s">
        <v>80</v>
      </c>
      <c r="AY159" s="268" t="s">
        <v>144</v>
      </c>
    </row>
    <row r="160" s="2" customFormat="1" ht="16.5" customHeight="1">
      <c r="A160" s="41"/>
      <c r="B160" s="42"/>
      <c r="C160" s="269" t="s">
        <v>335</v>
      </c>
      <c r="D160" s="269" t="s">
        <v>229</v>
      </c>
      <c r="E160" s="270" t="s">
        <v>1518</v>
      </c>
      <c r="F160" s="271" t="s">
        <v>1519</v>
      </c>
      <c r="G160" s="272" t="s">
        <v>331</v>
      </c>
      <c r="H160" s="273">
        <v>2</v>
      </c>
      <c r="I160" s="274"/>
      <c r="J160" s="275">
        <f>ROUND(I160*H160,2)</f>
        <v>0</v>
      </c>
      <c r="K160" s="271" t="s">
        <v>19</v>
      </c>
      <c r="L160" s="276"/>
      <c r="M160" s="277" t="s">
        <v>19</v>
      </c>
      <c r="N160" s="278" t="s">
        <v>44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1490</v>
      </c>
      <c r="AT160" s="218" t="s">
        <v>229</v>
      </c>
      <c r="AU160" s="218" t="s">
        <v>82</v>
      </c>
      <c r="AY160" s="20" t="s">
        <v>144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80</v>
      </c>
      <c r="BK160" s="219">
        <f>ROUND(I160*H160,2)</f>
        <v>0</v>
      </c>
      <c r="BL160" s="20" t="s">
        <v>1440</v>
      </c>
      <c r="BM160" s="218" t="s">
        <v>1520</v>
      </c>
    </row>
    <row r="161" s="2" customFormat="1" ht="16.5" customHeight="1">
      <c r="A161" s="41"/>
      <c r="B161" s="42"/>
      <c r="C161" s="269" t="s">
        <v>342</v>
      </c>
      <c r="D161" s="269" t="s">
        <v>229</v>
      </c>
      <c r="E161" s="270" t="s">
        <v>1521</v>
      </c>
      <c r="F161" s="271" t="s">
        <v>1522</v>
      </c>
      <c r="G161" s="272" t="s">
        <v>331</v>
      </c>
      <c r="H161" s="273">
        <v>2</v>
      </c>
      <c r="I161" s="274"/>
      <c r="J161" s="275">
        <f>ROUND(I161*H161,2)</f>
        <v>0</v>
      </c>
      <c r="K161" s="271" t="s">
        <v>19</v>
      </c>
      <c r="L161" s="276"/>
      <c r="M161" s="277" t="s">
        <v>19</v>
      </c>
      <c r="N161" s="278" t="s">
        <v>44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1490</v>
      </c>
      <c r="AT161" s="218" t="s">
        <v>229</v>
      </c>
      <c r="AU161" s="218" t="s">
        <v>82</v>
      </c>
      <c r="AY161" s="20" t="s">
        <v>144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1440</v>
      </c>
      <c r="BM161" s="218" t="s">
        <v>1523</v>
      </c>
    </row>
    <row r="162" s="2" customFormat="1" ht="16.5" customHeight="1">
      <c r="A162" s="41"/>
      <c r="B162" s="42"/>
      <c r="C162" s="207" t="s">
        <v>348</v>
      </c>
      <c r="D162" s="207" t="s">
        <v>146</v>
      </c>
      <c r="E162" s="208" t="s">
        <v>1524</v>
      </c>
      <c r="F162" s="209" t="s">
        <v>1525</v>
      </c>
      <c r="G162" s="210" t="s">
        <v>331</v>
      </c>
      <c r="H162" s="211">
        <v>10</v>
      </c>
      <c r="I162" s="212"/>
      <c r="J162" s="213">
        <f>ROUND(I162*H162,2)</f>
        <v>0</v>
      </c>
      <c r="K162" s="209" t="s">
        <v>19</v>
      </c>
      <c r="L162" s="47"/>
      <c r="M162" s="214" t="s">
        <v>19</v>
      </c>
      <c r="N162" s="215" t="s">
        <v>44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1440</v>
      </c>
      <c r="AT162" s="218" t="s">
        <v>146</v>
      </c>
      <c r="AU162" s="218" t="s">
        <v>82</v>
      </c>
      <c r="AY162" s="20" t="s">
        <v>144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80</v>
      </c>
      <c r="BK162" s="219">
        <f>ROUND(I162*H162,2)</f>
        <v>0</v>
      </c>
      <c r="BL162" s="20" t="s">
        <v>1440</v>
      </c>
      <c r="BM162" s="218" t="s">
        <v>1526</v>
      </c>
    </row>
    <row r="163" s="2" customFormat="1" ht="16.5" customHeight="1">
      <c r="A163" s="41"/>
      <c r="B163" s="42"/>
      <c r="C163" s="269" t="s">
        <v>353</v>
      </c>
      <c r="D163" s="269" t="s">
        <v>229</v>
      </c>
      <c r="E163" s="270" t="s">
        <v>1527</v>
      </c>
      <c r="F163" s="271" t="s">
        <v>1528</v>
      </c>
      <c r="G163" s="272" t="s">
        <v>331</v>
      </c>
      <c r="H163" s="273">
        <v>6</v>
      </c>
      <c r="I163" s="274"/>
      <c r="J163" s="275">
        <f>ROUND(I163*H163,2)</f>
        <v>0</v>
      </c>
      <c r="K163" s="271" t="s">
        <v>19</v>
      </c>
      <c r="L163" s="276"/>
      <c r="M163" s="277" t="s">
        <v>19</v>
      </c>
      <c r="N163" s="278" t="s">
        <v>44</v>
      </c>
      <c r="O163" s="87"/>
      <c r="P163" s="216">
        <f>O163*H163</f>
        <v>0</v>
      </c>
      <c r="Q163" s="216">
        <v>0.00029999999999999997</v>
      </c>
      <c r="R163" s="216">
        <f>Q163*H163</f>
        <v>0.0018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1490</v>
      </c>
      <c r="AT163" s="218" t="s">
        <v>229</v>
      </c>
      <c r="AU163" s="218" t="s">
        <v>82</v>
      </c>
      <c r="AY163" s="20" t="s">
        <v>144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1440</v>
      </c>
      <c r="BM163" s="218" t="s">
        <v>1529</v>
      </c>
    </row>
    <row r="164" s="2" customFormat="1" ht="16.5" customHeight="1">
      <c r="A164" s="41"/>
      <c r="B164" s="42"/>
      <c r="C164" s="269" t="s">
        <v>360</v>
      </c>
      <c r="D164" s="269" t="s">
        <v>229</v>
      </c>
      <c r="E164" s="270" t="s">
        <v>1530</v>
      </c>
      <c r="F164" s="271" t="s">
        <v>1531</v>
      </c>
      <c r="G164" s="272" t="s">
        <v>331</v>
      </c>
      <c r="H164" s="273">
        <v>4</v>
      </c>
      <c r="I164" s="274"/>
      <c r="J164" s="275">
        <f>ROUND(I164*H164,2)</f>
        <v>0</v>
      </c>
      <c r="K164" s="271" t="s">
        <v>19</v>
      </c>
      <c r="L164" s="276"/>
      <c r="M164" s="277" t="s">
        <v>19</v>
      </c>
      <c r="N164" s="278" t="s">
        <v>44</v>
      </c>
      <c r="O164" s="87"/>
      <c r="P164" s="216">
        <f>O164*H164</f>
        <v>0</v>
      </c>
      <c r="Q164" s="216">
        <v>0.00029999999999999997</v>
      </c>
      <c r="R164" s="216">
        <f>Q164*H164</f>
        <v>0.0011999999999999999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1490</v>
      </c>
      <c r="AT164" s="218" t="s">
        <v>229</v>
      </c>
      <c r="AU164" s="218" t="s">
        <v>82</v>
      </c>
      <c r="AY164" s="20" t="s">
        <v>144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1440</v>
      </c>
      <c r="BM164" s="218" t="s">
        <v>1532</v>
      </c>
    </row>
    <row r="165" s="2" customFormat="1" ht="16.5" customHeight="1">
      <c r="A165" s="41"/>
      <c r="B165" s="42"/>
      <c r="C165" s="207" t="s">
        <v>366</v>
      </c>
      <c r="D165" s="207" t="s">
        <v>146</v>
      </c>
      <c r="E165" s="208" t="s">
        <v>1533</v>
      </c>
      <c r="F165" s="209" t="s">
        <v>1534</v>
      </c>
      <c r="G165" s="210" t="s">
        <v>244</v>
      </c>
      <c r="H165" s="211">
        <v>360</v>
      </c>
      <c r="I165" s="212"/>
      <c r="J165" s="213">
        <f>ROUND(I165*H165,2)</f>
        <v>0</v>
      </c>
      <c r="K165" s="209" t="s">
        <v>19</v>
      </c>
      <c r="L165" s="47"/>
      <c r="M165" s="214" t="s">
        <v>19</v>
      </c>
      <c r="N165" s="215" t="s">
        <v>44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1440</v>
      </c>
      <c r="AT165" s="218" t="s">
        <v>146</v>
      </c>
      <c r="AU165" s="218" t="s">
        <v>82</v>
      </c>
      <c r="AY165" s="20" t="s">
        <v>144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1440</v>
      </c>
      <c r="BM165" s="218" t="s">
        <v>1535</v>
      </c>
    </row>
    <row r="166" s="2" customFormat="1" ht="16.5" customHeight="1">
      <c r="A166" s="41"/>
      <c r="B166" s="42"/>
      <c r="C166" s="269" t="s">
        <v>371</v>
      </c>
      <c r="D166" s="269" t="s">
        <v>229</v>
      </c>
      <c r="E166" s="270" t="s">
        <v>1536</v>
      </c>
      <c r="F166" s="271" t="s">
        <v>1537</v>
      </c>
      <c r="G166" s="272" t="s">
        <v>1278</v>
      </c>
      <c r="H166" s="273">
        <v>342</v>
      </c>
      <c r="I166" s="274"/>
      <c r="J166" s="275">
        <f>ROUND(I166*H166,2)</f>
        <v>0</v>
      </c>
      <c r="K166" s="271" t="s">
        <v>150</v>
      </c>
      <c r="L166" s="276"/>
      <c r="M166" s="277" t="s">
        <v>19</v>
      </c>
      <c r="N166" s="278" t="s">
        <v>44</v>
      </c>
      <c r="O166" s="87"/>
      <c r="P166" s="216">
        <f>O166*H166</f>
        <v>0</v>
      </c>
      <c r="Q166" s="216">
        <v>0.001</v>
      </c>
      <c r="R166" s="216">
        <f>Q166*H166</f>
        <v>0.34200000000000003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1456</v>
      </c>
      <c r="AT166" s="218" t="s">
        <v>229</v>
      </c>
      <c r="AU166" s="218" t="s">
        <v>82</v>
      </c>
      <c r="AY166" s="20" t="s">
        <v>144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1456</v>
      </c>
      <c r="BM166" s="218" t="s">
        <v>1538</v>
      </c>
    </row>
    <row r="167" s="14" customFormat="1">
      <c r="A167" s="14"/>
      <c r="B167" s="236"/>
      <c r="C167" s="237"/>
      <c r="D167" s="227" t="s">
        <v>155</v>
      </c>
      <c r="E167" s="238" t="s">
        <v>19</v>
      </c>
      <c r="F167" s="239" t="s">
        <v>1539</v>
      </c>
      <c r="G167" s="237"/>
      <c r="H167" s="240">
        <v>342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6" t="s">
        <v>155</v>
      </c>
      <c r="AU167" s="246" t="s">
        <v>82</v>
      </c>
      <c r="AV167" s="14" t="s">
        <v>82</v>
      </c>
      <c r="AW167" s="14" t="s">
        <v>35</v>
      </c>
      <c r="AX167" s="14" t="s">
        <v>80</v>
      </c>
      <c r="AY167" s="246" t="s">
        <v>144</v>
      </c>
    </row>
    <row r="168" s="2" customFormat="1" ht="16.5" customHeight="1">
      <c r="A168" s="41"/>
      <c r="B168" s="42"/>
      <c r="C168" s="207" t="s">
        <v>377</v>
      </c>
      <c r="D168" s="207" t="s">
        <v>146</v>
      </c>
      <c r="E168" s="208" t="s">
        <v>1540</v>
      </c>
      <c r="F168" s="209" t="s">
        <v>1541</v>
      </c>
      <c r="G168" s="210" t="s">
        <v>244</v>
      </c>
      <c r="H168" s="211">
        <v>20</v>
      </c>
      <c r="I168" s="212"/>
      <c r="J168" s="213">
        <f>ROUND(I168*H168,2)</f>
        <v>0</v>
      </c>
      <c r="K168" s="209" t="s">
        <v>19</v>
      </c>
      <c r="L168" s="47"/>
      <c r="M168" s="214" t="s">
        <v>19</v>
      </c>
      <c r="N168" s="215" t="s">
        <v>44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1440</v>
      </c>
      <c r="AT168" s="218" t="s">
        <v>146</v>
      </c>
      <c r="AU168" s="218" t="s">
        <v>82</v>
      </c>
      <c r="AY168" s="20" t="s">
        <v>144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80</v>
      </c>
      <c r="BK168" s="219">
        <f>ROUND(I168*H168,2)</f>
        <v>0</v>
      </c>
      <c r="BL168" s="20" t="s">
        <v>1440</v>
      </c>
      <c r="BM168" s="218" t="s">
        <v>1542</v>
      </c>
    </row>
    <row r="169" s="2" customFormat="1" ht="16.5" customHeight="1">
      <c r="A169" s="41"/>
      <c r="B169" s="42"/>
      <c r="C169" s="269" t="s">
        <v>383</v>
      </c>
      <c r="D169" s="269" t="s">
        <v>229</v>
      </c>
      <c r="E169" s="270" t="s">
        <v>1543</v>
      </c>
      <c r="F169" s="271" t="s">
        <v>1544</v>
      </c>
      <c r="G169" s="272" t="s">
        <v>1278</v>
      </c>
      <c r="H169" s="273">
        <v>12.4</v>
      </c>
      <c r="I169" s="274"/>
      <c r="J169" s="275">
        <f>ROUND(I169*H169,2)</f>
        <v>0</v>
      </c>
      <c r="K169" s="271" t="s">
        <v>150</v>
      </c>
      <c r="L169" s="276"/>
      <c r="M169" s="277" t="s">
        <v>19</v>
      </c>
      <c r="N169" s="278" t="s">
        <v>44</v>
      </c>
      <c r="O169" s="87"/>
      <c r="P169" s="216">
        <f>O169*H169</f>
        <v>0</v>
      </c>
      <c r="Q169" s="216">
        <v>0.001</v>
      </c>
      <c r="R169" s="216">
        <f>Q169*H169</f>
        <v>0.012400000000000001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1490</v>
      </c>
      <c r="AT169" s="218" t="s">
        <v>229</v>
      </c>
      <c r="AU169" s="218" t="s">
        <v>82</v>
      </c>
      <c r="AY169" s="20" t="s">
        <v>144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1440</v>
      </c>
      <c r="BM169" s="218" t="s">
        <v>1545</v>
      </c>
    </row>
    <row r="170" s="14" customFormat="1">
      <c r="A170" s="14"/>
      <c r="B170" s="236"/>
      <c r="C170" s="237"/>
      <c r="D170" s="227" t="s">
        <v>155</v>
      </c>
      <c r="E170" s="238" t="s">
        <v>19</v>
      </c>
      <c r="F170" s="239" t="s">
        <v>1546</v>
      </c>
      <c r="G170" s="237"/>
      <c r="H170" s="240">
        <v>12.4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155</v>
      </c>
      <c r="AU170" s="246" t="s">
        <v>82</v>
      </c>
      <c r="AV170" s="14" t="s">
        <v>82</v>
      </c>
      <c r="AW170" s="14" t="s">
        <v>35</v>
      </c>
      <c r="AX170" s="14" t="s">
        <v>80</v>
      </c>
      <c r="AY170" s="246" t="s">
        <v>144</v>
      </c>
    </row>
    <row r="171" s="2" customFormat="1" ht="16.5" customHeight="1">
      <c r="A171" s="41"/>
      <c r="B171" s="42"/>
      <c r="C171" s="207" t="s">
        <v>389</v>
      </c>
      <c r="D171" s="207" t="s">
        <v>146</v>
      </c>
      <c r="E171" s="208" t="s">
        <v>1547</v>
      </c>
      <c r="F171" s="209" t="s">
        <v>1548</v>
      </c>
      <c r="G171" s="210" t="s">
        <v>331</v>
      </c>
      <c r="H171" s="211">
        <v>38</v>
      </c>
      <c r="I171" s="212"/>
      <c r="J171" s="213">
        <f>ROUND(I171*H171,2)</f>
        <v>0</v>
      </c>
      <c r="K171" s="209" t="s">
        <v>19</v>
      </c>
      <c r="L171" s="47"/>
      <c r="M171" s="214" t="s">
        <v>19</v>
      </c>
      <c r="N171" s="215" t="s">
        <v>44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1440</v>
      </c>
      <c r="AT171" s="218" t="s">
        <v>146</v>
      </c>
      <c r="AU171" s="218" t="s">
        <v>82</v>
      </c>
      <c r="AY171" s="20" t="s">
        <v>144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80</v>
      </c>
      <c r="BK171" s="219">
        <f>ROUND(I171*H171,2)</f>
        <v>0</v>
      </c>
      <c r="BL171" s="20" t="s">
        <v>1440</v>
      </c>
      <c r="BM171" s="218" t="s">
        <v>1549</v>
      </c>
    </row>
    <row r="172" s="2" customFormat="1" ht="16.5" customHeight="1">
      <c r="A172" s="41"/>
      <c r="B172" s="42"/>
      <c r="C172" s="269" t="s">
        <v>396</v>
      </c>
      <c r="D172" s="269" t="s">
        <v>229</v>
      </c>
      <c r="E172" s="270" t="s">
        <v>1550</v>
      </c>
      <c r="F172" s="271" t="s">
        <v>1551</v>
      </c>
      <c r="G172" s="272" t="s">
        <v>331</v>
      </c>
      <c r="H172" s="273">
        <v>7</v>
      </c>
      <c r="I172" s="274"/>
      <c r="J172" s="275">
        <f>ROUND(I172*H172,2)</f>
        <v>0</v>
      </c>
      <c r="K172" s="271" t="s">
        <v>150</v>
      </c>
      <c r="L172" s="276"/>
      <c r="M172" s="277" t="s">
        <v>19</v>
      </c>
      <c r="N172" s="278" t="s">
        <v>44</v>
      </c>
      <c r="O172" s="87"/>
      <c r="P172" s="216">
        <f>O172*H172</f>
        <v>0</v>
      </c>
      <c r="Q172" s="216">
        <v>0.00023000000000000001</v>
      </c>
      <c r="R172" s="216">
        <f>Q172*H172</f>
        <v>0.0016100000000000001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1490</v>
      </c>
      <c r="AT172" s="218" t="s">
        <v>229</v>
      </c>
      <c r="AU172" s="218" t="s">
        <v>82</v>
      </c>
      <c r="AY172" s="20" t="s">
        <v>144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1440</v>
      </c>
      <c r="BM172" s="218" t="s">
        <v>1552</v>
      </c>
    </row>
    <row r="173" s="2" customFormat="1" ht="16.5" customHeight="1">
      <c r="A173" s="41"/>
      <c r="B173" s="42"/>
      <c r="C173" s="269" t="s">
        <v>405</v>
      </c>
      <c r="D173" s="269" t="s">
        <v>229</v>
      </c>
      <c r="E173" s="270" t="s">
        <v>1553</v>
      </c>
      <c r="F173" s="271" t="s">
        <v>1554</v>
      </c>
      <c r="G173" s="272" t="s">
        <v>331</v>
      </c>
      <c r="H173" s="273">
        <v>8</v>
      </c>
      <c r="I173" s="274"/>
      <c r="J173" s="275">
        <f>ROUND(I173*H173,2)</f>
        <v>0</v>
      </c>
      <c r="K173" s="271" t="s">
        <v>150</v>
      </c>
      <c r="L173" s="276"/>
      <c r="M173" s="277" t="s">
        <v>19</v>
      </c>
      <c r="N173" s="278" t="s">
        <v>44</v>
      </c>
      <c r="O173" s="87"/>
      <c r="P173" s="216">
        <f>O173*H173</f>
        <v>0</v>
      </c>
      <c r="Q173" s="216">
        <v>0.00016000000000000001</v>
      </c>
      <c r="R173" s="216">
        <f>Q173*H173</f>
        <v>0.0012800000000000001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1490</v>
      </c>
      <c r="AT173" s="218" t="s">
        <v>229</v>
      </c>
      <c r="AU173" s="218" t="s">
        <v>82</v>
      </c>
      <c r="AY173" s="20" t="s">
        <v>144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1440</v>
      </c>
      <c r="BM173" s="218" t="s">
        <v>1555</v>
      </c>
    </row>
    <row r="174" s="2" customFormat="1" ht="16.5" customHeight="1">
      <c r="A174" s="41"/>
      <c r="B174" s="42"/>
      <c r="C174" s="269" t="s">
        <v>412</v>
      </c>
      <c r="D174" s="269" t="s">
        <v>229</v>
      </c>
      <c r="E174" s="270" t="s">
        <v>1556</v>
      </c>
      <c r="F174" s="271" t="s">
        <v>1557</v>
      </c>
      <c r="G174" s="272" t="s">
        <v>331</v>
      </c>
      <c r="H174" s="273">
        <v>7</v>
      </c>
      <c r="I174" s="274"/>
      <c r="J174" s="275">
        <f>ROUND(I174*H174,2)</f>
        <v>0</v>
      </c>
      <c r="K174" s="271" t="s">
        <v>150</v>
      </c>
      <c r="L174" s="276"/>
      <c r="M174" s="277" t="s">
        <v>19</v>
      </c>
      <c r="N174" s="278" t="s">
        <v>44</v>
      </c>
      <c r="O174" s="87"/>
      <c r="P174" s="216">
        <f>O174*H174</f>
        <v>0</v>
      </c>
      <c r="Q174" s="216">
        <v>0.00069999999999999999</v>
      </c>
      <c r="R174" s="216">
        <f>Q174*H174</f>
        <v>0.0048999999999999998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1490</v>
      </c>
      <c r="AT174" s="218" t="s">
        <v>229</v>
      </c>
      <c r="AU174" s="218" t="s">
        <v>82</v>
      </c>
      <c r="AY174" s="20" t="s">
        <v>144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1440</v>
      </c>
      <c r="BM174" s="218" t="s">
        <v>1558</v>
      </c>
    </row>
    <row r="175" s="2" customFormat="1" ht="16.5" customHeight="1">
      <c r="A175" s="41"/>
      <c r="B175" s="42"/>
      <c r="C175" s="207" t="s">
        <v>419</v>
      </c>
      <c r="D175" s="207" t="s">
        <v>146</v>
      </c>
      <c r="E175" s="208" t="s">
        <v>1559</v>
      </c>
      <c r="F175" s="209" t="s">
        <v>1560</v>
      </c>
      <c r="G175" s="210" t="s">
        <v>331</v>
      </c>
      <c r="H175" s="211">
        <v>4</v>
      </c>
      <c r="I175" s="212"/>
      <c r="J175" s="213">
        <f>ROUND(I175*H175,2)</f>
        <v>0</v>
      </c>
      <c r="K175" s="209" t="s">
        <v>19</v>
      </c>
      <c r="L175" s="47"/>
      <c r="M175" s="214" t="s">
        <v>19</v>
      </c>
      <c r="N175" s="215" t="s">
        <v>44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1440</v>
      </c>
      <c r="AT175" s="218" t="s">
        <v>146</v>
      </c>
      <c r="AU175" s="218" t="s">
        <v>82</v>
      </c>
      <c r="AY175" s="20" t="s">
        <v>144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80</v>
      </c>
      <c r="BK175" s="219">
        <f>ROUND(I175*H175,2)</f>
        <v>0</v>
      </c>
      <c r="BL175" s="20" t="s">
        <v>1440</v>
      </c>
      <c r="BM175" s="218" t="s">
        <v>1561</v>
      </c>
    </row>
    <row r="176" s="2" customFormat="1" ht="16.5" customHeight="1">
      <c r="A176" s="41"/>
      <c r="B176" s="42"/>
      <c r="C176" s="269" t="s">
        <v>424</v>
      </c>
      <c r="D176" s="269" t="s">
        <v>229</v>
      </c>
      <c r="E176" s="270" t="s">
        <v>1562</v>
      </c>
      <c r="F176" s="271" t="s">
        <v>1563</v>
      </c>
      <c r="G176" s="272" t="s">
        <v>331</v>
      </c>
      <c r="H176" s="273">
        <v>2</v>
      </c>
      <c r="I176" s="274"/>
      <c r="J176" s="275">
        <f>ROUND(I176*H176,2)</f>
        <v>0</v>
      </c>
      <c r="K176" s="271" t="s">
        <v>150</v>
      </c>
      <c r="L176" s="276"/>
      <c r="M176" s="277" t="s">
        <v>19</v>
      </c>
      <c r="N176" s="278" t="s">
        <v>44</v>
      </c>
      <c r="O176" s="87"/>
      <c r="P176" s="216">
        <f>O176*H176</f>
        <v>0</v>
      </c>
      <c r="Q176" s="216">
        <v>0.00029999999999999997</v>
      </c>
      <c r="R176" s="216">
        <f>Q176*H176</f>
        <v>0.00059999999999999995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1490</v>
      </c>
      <c r="AT176" s="218" t="s">
        <v>229</v>
      </c>
      <c r="AU176" s="218" t="s">
        <v>82</v>
      </c>
      <c r="AY176" s="20" t="s">
        <v>144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80</v>
      </c>
      <c r="BK176" s="219">
        <f>ROUND(I176*H176,2)</f>
        <v>0</v>
      </c>
      <c r="BL176" s="20" t="s">
        <v>1440</v>
      </c>
      <c r="BM176" s="218" t="s">
        <v>1564</v>
      </c>
    </row>
    <row r="177" s="2" customFormat="1" ht="24.15" customHeight="1">
      <c r="A177" s="41"/>
      <c r="B177" s="42"/>
      <c r="C177" s="207" t="s">
        <v>428</v>
      </c>
      <c r="D177" s="207" t="s">
        <v>146</v>
      </c>
      <c r="E177" s="208" t="s">
        <v>1565</v>
      </c>
      <c r="F177" s="209" t="s">
        <v>1566</v>
      </c>
      <c r="G177" s="210" t="s">
        <v>244</v>
      </c>
      <c r="H177" s="211">
        <v>80</v>
      </c>
      <c r="I177" s="212"/>
      <c r="J177" s="213">
        <f>ROUND(I177*H177,2)</f>
        <v>0</v>
      </c>
      <c r="K177" s="209" t="s">
        <v>19</v>
      </c>
      <c r="L177" s="47"/>
      <c r="M177" s="214" t="s">
        <v>19</v>
      </c>
      <c r="N177" s="215" t="s">
        <v>44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1440</v>
      </c>
      <c r="AT177" s="218" t="s">
        <v>146</v>
      </c>
      <c r="AU177" s="218" t="s">
        <v>82</v>
      </c>
      <c r="AY177" s="20" t="s">
        <v>144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1440</v>
      </c>
      <c r="BM177" s="218" t="s">
        <v>1567</v>
      </c>
    </row>
    <row r="178" s="2" customFormat="1" ht="16.5" customHeight="1">
      <c r="A178" s="41"/>
      <c r="B178" s="42"/>
      <c r="C178" s="269" t="s">
        <v>435</v>
      </c>
      <c r="D178" s="269" t="s">
        <v>229</v>
      </c>
      <c r="E178" s="270" t="s">
        <v>1568</v>
      </c>
      <c r="F178" s="271" t="s">
        <v>1569</v>
      </c>
      <c r="G178" s="272" t="s">
        <v>244</v>
      </c>
      <c r="H178" s="273">
        <v>92</v>
      </c>
      <c r="I178" s="274"/>
      <c r="J178" s="275">
        <f>ROUND(I178*H178,2)</f>
        <v>0</v>
      </c>
      <c r="K178" s="271" t="s">
        <v>150</v>
      </c>
      <c r="L178" s="276"/>
      <c r="M178" s="277" t="s">
        <v>19</v>
      </c>
      <c r="N178" s="278" t="s">
        <v>44</v>
      </c>
      <c r="O178" s="87"/>
      <c r="P178" s="216">
        <f>O178*H178</f>
        <v>0</v>
      </c>
      <c r="Q178" s="216">
        <v>0.00012</v>
      </c>
      <c r="R178" s="216">
        <f>Q178*H178</f>
        <v>0.01104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1456</v>
      </c>
      <c r="AT178" s="218" t="s">
        <v>229</v>
      </c>
      <c r="AU178" s="218" t="s">
        <v>82</v>
      </c>
      <c r="AY178" s="20" t="s">
        <v>144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1456</v>
      </c>
      <c r="BM178" s="218" t="s">
        <v>1570</v>
      </c>
    </row>
    <row r="179" s="14" customFormat="1">
      <c r="A179" s="14"/>
      <c r="B179" s="236"/>
      <c r="C179" s="237"/>
      <c r="D179" s="227" t="s">
        <v>155</v>
      </c>
      <c r="E179" s="238" t="s">
        <v>19</v>
      </c>
      <c r="F179" s="239" t="s">
        <v>1571</v>
      </c>
      <c r="G179" s="237"/>
      <c r="H179" s="240">
        <v>92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155</v>
      </c>
      <c r="AU179" s="246" t="s">
        <v>82</v>
      </c>
      <c r="AV179" s="14" t="s">
        <v>82</v>
      </c>
      <c r="AW179" s="14" t="s">
        <v>35</v>
      </c>
      <c r="AX179" s="14" t="s">
        <v>80</v>
      </c>
      <c r="AY179" s="246" t="s">
        <v>144</v>
      </c>
    </row>
    <row r="180" s="2" customFormat="1" ht="16.5" customHeight="1">
      <c r="A180" s="41"/>
      <c r="B180" s="42"/>
      <c r="C180" s="207" t="s">
        <v>623</v>
      </c>
      <c r="D180" s="207" t="s">
        <v>146</v>
      </c>
      <c r="E180" s="208" t="s">
        <v>1572</v>
      </c>
      <c r="F180" s="209" t="s">
        <v>1573</v>
      </c>
      <c r="G180" s="210" t="s">
        <v>331</v>
      </c>
      <c r="H180" s="211">
        <v>1</v>
      </c>
      <c r="I180" s="212"/>
      <c r="J180" s="213">
        <f>ROUND(I180*H180,2)</f>
        <v>0</v>
      </c>
      <c r="K180" s="209" t="s">
        <v>19</v>
      </c>
      <c r="L180" s="47"/>
      <c r="M180" s="214" t="s">
        <v>19</v>
      </c>
      <c r="N180" s="215" t="s">
        <v>44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1440</v>
      </c>
      <c r="AT180" s="218" t="s">
        <v>146</v>
      </c>
      <c r="AU180" s="218" t="s">
        <v>82</v>
      </c>
      <c r="AY180" s="20" t="s">
        <v>144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1440</v>
      </c>
      <c r="BM180" s="218" t="s">
        <v>1574</v>
      </c>
    </row>
    <row r="181" s="2" customFormat="1" ht="16.5" customHeight="1">
      <c r="A181" s="41"/>
      <c r="B181" s="42"/>
      <c r="C181" s="269" t="s">
        <v>628</v>
      </c>
      <c r="D181" s="269" t="s">
        <v>229</v>
      </c>
      <c r="E181" s="270" t="s">
        <v>1575</v>
      </c>
      <c r="F181" s="271" t="s">
        <v>1576</v>
      </c>
      <c r="G181" s="272" t="s">
        <v>331</v>
      </c>
      <c r="H181" s="273">
        <v>1</v>
      </c>
      <c r="I181" s="274"/>
      <c r="J181" s="275">
        <f>ROUND(I181*H181,2)</f>
        <v>0</v>
      </c>
      <c r="K181" s="271" t="s">
        <v>19</v>
      </c>
      <c r="L181" s="276"/>
      <c r="M181" s="277" t="s">
        <v>19</v>
      </c>
      <c r="N181" s="278" t="s">
        <v>44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1490</v>
      </c>
      <c r="AT181" s="218" t="s">
        <v>229</v>
      </c>
      <c r="AU181" s="218" t="s">
        <v>82</v>
      </c>
      <c r="AY181" s="20" t="s">
        <v>144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1440</v>
      </c>
      <c r="BM181" s="218" t="s">
        <v>1577</v>
      </c>
    </row>
    <row r="182" s="2" customFormat="1" ht="16.5" customHeight="1">
      <c r="A182" s="41"/>
      <c r="B182" s="42"/>
      <c r="C182" s="269" t="s">
        <v>633</v>
      </c>
      <c r="D182" s="269" t="s">
        <v>229</v>
      </c>
      <c r="E182" s="270" t="s">
        <v>1578</v>
      </c>
      <c r="F182" s="271" t="s">
        <v>1579</v>
      </c>
      <c r="G182" s="272" t="s">
        <v>331</v>
      </c>
      <c r="H182" s="273">
        <v>1</v>
      </c>
      <c r="I182" s="274"/>
      <c r="J182" s="275">
        <f>ROUND(I182*H182,2)</f>
        <v>0</v>
      </c>
      <c r="K182" s="271" t="s">
        <v>19</v>
      </c>
      <c r="L182" s="276"/>
      <c r="M182" s="277" t="s">
        <v>19</v>
      </c>
      <c r="N182" s="278" t="s">
        <v>44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1490</v>
      </c>
      <c r="AT182" s="218" t="s">
        <v>229</v>
      </c>
      <c r="AU182" s="218" t="s">
        <v>82</v>
      </c>
      <c r="AY182" s="20" t="s">
        <v>144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80</v>
      </c>
      <c r="BK182" s="219">
        <f>ROUND(I182*H182,2)</f>
        <v>0</v>
      </c>
      <c r="BL182" s="20" t="s">
        <v>1440</v>
      </c>
      <c r="BM182" s="218" t="s">
        <v>1580</v>
      </c>
    </row>
    <row r="183" s="2" customFormat="1" ht="16.5" customHeight="1">
      <c r="A183" s="41"/>
      <c r="B183" s="42"/>
      <c r="C183" s="207" t="s">
        <v>635</v>
      </c>
      <c r="D183" s="207" t="s">
        <v>146</v>
      </c>
      <c r="E183" s="208" t="s">
        <v>1581</v>
      </c>
      <c r="F183" s="209" t="s">
        <v>1582</v>
      </c>
      <c r="G183" s="210" t="s">
        <v>244</v>
      </c>
      <c r="H183" s="211">
        <v>105</v>
      </c>
      <c r="I183" s="212"/>
      <c r="J183" s="213">
        <f>ROUND(I183*H183,2)</f>
        <v>0</v>
      </c>
      <c r="K183" s="209" t="s">
        <v>19</v>
      </c>
      <c r="L183" s="47"/>
      <c r="M183" s="214" t="s">
        <v>19</v>
      </c>
      <c r="N183" s="215" t="s">
        <v>44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263</v>
      </c>
      <c r="AT183" s="218" t="s">
        <v>146</v>
      </c>
      <c r="AU183" s="218" t="s">
        <v>82</v>
      </c>
      <c r="AY183" s="20" t="s">
        <v>144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263</v>
      </c>
      <c r="BM183" s="218" t="s">
        <v>1583</v>
      </c>
    </row>
    <row r="184" s="2" customFormat="1" ht="16.5" customHeight="1">
      <c r="A184" s="41"/>
      <c r="B184" s="42"/>
      <c r="C184" s="269" t="s">
        <v>640</v>
      </c>
      <c r="D184" s="269" t="s">
        <v>229</v>
      </c>
      <c r="E184" s="270" t="s">
        <v>1584</v>
      </c>
      <c r="F184" s="271" t="s">
        <v>1585</v>
      </c>
      <c r="G184" s="272" t="s">
        <v>244</v>
      </c>
      <c r="H184" s="273">
        <v>120.75</v>
      </c>
      <c r="I184" s="274"/>
      <c r="J184" s="275">
        <f>ROUND(I184*H184,2)</f>
        <v>0</v>
      </c>
      <c r="K184" s="271" t="s">
        <v>150</v>
      </c>
      <c r="L184" s="276"/>
      <c r="M184" s="277" t="s">
        <v>19</v>
      </c>
      <c r="N184" s="278" t="s">
        <v>44</v>
      </c>
      <c r="O184" s="87"/>
      <c r="P184" s="216">
        <f>O184*H184</f>
        <v>0</v>
      </c>
      <c r="Q184" s="216">
        <v>0.00023000000000000001</v>
      </c>
      <c r="R184" s="216">
        <f>Q184*H184</f>
        <v>0.027772500000000002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1456</v>
      </c>
      <c r="AT184" s="218" t="s">
        <v>229</v>
      </c>
      <c r="AU184" s="218" t="s">
        <v>82</v>
      </c>
      <c r="AY184" s="20" t="s">
        <v>144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1456</v>
      </c>
      <c r="BM184" s="218" t="s">
        <v>1586</v>
      </c>
    </row>
    <row r="185" s="14" customFormat="1">
      <c r="A185" s="14"/>
      <c r="B185" s="236"/>
      <c r="C185" s="237"/>
      <c r="D185" s="227" t="s">
        <v>155</v>
      </c>
      <c r="E185" s="238" t="s">
        <v>19</v>
      </c>
      <c r="F185" s="239" t="s">
        <v>1587</v>
      </c>
      <c r="G185" s="237"/>
      <c r="H185" s="240">
        <v>120.75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155</v>
      </c>
      <c r="AU185" s="246" t="s">
        <v>82</v>
      </c>
      <c r="AV185" s="14" t="s">
        <v>82</v>
      </c>
      <c r="AW185" s="14" t="s">
        <v>35</v>
      </c>
      <c r="AX185" s="14" t="s">
        <v>80</v>
      </c>
      <c r="AY185" s="246" t="s">
        <v>144</v>
      </c>
    </row>
    <row r="186" s="2" customFormat="1" ht="21.75" customHeight="1">
      <c r="A186" s="41"/>
      <c r="B186" s="42"/>
      <c r="C186" s="207" t="s">
        <v>642</v>
      </c>
      <c r="D186" s="207" t="s">
        <v>146</v>
      </c>
      <c r="E186" s="208" t="s">
        <v>1588</v>
      </c>
      <c r="F186" s="209" t="s">
        <v>1589</v>
      </c>
      <c r="G186" s="210" t="s">
        <v>244</v>
      </c>
      <c r="H186" s="211">
        <v>390</v>
      </c>
      <c r="I186" s="212"/>
      <c r="J186" s="213">
        <f>ROUND(I186*H186,2)</f>
        <v>0</v>
      </c>
      <c r="K186" s="209" t="s">
        <v>19</v>
      </c>
      <c r="L186" s="47"/>
      <c r="M186" s="214" t="s">
        <v>19</v>
      </c>
      <c r="N186" s="215" t="s">
        <v>44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1440</v>
      </c>
      <c r="AT186" s="218" t="s">
        <v>146</v>
      </c>
      <c r="AU186" s="218" t="s">
        <v>82</v>
      </c>
      <c r="AY186" s="20" t="s">
        <v>144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80</v>
      </c>
      <c r="BK186" s="219">
        <f>ROUND(I186*H186,2)</f>
        <v>0</v>
      </c>
      <c r="BL186" s="20" t="s">
        <v>1440</v>
      </c>
      <c r="BM186" s="218" t="s">
        <v>1590</v>
      </c>
    </row>
    <row r="187" s="2" customFormat="1" ht="16.5" customHeight="1">
      <c r="A187" s="41"/>
      <c r="B187" s="42"/>
      <c r="C187" s="269" t="s">
        <v>644</v>
      </c>
      <c r="D187" s="269" t="s">
        <v>229</v>
      </c>
      <c r="E187" s="270" t="s">
        <v>1591</v>
      </c>
      <c r="F187" s="271" t="s">
        <v>1592</v>
      </c>
      <c r="G187" s="272" t="s">
        <v>244</v>
      </c>
      <c r="H187" s="273">
        <v>448.5</v>
      </c>
      <c r="I187" s="274"/>
      <c r="J187" s="275">
        <f>ROUND(I187*H187,2)</f>
        <v>0</v>
      </c>
      <c r="K187" s="271" t="s">
        <v>150</v>
      </c>
      <c r="L187" s="276"/>
      <c r="M187" s="277" t="s">
        <v>19</v>
      </c>
      <c r="N187" s="278" t="s">
        <v>44</v>
      </c>
      <c r="O187" s="87"/>
      <c r="P187" s="216">
        <f>O187*H187</f>
        <v>0</v>
      </c>
      <c r="Q187" s="216">
        <v>0.00089999999999999998</v>
      </c>
      <c r="R187" s="216">
        <f>Q187*H187</f>
        <v>0.40365000000000001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1456</v>
      </c>
      <c r="AT187" s="218" t="s">
        <v>229</v>
      </c>
      <c r="AU187" s="218" t="s">
        <v>82</v>
      </c>
      <c r="AY187" s="20" t="s">
        <v>144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1456</v>
      </c>
      <c r="BM187" s="218" t="s">
        <v>1593</v>
      </c>
    </row>
    <row r="188" s="14" customFormat="1">
      <c r="A188" s="14"/>
      <c r="B188" s="236"/>
      <c r="C188" s="237"/>
      <c r="D188" s="227" t="s">
        <v>155</v>
      </c>
      <c r="E188" s="238" t="s">
        <v>19</v>
      </c>
      <c r="F188" s="239" t="s">
        <v>1594</v>
      </c>
      <c r="G188" s="237"/>
      <c r="H188" s="240">
        <v>448.5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6" t="s">
        <v>155</v>
      </c>
      <c r="AU188" s="246" t="s">
        <v>82</v>
      </c>
      <c r="AV188" s="14" t="s">
        <v>82</v>
      </c>
      <c r="AW188" s="14" t="s">
        <v>35</v>
      </c>
      <c r="AX188" s="14" t="s">
        <v>80</v>
      </c>
      <c r="AY188" s="246" t="s">
        <v>144</v>
      </c>
    </row>
    <row r="189" s="2" customFormat="1" ht="16.5" customHeight="1">
      <c r="A189" s="41"/>
      <c r="B189" s="42"/>
      <c r="C189" s="207" t="s">
        <v>1362</v>
      </c>
      <c r="D189" s="207" t="s">
        <v>146</v>
      </c>
      <c r="E189" s="208" t="s">
        <v>1595</v>
      </c>
      <c r="F189" s="209" t="s">
        <v>1596</v>
      </c>
      <c r="G189" s="210" t="s">
        <v>331</v>
      </c>
      <c r="H189" s="211">
        <v>6</v>
      </c>
      <c r="I189" s="212"/>
      <c r="J189" s="213">
        <f>ROUND(I189*H189,2)</f>
        <v>0</v>
      </c>
      <c r="K189" s="209" t="s">
        <v>19</v>
      </c>
      <c r="L189" s="47"/>
      <c r="M189" s="214" t="s">
        <v>19</v>
      </c>
      <c r="N189" s="215" t="s">
        <v>44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1440</v>
      </c>
      <c r="AT189" s="218" t="s">
        <v>146</v>
      </c>
      <c r="AU189" s="218" t="s">
        <v>82</v>
      </c>
      <c r="AY189" s="20" t="s">
        <v>144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80</v>
      </c>
      <c r="BK189" s="219">
        <f>ROUND(I189*H189,2)</f>
        <v>0</v>
      </c>
      <c r="BL189" s="20" t="s">
        <v>1440</v>
      </c>
      <c r="BM189" s="218" t="s">
        <v>1597</v>
      </c>
    </row>
    <row r="190" s="2" customFormat="1" ht="16.5" customHeight="1">
      <c r="A190" s="41"/>
      <c r="B190" s="42"/>
      <c r="C190" s="207" t="s">
        <v>1367</v>
      </c>
      <c r="D190" s="207" t="s">
        <v>146</v>
      </c>
      <c r="E190" s="208" t="s">
        <v>1598</v>
      </c>
      <c r="F190" s="209" t="s">
        <v>1599</v>
      </c>
      <c r="G190" s="210" t="s">
        <v>331</v>
      </c>
      <c r="H190" s="211">
        <v>6</v>
      </c>
      <c r="I190" s="212"/>
      <c r="J190" s="213">
        <f>ROUND(I190*H190,2)</f>
        <v>0</v>
      </c>
      <c r="K190" s="209" t="s">
        <v>19</v>
      </c>
      <c r="L190" s="47"/>
      <c r="M190" s="214" t="s">
        <v>19</v>
      </c>
      <c r="N190" s="215" t="s">
        <v>44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1440</v>
      </c>
      <c r="AT190" s="218" t="s">
        <v>146</v>
      </c>
      <c r="AU190" s="218" t="s">
        <v>82</v>
      </c>
      <c r="AY190" s="20" t="s">
        <v>144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80</v>
      </c>
      <c r="BK190" s="219">
        <f>ROUND(I190*H190,2)</f>
        <v>0</v>
      </c>
      <c r="BL190" s="20" t="s">
        <v>1440</v>
      </c>
      <c r="BM190" s="218" t="s">
        <v>1600</v>
      </c>
    </row>
    <row r="191" s="2" customFormat="1" ht="16.5" customHeight="1">
      <c r="A191" s="41"/>
      <c r="B191" s="42"/>
      <c r="C191" s="207" t="s">
        <v>1370</v>
      </c>
      <c r="D191" s="207" t="s">
        <v>146</v>
      </c>
      <c r="E191" s="208" t="s">
        <v>1601</v>
      </c>
      <c r="F191" s="209" t="s">
        <v>1602</v>
      </c>
      <c r="G191" s="210" t="s">
        <v>331</v>
      </c>
      <c r="H191" s="211">
        <v>4</v>
      </c>
      <c r="I191" s="212"/>
      <c r="J191" s="213">
        <f>ROUND(I191*H191,2)</f>
        <v>0</v>
      </c>
      <c r="K191" s="209" t="s">
        <v>19</v>
      </c>
      <c r="L191" s="47"/>
      <c r="M191" s="214" t="s">
        <v>19</v>
      </c>
      <c r="N191" s="215" t="s">
        <v>44</v>
      </c>
      <c r="O191" s="87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1440</v>
      </c>
      <c r="AT191" s="218" t="s">
        <v>146</v>
      </c>
      <c r="AU191" s="218" t="s">
        <v>82</v>
      </c>
      <c r="AY191" s="20" t="s">
        <v>144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80</v>
      </c>
      <c r="BK191" s="219">
        <f>ROUND(I191*H191,2)</f>
        <v>0</v>
      </c>
      <c r="BL191" s="20" t="s">
        <v>1440</v>
      </c>
      <c r="BM191" s="218" t="s">
        <v>1603</v>
      </c>
    </row>
    <row r="192" s="2" customFormat="1" ht="16.5" customHeight="1">
      <c r="A192" s="41"/>
      <c r="B192" s="42"/>
      <c r="C192" s="207" t="s">
        <v>1373</v>
      </c>
      <c r="D192" s="207" t="s">
        <v>146</v>
      </c>
      <c r="E192" s="208" t="s">
        <v>1604</v>
      </c>
      <c r="F192" s="209" t="s">
        <v>1605</v>
      </c>
      <c r="G192" s="210" t="s">
        <v>331</v>
      </c>
      <c r="H192" s="211">
        <v>1</v>
      </c>
      <c r="I192" s="212"/>
      <c r="J192" s="213">
        <f>ROUND(I192*H192,2)</f>
        <v>0</v>
      </c>
      <c r="K192" s="209" t="s">
        <v>19</v>
      </c>
      <c r="L192" s="47"/>
      <c r="M192" s="214" t="s">
        <v>19</v>
      </c>
      <c r="N192" s="215" t="s">
        <v>44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1440</v>
      </c>
      <c r="AT192" s="218" t="s">
        <v>146</v>
      </c>
      <c r="AU192" s="218" t="s">
        <v>82</v>
      </c>
      <c r="AY192" s="20" t="s">
        <v>144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80</v>
      </c>
      <c r="BK192" s="219">
        <f>ROUND(I192*H192,2)</f>
        <v>0</v>
      </c>
      <c r="BL192" s="20" t="s">
        <v>1440</v>
      </c>
      <c r="BM192" s="218" t="s">
        <v>1606</v>
      </c>
    </row>
    <row r="193" s="12" customFormat="1" ht="22.8" customHeight="1">
      <c r="A193" s="12"/>
      <c r="B193" s="191"/>
      <c r="C193" s="192"/>
      <c r="D193" s="193" t="s">
        <v>72</v>
      </c>
      <c r="E193" s="205" t="s">
        <v>1607</v>
      </c>
      <c r="F193" s="205" t="s">
        <v>1608</v>
      </c>
      <c r="G193" s="192"/>
      <c r="H193" s="192"/>
      <c r="I193" s="195"/>
      <c r="J193" s="206">
        <f>BK193</f>
        <v>0</v>
      </c>
      <c r="K193" s="192"/>
      <c r="L193" s="197"/>
      <c r="M193" s="198"/>
      <c r="N193" s="199"/>
      <c r="O193" s="199"/>
      <c r="P193" s="200">
        <f>SUM(P194:P212)</f>
        <v>0</v>
      </c>
      <c r="Q193" s="199"/>
      <c r="R193" s="200">
        <f>SUM(R194:R212)</f>
        <v>0.033172000000000007</v>
      </c>
      <c r="S193" s="199"/>
      <c r="T193" s="201">
        <f>SUM(T194:T212)</f>
        <v>3.8399999999999999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2" t="s">
        <v>163</v>
      </c>
      <c r="AT193" s="203" t="s">
        <v>72</v>
      </c>
      <c r="AU193" s="203" t="s">
        <v>80</v>
      </c>
      <c r="AY193" s="202" t="s">
        <v>144</v>
      </c>
      <c r="BK193" s="204">
        <f>SUM(BK194:BK212)</f>
        <v>0</v>
      </c>
    </row>
    <row r="194" s="2" customFormat="1" ht="16.5" customHeight="1">
      <c r="A194" s="41"/>
      <c r="B194" s="42"/>
      <c r="C194" s="207" t="s">
        <v>1376</v>
      </c>
      <c r="D194" s="207" t="s">
        <v>146</v>
      </c>
      <c r="E194" s="208" t="s">
        <v>1609</v>
      </c>
      <c r="F194" s="209" t="s">
        <v>1610</v>
      </c>
      <c r="G194" s="210" t="s">
        <v>1611</v>
      </c>
      <c r="H194" s="211">
        <v>0.40000000000000002</v>
      </c>
      <c r="I194" s="212"/>
      <c r="J194" s="213">
        <f>ROUND(I194*H194,2)</f>
        <v>0</v>
      </c>
      <c r="K194" s="209" t="s">
        <v>19</v>
      </c>
      <c r="L194" s="47"/>
      <c r="M194" s="214" t="s">
        <v>19</v>
      </c>
      <c r="N194" s="215" t="s">
        <v>44</v>
      </c>
      <c r="O194" s="87"/>
      <c r="P194" s="216">
        <f>O194*H194</f>
        <v>0</v>
      </c>
      <c r="Q194" s="216">
        <v>0.0019300000000000001</v>
      </c>
      <c r="R194" s="216">
        <f>Q194*H194</f>
        <v>0.00077200000000000012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1440</v>
      </c>
      <c r="AT194" s="218" t="s">
        <v>146</v>
      </c>
      <c r="AU194" s="218" t="s">
        <v>82</v>
      </c>
      <c r="AY194" s="20" t="s">
        <v>144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80</v>
      </c>
      <c r="BK194" s="219">
        <f>ROUND(I194*H194,2)</f>
        <v>0</v>
      </c>
      <c r="BL194" s="20" t="s">
        <v>1440</v>
      </c>
      <c r="BM194" s="218" t="s">
        <v>1612</v>
      </c>
    </row>
    <row r="195" s="2" customFormat="1" ht="16.5" customHeight="1">
      <c r="A195" s="41"/>
      <c r="B195" s="42"/>
      <c r="C195" s="207" t="s">
        <v>1379</v>
      </c>
      <c r="D195" s="207" t="s">
        <v>146</v>
      </c>
      <c r="E195" s="208" t="s">
        <v>1613</v>
      </c>
      <c r="F195" s="209" t="s">
        <v>1614</v>
      </c>
      <c r="G195" s="210" t="s">
        <v>166</v>
      </c>
      <c r="H195" s="211">
        <v>4.5999999999999996</v>
      </c>
      <c r="I195" s="212"/>
      <c r="J195" s="213">
        <f>ROUND(I195*H195,2)</f>
        <v>0</v>
      </c>
      <c r="K195" s="209" t="s">
        <v>19</v>
      </c>
      <c r="L195" s="47"/>
      <c r="M195" s="214" t="s">
        <v>19</v>
      </c>
      <c r="N195" s="215" t="s">
        <v>44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1440</v>
      </c>
      <c r="AT195" s="218" t="s">
        <v>146</v>
      </c>
      <c r="AU195" s="218" t="s">
        <v>82</v>
      </c>
      <c r="AY195" s="20" t="s">
        <v>144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80</v>
      </c>
      <c r="BK195" s="219">
        <f>ROUND(I195*H195,2)</f>
        <v>0</v>
      </c>
      <c r="BL195" s="20" t="s">
        <v>1440</v>
      </c>
      <c r="BM195" s="218" t="s">
        <v>1615</v>
      </c>
    </row>
    <row r="196" s="2" customFormat="1" ht="16.5" customHeight="1">
      <c r="A196" s="41"/>
      <c r="B196" s="42"/>
      <c r="C196" s="207" t="s">
        <v>1384</v>
      </c>
      <c r="D196" s="207" t="s">
        <v>146</v>
      </c>
      <c r="E196" s="208" t="s">
        <v>1616</v>
      </c>
      <c r="F196" s="209" t="s">
        <v>1617</v>
      </c>
      <c r="G196" s="210" t="s">
        <v>244</v>
      </c>
      <c r="H196" s="211">
        <v>305</v>
      </c>
      <c r="I196" s="212"/>
      <c r="J196" s="213">
        <f>ROUND(I196*H196,2)</f>
        <v>0</v>
      </c>
      <c r="K196" s="209" t="s">
        <v>19</v>
      </c>
      <c r="L196" s="47"/>
      <c r="M196" s="214" t="s">
        <v>19</v>
      </c>
      <c r="N196" s="215" t="s">
        <v>44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1440</v>
      </c>
      <c r="AT196" s="218" t="s">
        <v>146</v>
      </c>
      <c r="AU196" s="218" t="s">
        <v>82</v>
      </c>
      <c r="AY196" s="20" t="s">
        <v>144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80</v>
      </c>
      <c r="BK196" s="219">
        <f>ROUND(I196*H196,2)</f>
        <v>0</v>
      </c>
      <c r="BL196" s="20" t="s">
        <v>1440</v>
      </c>
      <c r="BM196" s="218" t="s">
        <v>1618</v>
      </c>
    </row>
    <row r="197" s="2" customFormat="1" ht="16.5" customHeight="1">
      <c r="A197" s="41"/>
      <c r="B197" s="42"/>
      <c r="C197" s="207" t="s">
        <v>1388</v>
      </c>
      <c r="D197" s="207" t="s">
        <v>146</v>
      </c>
      <c r="E197" s="208" t="s">
        <v>1619</v>
      </c>
      <c r="F197" s="209" t="s">
        <v>1620</v>
      </c>
      <c r="G197" s="210" t="s">
        <v>244</v>
      </c>
      <c r="H197" s="211">
        <v>55</v>
      </c>
      <c r="I197" s="212"/>
      <c r="J197" s="213">
        <f>ROUND(I197*H197,2)</f>
        <v>0</v>
      </c>
      <c r="K197" s="209" t="s">
        <v>19</v>
      </c>
      <c r="L197" s="47"/>
      <c r="M197" s="214" t="s">
        <v>19</v>
      </c>
      <c r="N197" s="215" t="s">
        <v>44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1440</v>
      </c>
      <c r="AT197" s="218" t="s">
        <v>146</v>
      </c>
      <c r="AU197" s="218" t="s">
        <v>82</v>
      </c>
      <c r="AY197" s="20" t="s">
        <v>144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80</v>
      </c>
      <c r="BK197" s="219">
        <f>ROUND(I197*H197,2)</f>
        <v>0</v>
      </c>
      <c r="BL197" s="20" t="s">
        <v>1440</v>
      </c>
      <c r="BM197" s="218" t="s">
        <v>1621</v>
      </c>
    </row>
    <row r="198" s="2" customFormat="1" ht="21.75" customHeight="1">
      <c r="A198" s="41"/>
      <c r="B198" s="42"/>
      <c r="C198" s="207" t="s">
        <v>1392</v>
      </c>
      <c r="D198" s="207" t="s">
        <v>146</v>
      </c>
      <c r="E198" s="208" t="s">
        <v>1622</v>
      </c>
      <c r="F198" s="209" t="s">
        <v>1623</v>
      </c>
      <c r="G198" s="210" t="s">
        <v>166</v>
      </c>
      <c r="H198" s="211">
        <v>41</v>
      </c>
      <c r="I198" s="212"/>
      <c r="J198" s="213">
        <f>ROUND(I198*H198,2)</f>
        <v>0</v>
      </c>
      <c r="K198" s="209" t="s">
        <v>19</v>
      </c>
      <c r="L198" s="47"/>
      <c r="M198" s="214" t="s">
        <v>19</v>
      </c>
      <c r="N198" s="215" t="s">
        <v>44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1440</v>
      </c>
      <c r="AT198" s="218" t="s">
        <v>146</v>
      </c>
      <c r="AU198" s="218" t="s">
        <v>82</v>
      </c>
      <c r="AY198" s="20" t="s">
        <v>144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80</v>
      </c>
      <c r="BK198" s="219">
        <f>ROUND(I198*H198,2)</f>
        <v>0</v>
      </c>
      <c r="BL198" s="20" t="s">
        <v>1440</v>
      </c>
      <c r="BM198" s="218" t="s">
        <v>1624</v>
      </c>
    </row>
    <row r="199" s="2" customFormat="1" ht="24.15" customHeight="1">
      <c r="A199" s="41"/>
      <c r="B199" s="42"/>
      <c r="C199" s="207" t="s">
        <v>1394</v>
      </c>
      <c r="D199" s="207" t="s">
        <v>146</v>
      </c>
      <c r="E199" s="208" t="s">
        <v>1625</v>
      </c>
      <c r="F199" s="209" t="s">
        <v>1626</v>
      </c>
      <c r="G199" s="210" t="s">
        <v>166</v>
      </c>
      <c r="H199" s="211">
        <v>605</v>
      </c>
      <c r="I199" s="212"/>
      <c r="J199" s="213">
        <f>ROUND(I199*H199,2)</f>
        <v>0</v>
      </c>
      <c r="K199" s="209" t="s">
        <v>19</v>
      </c>
      <c r="L199" s="47"/>
      <c r="M199" s="214" t="s">
        <v>19</v>
      </c>
      <c r="N199" s="215" t="s">
        <v>44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1440</v>
      </c>
      <c r="AT199" s="218" t="s">
        <v>146</v>
      </c>
      <c r="AU199" s="218" t="s">
        <v>82</v>
      </c>
      <c r="AY199" s="20" t="s">
        <v>144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1440</v>
      </c>
      <c r="BM199" s="218" t="s">
        <v>1627</v>
      </c>
    </row>
    <row r="200" s="2" customFormat="1" ht="16.5" customHeight="1">
      <c r="A200" s="41"/>
      <c r="B200" s="42"/>
      <c r="C200" s="207" t="s">
        <v>1396</v>
      </c>
      <c r="D200" s="207" t="s">
        <v>146</v>
      </c>
      <c r="E200" s="208" t="s">
        <v>1628</v>
      </c>
      <c r="F200" s="209" t="s">
        <v>1629</v>
      </c>
      <c r="G200" s="210" t="s">
        <v>215</v>
      </c>
      <c r="H200" s="211">
        <v>86.099999999999994</v>
      </c>
      <c r="I200" s="212"/>
      <c r="J200" s="213">
        <f>ROUND(I200*H200,2)</f>
        <v>0</v>
      </c>
      <c r="K200" s="209" t="s">
        <v>19</v>
      </c>
      <c r="L200" s="47"/>
      <c r="M200" s="214" t="s">
        <v>19</v>
      </c>
      <c r="N200" s="215" t="s">
        <v>44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1440</v>
      </c>
      <c r="AT200" s="218" t="s">
        <v>146</v>
      </c>
      <c r="AU200" s="218" t="s">
        <v>82</v>
      </c>
      <c r="AY200" s="20" t="s">
        <v>144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1440</v>
      </c>
      <c r="BM200" s="218" t="s">
        <v>1630</v>
      </c>
    </row>
    <row r="201" s="2" customFormat="1" ht="16.5" customHeight="1">
      <c r="A201" s="41"/>
      <c r="B201" s="42"/>
      <c r="C201" s="207" t="s">
        <v>1398</v>
      </c>
      <c r="D201" s="207" t="s">
        <v>146</v>
      </c>
      <c r="E201" s="208" t="s">
        <v>1631</v>
      </c>
      <c r="F201" s="209" t="s">
        <v>1632</v>
      </c>
      <c r="G201" s="210" t="s">
        <v>244</v>
      </c>
      <c r="H201" s="211">
        <v>360</v>
      </c>
      <c r="I201" s="212"/>
      <c r="J201" s="213">
        <f>ROUND(I201*H201,2)</f>
        <v>0</v>
      </c>
      <c r="K201" s="209" t="s">
        <v>19</v>
      </c>
      <c r="L201" s="47"/>
      <c r="M201" s="214" t="s">
        <v>19</v>
      </c>
      <c r="N201" s="215" t="s">
        <v>44</v>
      </c>
      <c r="O201" s="87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1440</v>
      </c>
      <c r="AT201" s="218" t="s">
        <v>146</v>
      </c>
      <c r="AU201" s="218" t="s">
        <v>82</v>
      </c>
      <c r="AY201" s="20" t="s">
        <v>144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80</v>
      </c>
      <c r="BK201" s="219">
        <f>ROUND(I201*H201,2)</f>
        <v>0</v>
      </c>
      <c r="BL201" s="20" t="s">
        <v>1440</v>
      </c>
      <c r="BM201" s="218" t="s">
        <v>1633</v>
      </c>
    </row>
    <row r="202" s="2" customFormat="1" ht="16.5" customHeight="1">
      <c r="A202" s="41"/>
      <c r="B202" s="42"/>
      <c r="C202" s="207" t="s">
        <v>1400</v>
      </c>
      <c r="D202" s="207" t="s">
        <v>146</v>
      </c>
      <c r="E202" s="208" t="s">
        <v>1634</v>
      </c>
      <c r="F202" s="209" t="s">
        <v>1635</v>
      </c>
      <c r="G202" s="210" t="s">
        <v>149</v>
      </c>
      <c r="H202" s="211">
        <v>180</v>
      </c>
      <c r="I202" s="212"/>
      <c r="J202" s="213">
        <f>ROUND(I202*H202,2)</f>
        <v>0</v>
      </c>
      <c r="K202" s="209" t="s">
        <v>19</v>
      </c>
      <c r="L202" s="47"/>
      <c r="M202" s="214" t="s">
        <v>19</v>
      </c>
      <c r="N202" s="215" t="s">
        <v>44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1440</v>
      </c>
      <c r="AT202" s="218" t="s">
        <v>146</v>
      </c>
      <c r="AU202" s="218" t="s">
        <v>82</v>
      </c>
      <c r="AY202" s="20" t="s">
        <v>144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80</v>
      </c>
      <c r="BK202" s="219">
        <f>ROUND(I202*H202,2)</f>
        <v>0</v>
      </c>
      <c r="BL202" s="20" t="s">
        <v>1440</v>
      </c>
      <c r="BM202" s="218" t="s">
        <v>1636</v>
      </c>
    </row>
    <row r="203" s="2" customFormat="1" ht="16.5" customHeight="1">
      <c r="A203" s="41"/>
      <c r="B203" s="42"/>
      <c r="C203" s="207" t="s">
        <v>1440</v>
      </c>
      <c r="D203" s="207" t="s">
        <v>146</v>
      </c>
      <c r="E203" s="208" t="s">
        <v>1637</v>
      </c>
      <c r="F203" s="209" t="s">
        <v>1638</v>
      </c>
      <c r="G203" s="210" t="s">
        <v>166</v>
      </c>
      <c r="H203" s="211">
        <v>4.5999999999999996</v>
      </c>
      <c r="I203" s="212"/>
      <c r="J203" s="213">
        <f>ROUND(I203*H203,2)</f>
        <v>0</v>
      </c>
      <c r="K203" s="209" t="s">
        <v>19</v>
      </c>
      <c r="L203" s="47"/>
      <c r="M203" s="214" t="s">
        <v>19</v>
      </c>
      <c r="N203" s="215" t="s">
        <v>44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1440</v>
      </c>
      <c r="AT203" s="218" t="s">
        <v>146</v>
      </c>
      <c r="AU203" s="218" t="s">
        <v>82</v>
      </c>
      <c r="AY203" s="20" t="s">
        <v>144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80</v>
      </c>
      <c r="BK203" s="219">
        <f>ROUND(I203*H203,2)</f>
        <v>0</v>
      </c>
      <c r="BL203" s="20" t="s">
        <v>1440</v>
      </c>
      <c r="BM203" s="218" t="s">
        <v>1639</v>
      </c>
    </row>
    <row r="204" s="2" customFormat="1" ht="16.5" customHeight="1">
      <c r="A204" s="41"/>
      <c r="B204" s="42"/>
      <c r="C204" s="207" t="s">
        <v>1640</v>
      </c>
      <c r="D204" s="207" t="s">
        <v>146</v>
      </c>
      <c r="E204" s="208" t="s">
        <v>1641</v>
      </c>
      <c r="F204" s="209" t="s">
        <v>1642</v>
      </c>
      <c r="G204" s="210" t="s">
        <v>244</v>
      </c>
      <c r="H204" s="211">
        <v>360</v>
      </c>
      <c r="I204" s="212"/>
      <c r="J204" s="213">
        <f>ROUND(I204*H204,2)</f>
        <v>0</v>
      </c>
      <c r="K204" s="209" t="s">
        <v>19</v>
      </c>
      <c r="L204" s="47"/>
      <c r="M204" s="214" t="s">
        <v>19</v>
      </c>
      <c r="N204" s="215" t="s">
        <v>44</v>
      </c>
      <c r="O204" s="87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1440</v>
      </c>
      <c r="AT204" s="218" t="s">
        <v>146</v>
      </c>
      <c r="AU204" s="218" t="s">
        <v>82</v>
      </c>
      <c r="AY204" s="20" t="s">
        <v>144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80</v>
      </c>
      <c r="BK204" s="219">
        <f>ROUND(I204*H204,2)</f>
        <v>0</v>
      </c>
      <c r="BL204" s="20" t="s">
        <v>1440</v>
      </c>
      <c r="BM204" s="218" t="s">
        <v>1643</v>
      </c>
    </row>
    <row r="205" s="2" customFormat="1" ht="16.5" customHeight="1">
      <c r="A205" s="41"/>
      <c r="B205" s="42"/>
      <c r="C205" s="207" t="s">
        <v>1644</v>
      </c>
      <c r="D205" s="207" t="s">
        <v>146</v>
      </c>
      <c r="E205" s="208" t="s">
        <v>1645</v>
      </c>
      <c r="F205" s="209" t="s">
        <v>1646</v>
      </c>
      <c r="G205" s="210" t="s">
        <v>244</v>
      </c>
      <c r="H205" s="211">
        <v>360</v>
      </c>
      <c r="I205" s="212"/>
      <c r="J205" s="213">
        <f>ROUND(I205*H205,2)</f>
        <v>0</v>
      </c>
      <c r="K205" s="209" t="s">
        <v>19</v>
      </c>
      <c r="L205" s="47"/>
      <c r="M205" s="214" t="s">
        <v>19</v>
      </c>
      <c r="N205" s="215" t="s">
        <v>44</v>
      </c>
      <c r="O205" s="87"/>
      <c r="P205" s="216">
        <f>O205*H205</f>
        <v>0</v>
      </c>
      <c r="Q205" s="216">
        <v>9.0000000000000006E-05</v>
      </c>
      <c r="R205" s="216">
        <f>Q205*H205</f>
        <v>0.032400000000000005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1440</v>
      </c>
      <c r="AT205" s="218" t="s">
        <v>146</v>
      </c>
      <c r="AU205" s="218" t="s">
        <v>82</v>
      </c>
      <c r="AY205" s="20" t="s">
        <v>144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80</v>
      </c>
      <c r="BK205" s="219">
        <f>ROUND(I205*H205,2)</f>
        <v>0</v>
      </c>
      <c r="BL205" s="20" t="s">
        <v>1440</v>
      </c>
      <c r="BM205" s="218" t="s">
        <v>1647</v>
      </c>
    </row>
    <row r="206" s="2" customFormat="1" ht="21.75" customHeight="1">
      <c r="A206" s="41"/>
      <c r="B206" s="42"/>
      <c r="C206" s="207" t="s">
        <v>1648</v>
      </c>
      <c r="D206" s="207" t="s">
        <v>146</v>
      </c>
      <c r="E206" s="208" t="s">
        <v>1649</v>
      </c>
      <c r="F206" s="209" t="s">
        <v>1650</v>
      </c>
      <c r="G206" s="210" t="s">
        <v>149</v>
      </c>
      <c r="H206" s="211">
        <v>8.3000000000000007</v>
      </c>
      <c r="I206" s="212"/>
      <c r="J206" s="213">
        <f>ROUND(I206*H206,2)</f>
        <v>0</v>
      </c>
      <c r="K206" s="209" t="s">
        <v>19</v>
      </c>
      <c r="L206" s="47"/>
      <c r="M206" s="214" t="s">
        <v>19</v>
      </c>
      <c r="N206" s="215" t="s">
        <v>44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1440</v>
      </c>
      <c r="AT206" s="218" t="s">
        <v>146</v>
      </c>
      <c r="AU206" s="218" t="s">
        <v>82</v>
      </c>
      <c r="AY206" s="20" t="s">
        <v>144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80</v>
      </c>
      <c r="BK206" s="219">
        <f>ROUND(I206*H206,2)</f>
        <v>0</v>
      </c>
      <c r="BL206" s="20" t="s">
        <v>1440</v>
      </c>
      <c r="BM206" s="218" t="s">
        <v>1651</v>
      </c>
    </row>
    <row r="207" s="2" customFormat="1" ht="16.5" customHeight="1">
      <c r="A207" s="41"/>
      <c r="B207" s="42"/>
      <c r="C207" s="207" t="s">
        <v>1652</v>
      </c>
      <c r="D207" s="207" t="s">
        <v>146</v>
      </c>
      <c r="E207" s="208" t="s">
        <v>1653</v>
      </c>
      <c r="F207" s="209" t="s">
        <v>1654</v>
      </c>
      <c r="G207" s="210" t="s">
        <v>149</v>
      </c>
      <c r="H207" s="211">
        <v>33</v>
      </c>
      <c r="I207" s="212"/>
      <c r="J207" s="213">
        <f>ROUND(I207*H207,2)</f>
        <v>0</v>
      </c>
      <c r="K207" s="209" t="s">
        <v>19</v>
      </c>
      <c r="L207" s="47"/>
      <c r="M207" s="214" t="s">
        <v>19</v>
      </c>
      <c r="N207" s="215" t="s">
        <v>44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1440</v>
      </c>
      <c r="AT207" s="218" t="s">
        <v>146</v>
      </c>
      <c r="AU207" s="218" t="s">
        <v>82</v>
      </c>
      <c r="AY207" s="20" t="s">
        <v>144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80</v>
      </c>
      <c r="BK207" s="219">
        <f>ROUND(I207*H207,2)</f>
        <v>0</v>
      </c>
      <c r="BL207" s="20" t="s">
        <v>1440</v>
      </c>
      <c r="BM207" s="218" t="s">
        <v>1655</v>
      </c>
    </row>
    <row r="208" s="2" customFormat="1" ht="16.5" customHeight="1">
      <c r="A208" s="41"/>
      <c r="B208" s="42"/>
      <c r="C208" s="207" t="s">
        <v>1656</v>
      </c>
      <c r="D208" s="207" t="s">
        <v>146</v>
      </c>
      <c r="E208" s="208" t="s">
        <v>1657</v>
      </c>
      <c r="F208" s="209" t="s">
        <v>1658</v>
      </c>
      <c r="G208" s="210" t="s">
        <v>149</v>
      </c>
      <c r="H208" s="211">
        <v>12</v>
      </c>
      <c r="I208" s="212"/>
      <c r="J208" s="213">
        <f>ROUND(I208*H208,2)</f>
        <v>0</v>
      </c>
      <c r="K208" s="209" t="s">
        <v>19</v>
      </c>
      <c r="L208" s="47"/>
      <c r="M208" s="214" t="s">
        <v>19</v>
      </c>
      <c r="N208" s="215" t="s">
        <v>44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0.32000000000000001</v>
      </c>
      <c r="T208" s="217">
        <f>S208*H208</f>
        <v>3.8399999999999999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1440</v>
      </c>
      <c r="AT208" s="218" t="s">
        <v>146</v>
      </c>
      <c r="AU208" s="218" t="s">
        <v>82</v>
      </c>
      <c r="AY208" s="20" t="s">
        <v>144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80</v>
      </c>
      <c r="BK208" s="219">
        <f>ROUND(I208*H208,2)</f>
        <v>0</v>
      </c>
      <c r="BL208" s="20" t="s">
        <v>1440</v>
      </c>
      <c r="BM208" s="218" t="s">
        <v>1659</v>
      </c>
    </row>
    <row r="209" s="2" customFormat="1" ht="16.5" customHeight="1">
      <c r="A209" s="41"/>
      <c r="B209" s="42"/>
      <c r="C209" s="207" t="s">
        <v>1660</v>
      </c>
      <c r="D209" s="207" t="s">
        <v>146</v>
      </c>
      <c r="E209" s="208" t="s">
        <v>1661</v>
      </c>
      <c r="F209" s="209" t="s">
        <v>1662</v>
      </c>
      <c r="G209" s="210" t="s">
        <v>244</v>
      </c>
      <c r="H209" s="211">
        <v>122</v>
      </c>
      <c r="I209" s="212"/>
      <c r="J209" s="213">
        <f>ROUND(I209*H209,2)</f>
        <v>0</v>
      </c>
      <c r="K209" s="209" t="s">
        <v>19</v>
      </c>
      <c r="L209" s="47"/>
      <c r="M209" s="214" t="s">
        <v>19</v>
      </c>
      <c r="N209" s="215" t="s">
        <v>44</v>
      </c>
      <c r="O209" s="87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1440</v>
      </c>
      <c r="AT209" s="218" t="s">
        <v>146</v>
      </c>
      <c r="AU209" s="218" t="s">
        <v>82</v>
      </c>
      <c r="AY209" s="20" t="s">
        <v>144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80</v>
      </c>
      <c r="BK209" s="219">
        <f>ROUND(I209*H209,2)</f>
        <v>0</v>
      </c>
      <c r="BL209" s="20" t="s">
        <v>1440</v>
      </c>
      <c r="BM209" s="218" t="s">
        <v>1663</v>
      </c>
    </row>
    <row r="210" s="2" customFormat="1" ht="21.75" customHeight="1">
      <c r="A210" s="41"/>
      <c r="B210" s="42"/>
      <c r="C210" s="207" t="s">
        <v>1664</v>
      </c>
      <c r="D210" s="207" t="s">
        <v>146</v>
      </c>
      <c r="E210" s="208" t="s">
        <v>1665</v>
      </c>
      <c r="F210" s="209" t="s">
        <v>1666</v>
      </c>
      <c r="G210" s="210" t="s">
        <v>215</v>
      </c>
      <c r="H210" s="211">
        <v>3.5</v>
      </c>
      <c r="I210" s="212"/>
      <c r="J210" s="213">
        <f>ROUND(I210*H210,2)</f>
        <v>0</v>
      </c>
      <c r="K210" s="209" t="s">
        <v>19</v>
      </c>
      <c r="L210" s="47"/>
      <c r="M210" s="214" t="s">
        <v>19</v>
      </c>
      <c r="N210" s="215" t="s">
        <v>44</v>
      </c>
      <c r="O210" s="87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1440</v>
      </c>
      <c r="AT210" s="218" t="s">
        <v>146</v>
      </c>
      <c r="AU210" s="218" t="s">
        <v>82</v>
      </c>
      <c r="AY210" s="20" t="s">
        <v>144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80</v>
      </c>
      <c r="BK210" s="219">
        <f>ROUND(I210*H210,2)</f>
        <v>0</v>
      </c>
      <c r="BL210" s="20" t="s">
        <v>1440</v>
      </c>
      <c r="BM210" s="218" t="s">
        <v>1667</v>
      </c>
    </row>
    <row r="211" s="2" customFormat="1" ht="16.5" customHeight="1">
      <c r="A211" s="41"/>
      <c r="B211" s="42"/>
      <c r="C211" s="207" t="s">
        <v>1668</v>
      </c>
      <c r="D211" s="207" t="s">
        <v>146</v>
      </c>
      <c r="E211" s="208" t="s">
        <v>1669</v>
      </c>
      <c r="F211" s="209" t="s">
        <v>1670</v>
      </c>
      <c r="G211" s="210" t="s">
        <v>1497</v>
      </c>
      <c r="H211" s="211">
        <v>6</v>
      </c>
      <c r="I211" s="212"/>
      <c r="J211" s="213">
        <f>ROUND(I211*H211,2)</f>
        <v>0</v>
      </c>
      <c r="K211" s="209" t="s">
        <v>19</v>
      </c>
      <c r="L211" s="47"/>
      <c r="M211" s="214" t="s">
        <v>19</v>
      </c>
      <c r="N211" s="215" t="s">
        <v>44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1440</v>
      </c>
      <c r="AT211" s="218" t="s">
        <v>146</v>
      </c>
      <c r="AU211" s="218" t="s">
        <v>82</v>
      </c>
      <c r="AY211" s="20" t="s">
        <v>144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80</v>
      </c>
      <c r="BK211" s="219">
        <f>ROUND(I211*H211,2)</f>
        <v>0</v>
      </c>
      <c r="BL211" s="20" t="s">
        <v>1440</v>
      </c>
      <c r="BM211" s="218" t="s">
        <v>1671</v>
      </c>
    </row>
    <row r="212" s="2" customFormat="1" ht="16.5" customHeight="1">
      <c r="A212" s="41"/>
      <c r="B212" s="42"/>
      <c r="C212" s="207" t="s">
        <v>1672</v>
      </c>
      <c r="D212" s="207" t="s">
        <v>146</v>
      </c>
      <c r="E212" s="208" t="s">
        <v>1673</v>
      </c>
      <c r="F212" s="209" t="s">
        <v>1674</v>
      </c>
      <c r="G212" s="210" t="s">
        <v>1497</v>
      </c>
      <c r="H212" s="211">
        <v>1</v>
      </c>
      <c r="I212" s="212"/>
      <c r="J212" s="213">
        <f>ROUND(I212*H212,2)</f>
        <v>0</v>
      </c>
      <c r="K212" s="209" t="s">
        <v>19</v>
      </c>
      <c r="L212" s="47"/>
      <c r="M212" s="214" t="s">
        <v>19</v>
      </c>
      <c r="N212" s="215" t="s">
        <v>44</v>
      </c>
      <c r="O212" s="87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1440</v>
      </c>
      <c r="AT212" s="218" t="s">
        <v>146</v>
      </c>
      <c r="AU212" s="218" t="s">
        <v>82</v>
      </c>
      <c r="AY212" s="20" t="s">
        <v>144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80</v>
      </c>
      <c r="BK212" s="219">
        <f>ROUND(I212*H212,2)</f>
        <v>0</v>
      </c>
      <c r="BL212" s="20" t="s">
        <v>1440</v>
      </c>
      <c r="BM212" s="218" t="s">
        <v>1675</v>
      </c>
    </row>
    <row r="213" s="12" customFormat="1" ht="25.92" customHeight="1">
      <c r="A213" s="12"/>
      <c r="B213" s="191"/>
      <c r="C213" s="192"/>
      <c r="D213" s="193" t="s">
        <v>72</v>
      </c>
      <c r="E213" s="194" t="s">
        <v>1676</v>
      </c>
      <c r="F213" s="194" t="s">
        <v>1677</v>
      </c>
      <c r="G213" s="192"/>
      <c r="H213" s="192"/>
      <c r="I213" s="195"/>
      <c r="J213" s="196">
        <f>BK213</f>
        <v>0</v>
      </c>
      <c r="K213" s="192"/>
      <c r="L213" s="197"/>
      <c r="M213" s="198"/>
      <c r="N213" s="199"/>
      <c r="O213" s="199"/>
      <c r="P213" s="200">
        <f>SUM(P214:P221)</f>
        <v>0</v>
      </c>
      <c r="Q213" s="199"/>
      <c r="R213" s="200">
        <f>SUM(R214:R221)</f>
        <v>0</v>
      </c>
      <c r="S213" s="199"/>
      <c r="T213" s="201">
        <f>SUM(T214:T221)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2" t="s">
        <v>151</v>
      </c>
      <c r="AT213" s="203" t="s">
        <v>72</v>
      </c>
      <c r="AU213" s="203" t="s">
        <v>73</v>
      </c>
      <c r="AY213" s="202" t="s">
        <v>144</v>
      </c>
      <c r="BK213" s="204">
        <f>SUM(BK214:BK221)</f>
        <v>0</v>
      </c>
    </row>
    <row r="214" s="2" customFormat="1" ht="21.75" customHeight="1">
      <c r="A214" s="41"/>
      <c r="B214" s="42"/>
      <c r="C214" s="207" t="s">
        <v>1678</v>
      </c>
      <c r="D214" s="207" t="s">
        <v>146</v>
      </c>
      <c r="E214" s="208" t="s">
        <v>1679</v>
      </c>
      <c r="F214" s="209" t="s">
        <v>1680</v>
      </c>
      <c r="G214" s="210" t="s">
        <v>1681</v>
      </c>
      <c r="H214" s="211">
        <v>12</v>
      </c>
      <c r="I214" s="212"/>
      <c r="J214" s="213">
        <f>ROUND(I214*H214,2)</f>
        <v>0</v>
      </c>
      <c r="K214" s="209" t="s">
        <v>150</v>
      </c>
      <c r="L214" s="47"/>
      <c r="M214" s="214" t="s">
        <v>19</v>
      </c>
      <c r="N214" s="215" t="s">
        <v>44</v>
      </c>
      <c r="O214" s="87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1682</v>
      </c>
      <c r="AT214" s="218" t="s">
        <v>146</v>
      </c>
      <c r="AU214" s="218" t="s">
        <v>80</v>
      </c>
      <c r="AY214" s="20" t="s">
        <v>144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80</v>
      </c>
      <c r="BK214" s="219">
        <f>ROUND(I214*H214,2)</f>
        <v>0</v>
      </c>
      <c r="BL214" s="20" t="s">
        <v>1682</v>
      </c>
      <c r="BM214" s="218" t="s">
        <v>1683</v>
      </c>
    </row>
    <row r="215" s="2" customFormat="1">
      <c r="A215" s="41"/>
      <c r="B215" s="42"/>
      <c r="C215" s="43"/>
      <c r="D215" s="220" t="s">
        <v>153</v>
      </c>
      <c r="E215" s="43"/>
      <c r="F215" s="221" t="s">
        <v>1684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153</v>
      </c>
      <c r="AU215" s="20" t="s">
        <v>80</v>
      </c>
    </row>
    <row r="216" s="2" customFormat="1" ht="21.75" customHeight="1">
      <c r="A216" s="41"/>
      <c r="B216" s="42"/>
      <c r="C216" s="207" t="s">
        <v>1685</v>
      </c>
      <c r="D216" s="207" t="s">
        <v>146</v>
      </c>
      <c r="E216" s="208" t="s">
        <v>1679</v>
      </c>
      <c r="F216" s="209" t="s">
        <v>1680</v>
      </c>
      <c r="G216" s="210" t="s">
        <v>1681</v>
      </c>
      <c r="H216" s="211">
        <v>6</v>
      </c>
      <c r="I216" s="212"/>
      <c r="J216" s="213">
        <f>ROUND(I216*H216,2)</f>
        <v>0</v>
      </c>
      <c r="K216" s="209" t="s">
        <v>150</v>
      </c>
      <c r="L216" s="47"/>
      <c r="M216" s="214" t="s">
        <v>19</v>
      </c>
      <c r="N216" s="215" t="s">
        <v>44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1682</v>
      </c>
      <c r="AT216" s="218" t="s">
        <v>146</v>
      </c>
      <c r="AU216" s="218" t="s">
        <v>80</v>
      </c>
      <c r="AY216" s="20" t="s">
        <v>144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1682</v>
      </c>
      <c r="BM216" s="218" t="s">
        <v>1686</v>
      </c>
    </row>
    <row r="217" s="2" customFormat="1">
      <c r="A217" s="41"/>
      <c r="B217" s="42"/>
      <c r="C217" s="43"/>
      <c r="D217" s="220" t="s">
        <v>153</v>
      </c>
      <c r="E217" s="43"/>
      <c r="F217" s="221" t="s">
        <v>1684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153</v>
      </c>
      <c r="AU217" s="20" t="s">
        <v>80</v>
      </c>
    </row>
    <row r="218" s="2" customFormat="1" ht="24.15" customHeight="1">
      <c r="A218" s="41"/>
      <c r="B218" s="42"/>
      <c r="C218" s="207" t="s">
        <v>1687</v>
      </c>
      <c r="D218" s="207" t="s">
        <v>146</v>
      </c>
      <c r="E218" s="208" t="s">
        <v>1688</v>
      </c>
      <c r="F218" s="209" t="s">
        <v>1689</v>
      </c>
      <c r="G218" s="210" t="s">
        <v>1681</v>
      </c>
      <c r="H218" s="211">
        <v>14</v>
      </c>
      <c r="I218" s="212"/>
      <c r="J218" s="213">
        <f>ROUND(I218*H218,2)</f>
        <v>0</v>
      </c>
      <c r="K218" s="209" t="s">
        <v>150</v>
      </c>
      <c r="L218" s="47"/>
      <c r="M218" s="214" t="s">
        <v>19</v>
      </c>
      <c r="N218" s="215" t="s">
        <v>44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1682</v>
      </c>
      <c r="AT218" s="218" t="s">
        <v>146</v>
      </c>
      <c r="AU218" s="218" t="s">
        <v>80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1682</v>
      </c>
      <c r="BM218" s="218" t="s">
        <v>1690</v>
      </c>
    </row>
    <row r="219" s="2" customFormat="1">
      <c r="A219" s="41"/>
      <c r="B219" s="42"/>
      <c r="C219" s="43"/>
      <c r="D219" s="220" t="s">
        <v>153</v>
      </c>
      <c r="E219" s="43"/>
      <c r="F219" s="221" t="s">
        <v>1691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153</v>
      </c>
      <c r="AU219" s="20" t="s">
        <v>80</v>
      </c>
    </row>
    <row r="220" s="2" customFormat="1" ht="16.5" customHeight="1">
      <c r="A220" s="41"/>
      <c r="B220" s="42"/>
      <c r="C220" s="207" t="s">
        <v>1692</v>
      </c>
      <c r="D220" s="207" t="s">
        <v>146</v>
      </c>
      <c r="E220" s="208" t="s">
        <v>1693</v>
      </c>
      <c r="F220" s="209" t="s">
        <v>1694</v>
      </c>
      <c r="G220" s="210" t="s">
        <v>1681</v>
      </c>
      <c r="H220" s="211">
        <v>12</v>
      </c>
      <c r="I220" s="212"/>
      <c r="J220" s="213">
        <f>ROUND(I220*H220,2)</f>
        <v>0</v>
      </c>
      <c r="K220" s="209" t="s">
        <v>150</v>
      </c>
      <c r="L220" s="47"/>
      <c r="M220" s="214" t="s">
        <v>19</v>
      </c>
      <c r="N220" s="215" t="s">
        <v>44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1682</v>
      </c>
      <c r="AT220" s="218" t="s">
        <v>146</v>
      </c>
      <c r="AU220" s="218" t="s">
        <v>80</v>
      </c>
      <c r="AY220" s="20" t="s">
        <v>144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80</v>
      </c>
      <c r="BK220" s="219">
        <f>ROUND(I220*H220,2)</f>
        <v>0</v>
      </c>
      <c r="BL220" s="20" t="s">
        <v>1682</v>
      </c>
      <c r="BM220" s="218" t="s">
        <v>1695</v>
      </c>
    </row>
    <row r="221" s="2" customFormat="1">
      <c r="A221" s="41"/>
      <c r="B221" s="42"/>
      <c r="C221" s="43"/>
      <c r="D221" s="220" t="s">
        <v>153</v>
      </c>
      <c r="E221" s="43"/>
      <c r="F221" s="221" t="s">
        <v>1696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153</v>
      </c>
      <c r="AU221" s="20" t="s">
        <v>80</v>
      </c>
    </row>
    <row r="222" s="12" customFormat="1" ht="25.92" customHeight="1">
      <c r="A222" s="12"/>
      <c r="B222" s="191"/>
      <c r="C222" s="192"/>
      <c r="D222" s="193" t="s">
        <v>72</v>
      </c>
      <c r="E222" s="194" t="s">
        <v>1697</v>
      </c>
      <c r="F222" s="194" t="s">
        <v>1698</v>
      </c>
      <c r="G222" s="192"/>
      <c r="H222" s="192"/>
      <c r="I222" s="195"/>
      <c r="J222" s="196">
        <f>BK222</f>
        <v>0</v>
      </c>
      <c r="K222" s="192"/>
      <c r="L222" s="197"/>
      <c r="M222" s="198"/>
      <c r="N222" s="199"/>
      <c r="O222" s="199"/>
      <c r="P222" s="200">
        <f>P223</f>
        <v>0</v>
      </c>
      <c r="Q222" s="199"/>
      <c r="R222" s="200">
        <f>R223</f>
        <v>0</v>
      </c>
      <c r="S222" s="199"/>
      <c r="T222" s="201">
        <f>T223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2" t="s">
        <v>182</v>
      </c>
      <c r="AT222" s="203" t="s">
        <v>72</v>
      </c>
      <c r="AU222" s="203" t="s">
        <v>73</v>
      </c>
      <c r="AY222" s="202" t="s">
        <v>144</v>
      </c>
      <c r="BK222" s="204">
        <f>BK223</f>
        <v>0</v>
      </c>
    </row>
    <row r="223" s="12" customFormat="1" ht="22.8" customHeight="1">
      <c r="A223" s="12"/>
      <c r="B223" s="191"/>
      <c r="C223" s="192"/>
      <c r="D223" s="193" t="s">
        <v>72</v>
      </c>
      <c r="E223" s="205" t="s">
        <v>1699</v>
      </c>
      <c r="F223" s="205" t="s">
        <v>1700</v>
      </c>
      <c r="G223" s="192"/>
      <c r="H223" s="192"/>
      <c r="I223" s="195"/>
      <c r="J223" s="206">
        <f>BK223</f>
        <v>0</v>
      </c>
      <c r="K223" s="192"/>
      <c r="L223" s="197"/>
      <c r="M223" s="198"/>
      <c r="N223" s="199"/>
      <c r="O223" s="199"/>
      <c r="P223" s="200">
        <f>SUM(P224:P225)</f>
        <v>0</v>
      </c>
      <c r="Q223" s="199"/>
      <c r="R223" s="200">
        <f>SUM(R224:R225)</f>
        <v>0</v>
      </c>
      <c r="S223" s="199"/>
      <c r="T223" s="201">
        <f>SUM(T224:T225)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2" t="s">
        <v>182</v>
      </c>
      <c r="AT223" s="203" t="s">
        <v>72</v>
      </c>
      <c r="AU223" s="203" t="s">
        <v>80</v>
      </c>
      <c r="AY223" s="202" t="s">
        <v>144</v>
      </c>
      <c r="BK223" s="204">
        <f>SUM(BK224:BK225)</f>
        <v>0</v>
      </c>
    </row>
    <row r="224" s="2" customFormat="1" ht="16.5" customHeight="1">
      <c r="A224" s="41"/>
      <c r="B224" s="42"/>
      <c r="C224" s="207" t="s">
        <v>1701</v>
      </c>
      <c r="D224" s="207" t="s">
        <v>146</v>
      </c>
      <c r="E224" s="208" t="s">
        <v>1702</v>
      </c>
      <c r="F224" s="209" t="s">
        <v>1703</v>
      </c>
      <c r="G224" s="210" t="s">
        <v>244</v>
      </c>
      <c r="H224" s="211">
        <v>380</v>
      </c>
      <c r="I224" s="212"/>
      <c r="J224" s="213">
        <f>ROUND(I224*H224,2)</f>
        <v>0</v>
      </c>
      <c r="K224" s="209" t="s">
        <v>19</v>
      </c>
      <c r="L224" s="47"/>
      <c r="M224" s="214" t="s">
        <v>19</v>
      </c>
      <c r="N224" s="215" t="s">
        <v>44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1704</v>
      </c>
      <c r="AT224" s="218" t="s">
        <v>146</v>
      </c>
      <c r="AU224" s="218" t="s">
        <v>82</v>
      </c>
      <c r="AY224" s="20" t="s">
        <v>144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1704</v>
      </c>
      <c r="BM224" s="218" t="s">
        <v>1705</v>
      </c>
    </row>
    <row r="225" s="2" customFormat="1" ht="16.5" customHeight="1">
      <c r="A225" s="41"/>
      <c r="B225" s="42"/>
      <c r="C225" s="207" t="s">
        <v>1706</v>
      </c>
      <c r="D225" s="207" t="s">
        <v>146</v>
      </c>
      <c r="E225" s="208" t="s">
        <v>1707</v>
      </c>
      <c r="F225" s="209" t="s">
        <v>1708</v>
      </c>
      <c r="G225" s="210" t="s">
        <v>331</v>
      </c>
      <c r="H225" s="211">
        <v>11</v>
      </c>
      <c r="I225" s="212"/>
      <c r="J225" s="213">
        <f>ROUND(I225*H225,2)</f>
        <v>0</v>
      </c>
      <c r="K225" s="209" t="s">
        <v>19</v>
      </c>
      <c r="L225" s="47"/>
      <c r="M225" s="290" t="s">
        <v>19</v>
      </c>
      <c r="N225" s="291" t="s">
        <v>44</v>
      </c>
      <c r="O225" s="281"/>
      <c r="P225" s="285">
        <f>O225*H225</f>
        <v>0</v>
      </c>
      <c r="Q225" s="285">
        <v>0</v>
      </c>
      <c r="R225" s="285">
        <f>Q225*H225</f>
        <v>0</v>
      </c>
      <c r="S225" s="285">
        <v>0</v>
      </c>
      <c r="T225" s="286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1704</v>
      </c>
      <c r="AT225" s="218" t="s">
        <v>146</v>
      </c>
      <c r="AU225" s="218" t="s">
        <v>82</v>
      </c>
      <c r="AY225" s="20" t="s">
        <v>144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80</v>
      </c>
      <c r="BK225" s="219">
        <f>ROUND(I225*H225,2)</f>
        <v>0</v>
      </c>
      <c r="BL225" s="20" t="s">
        <v>1704</v>
      </c>
      <c r="BM225" s="218" t="s">
        <v>1709</v>
      </c>
    </row>
    <row r="226" s="2" customFormat="1" ht="6.96" customHeight="1">
      <c r="A226" s="41"/>
      <c r="B226" s="62"/>
      <c r="C226" s="63"/>
      <c r="D226" s="63"/>
      <c r="E226" s="63"/>
      <c r="F226" s="63"/>
      <c r="G226" s="63"/>
      <c r="H226" s="63"/>
      <c r="I226" s="63"/>
      <c r="J226" s="63"/>
      <c r="K226" s="63"/>
      <c r="L226" s="47"/>
      <c r="M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</row>
  </sheetData>
  <sheetProtection sheet="1" autoFilter="0" formatColumns="0" formatRows="0" objects="1" scenarios="1" spinCount="100000" saltValue="WYjP7z4UhIB5sxIm23sO/W+K7vXPjBS5x8yCYmAE9hPz90sYWyGlBT5afdODdFnuGQFB3GyC8LRJX/jc3fw5cw==" hashValue="a+HmVLsPenxn0QAJ3JY6OnmBzPDclTWNak0niEosid1nVxf6TnJ6wd7jxnzDbD3o6r2COk4J4+lG9Jyey+zr9A==" algorithmName="SHA-512" password="CC35"/>
  <autoFilter ref="C89:K225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1/113107341"/>
    <hyperlink ref="F97" r:id="rId2" display="https://podminky.urs.cz/item/CS_URS_2024_01/596211210"/>
    <hyperlink ref="F215" r:id="rId3" display="https://podminky.urs.cz/item/CS_URS_2024_01/HZS3131"/>
    <hyperlink ref="F217" r:id="rId4" display="https://podminky.urs.cz/item/CS_URS_2024_01/HZS3131"/>
    <hyperlink ref="F219" r:id="rId5" display="https://podminky.urs.cz/item/CS_URS_2024_01/HZS3132"/>
    <hyperlink ref="F221" r:id="rId6" display="https://podminky.urs.cz/item/CS_URS_2024_01/HZS42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1710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ROUND(J92,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ROUND((SUM(BE92:BE345)),  2)</f>
        <v>0</v>
      </c>
      <c r="G33" s="41"/>
      <c r="H33" s="41"/>
      <c r="I33" s="151">
        <v>0.20999999999999999</v>
      </c>
      <c r="J33" s="150">
        <f>ROUND(((SUM(BE92:BE345))*I33),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ROUND((SUM(BF92:BF345)),  2)</f>
        <v>0</v>
      </c>
      <c r="G34" s="41"/>
      <c r="H34" s="41"/>
      <c r="I34" s="151">
        <v>0.12</v>
      </c>
      <c r="J34" s="150">
        <f>ROUND(((SUM(BF92:BF345))*I34),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ROUND((SUM(BG92:BG345)),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ROUND((SUM(BH92:BH345)),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ROUND((SUM(BI92:BI345)),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016/2024_15 - SO 801 Vegetační úpravy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J92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1711</v>
      </c>
      <c r="E60" s="171"/>
      <c r="F60" s="171"/>
      <c r="G60" s="171"/>
      <c r="H60" s="171"/>
      <c r="I60" s="171"/>
      <c r="J60" s="172">
        <f>J93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1408</v>
      </c>
      <c r="E61" s="171"/>
      <c r="F61" s="171"/>
      <c r="G61" s="171"/>
      <c r="H61" s="171"/>
      <c r="I61" s="171"/>
      <c r="J61" s="172">
        <f>J94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120</v>
      </c>
      <c r="E62" s="171"/>
      <c r="F62" s="171"/>
      <c r="G62" s="171"/>
      <c r="H62" s="171"/>
      <c r="I62" s="171"/>
      <c r="J62" s="172">
        <f>J98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4"/>
      <c r="C63" s="175"/>
      <c r="D63" s="176" t="s">
        <v>121</v>
      </c>
      <c r="E63" s="177"/>
      <c r="F63" s="177"/>
      <c r="G63" s="177"/>
      <c r="H63" s="177"/>
      <c r="I63" s="177"/>
      <c r="J63" s="178">
        <f>J99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1712</v>
      </c>
      <c r="E64" s="177"/>
      <c r="F64" s="177"/>
      <c r="G64" s="177"/>
      <c r="H64" s="177"/>
      <c r="I64" s="177"/>
      <c r="J64" s="178">
        <f>J145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4"/>
      <c r="C65" s="175"/>
      <c r="D65" s="176" t="s">
        <v>1713</v>
      </c>
      <c r="E65" s="177"/>
      <c r="F65" s="177"/>
      <c r="G65" s="177"/>
      <c r="H65" s="177"/>
      <c r="I65" s="177"/>
      <c r="J65" s="178">
        <f>J166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1714</v>
      </c>
      <c r="E66" s="177"/>
      <c r="F66" s="177"/>
      <c r="G66" s="177"/>
      <c r="H66" s="177"/>
      <c r="I66" s="177"/>
      <c r="J66" s="178">
        <f>J212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1715</v>
      </c>
      <c r="E67" s="177"/>
      <c r="F67" s="177"/>
      <c r="G67" s="177"/>
      <c r="H67" s="177"/>
      <c r="I67" s="177"/>
      <c r="J67" s="178">
        <f>J260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1716</v>
      </c>
      <c r="E68" s="177"/>
      <c r="F68" s="177"/>
      <c r="G68" s="177"/>
      <c r="H68" s="177"/>
      <c r="I68" s="177"/>
      <c r="J68" s="178">
        <f>J271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1717</v>
      </c>
      <c r="E69" s="177"/>
      <c r="F69" s="177"/>
      <c r="G69" s="177"/>
      <c r="H69" s="177"/>
      <c r="I69" s="177"/>
      <c r="J69" s="178">
        <f>J291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1718</v>
      </c>
      <c r="E70" s="177"/>
      <c r="F70" s="177"/>
      <c r="G70" s="177"/>
      <c r="H70" s="177"/>
      <c r="I70" s="177"/>
      <c r="J70" s="178">
        <f>J303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74"/>
      <c r="C71" s="175"/>
      <c r="D71" s="176" t="s">
        <v>1719</v>
      </c>
      <c r="E71" s="177"/>
      <c r="F71" s="177"/>
      <c r="G71" s="177"/>
      <c r="H71" s="177"/>
      <c r="I71" s="177"/>
      <c r="J71" s="178">
        <f>J319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74"/>
      <c r="C72" s="175"/>
      <c r="D72" s="176" t="s">
        <v>1720</v>
      </c>
      <c r="E72" s="177"/>
      <c r="F72" s="177"/>
      <c r="G72" s="177"/>
      <c r="H72" s="177"/>
      <c r="I72" s="177"/>
      <c r="J72" s="178">
        <f>J334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129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63" t="str">
        <f>E7</f>
        <v>Rekonstrukce ulice Čapkova, Světlá nad Sázavou I.etapa</v>
      </c>
      <c r="F82" s="35"/>
      <c r="G82" s="35"/>
      <c r="H82" s="35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114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E9</f>
        <v>016/2024_15 - SO 801 Vegetační úpravy</v>
      </c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F12</f>
        <v>ul. Čapkova</v>
      </c>
      <c r="G86" s="43"/>
      <c r="H86" s="43"/>
      <c r="I86" s="35" t="s">
        <v>23</v>
      </c>
      <c r="J86" s="75" t="str">
        <f>IF(J12="","",J12)</f>
        <v>1. 3. 2024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25</v>
      </c>
      <c r="D88" s="43"/>
      <c r="E88" s="43"/>
      <c r="F88" s="30" t="str">
        <f>E15</f>
        <v>Město Světlá nad Sázavou</v>
      </c>
      <c r="G88" s="43"/>
      <c r="H88" s="43"/>
      <c r="I88" s="35" t="s">
        <v>31</v>
      </c>
      <c r="J88" s="39" t="str">
        <f>E21</f>
        <v>DI PROJEKT s.r.o.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29</v>
      </c>
      <c r="D89" s="43"/>
      <c r="E89" s="43"/>
      <c r="F89" s="30" t="str">
        <f>IF(E18="","",E18)</f>
        <v>Vyplň údaj</v>
      </c>
      <c r="G89" s="43"/>
      <c r="H89" s="43"/>
      <c r="I89" s="35" t="s">
        <v>36</v>
      </c>
      <c r="J89" s="39" t="str">
        <f>E24</f>
        <v>DI PROJEKT s.r.o.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0"/>
      <c r="B91" s="181"/>
      <c r="C91" s="182" t="s">
        <v>130</v>
      </c>
      <c r="D91" s="183" t="s">
        <v>58</v>
      </c>
      <c r="E91" s="183" t="s">
        <v>54</v>
      </c>
      <c r="F91" s="183" t="s">
        <v>55</v>
      </c>
      <c r="G91" s="183" t="s">
        <v>131</v>
      </c>
      <c r="H91" s="183" t="s">
        <v>132</v>
      </c>
      <c r="I91" s="183" t="s">
        <v>133</v>
      </c>
      <c r="J91" s="183" t="s">
        <v>118</v>
      </c>
      <c r="K91" s="184" t="s">
        <v>134</v>
      </c>
      <c r="L91" s="185"/>
      <c r="M91" s="95" t="s">
        <v>19</v>
      </c>
      <c r="N91" s="96" t="s">
        <v>43</v>
      </c>
      <c r="O91" s="96" t="s">
        <v>135</v>
      </c>
      <c r="P91" s="96" t="s">
        <v>136</v>
      </c>
      <c r="Q91" s="96" t="s">
        <v>137</v>
      </c>
      <c r="R91" s="96" t="s">
        <v>138</v>
      </c>
      <c r="S91" s="96" t="s">
        <v>139</v>
      </c>
      <c r="T91" s="97" t="s">
        <v>140</v>
      </c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</row>
    <row r="92" s="2" customFormat="1" ht="22.8" customHeight="1">
      <c r="A92" s="41"/>
      <c r="B92" s="42"/>
      <c r="C92" s="102" t="s">
        <v>141</v>
      </c>
      <c r="D92" s="43"/>
      <c r="E92" s="43"/>
      <c r="F92" s="43"/>
      <c r="G92" s="43"/>
      <c r="H92" s="43"/>
      <c r="I92" s="43"/>
      <c r="J92" s="186">
        <f>BK92</f>
        <v>0</v>
      </c>
      <c r="K92" s="43"/>
      <c r="L92" s="47"/>
      <c r="M92" s="98"/>
      <c r="N92" s="187"/>
      <c r="O92" s="99"/>
      <c r="P92" s="188">
        <f>P93+P94+P98</f>
        <v>0</v>
      </c>
      <c r="Q92" s="99"/>
      <c r="R92" s="188">
        <f>R93+R94+R98</f>
        <v>12.849654999999999</v>
      </c>
      <c r="S92" s="99"/>
      <c r="T92" s="189">
        <f>T93+T94+T98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72</v>
      </c>
      <c r="AU92" s="20" t="s">
        <v>119</v>
      </c>
      <c r="BK92" s="190">
        <f>BK93+BK94+BK98</f>
        <v>0</v>
      </c>
    </row>
    <row r="93" s="12" customFormat="1" ht="25.92" customHeight="1">
      <c r="A93" s="12"/>
      <c r="B93" s="191"/>
      <c r="C93" s="192"/>
      <c r="D93" s="193" t="s">
        <v>72</v>
      </c>
      <c r="E93" s="194" t="s">
        <v>1721</v>
      </c>
      <c r="F93" s="194" t="s">
        <v>1722</v>
      </c>
      <c r="G93" s="192"/>
      <c r="H93" s="192"/>
      <c r="I93" s="195"/>
      <c r="J93" s="196">
        <f>BK93</f>
        <v>0</v>
      </c>
      <c r="K93" s="192"/>
      <c r="L93" s="197"/>
      <c r="M93" s="198"/>
      <c r="N93" s="199"/>
      <c r="O93" s="199"/>
      <c r="P93" s="200">
        <v>0</v>
      </c>
      <c r="Q93" s="199"/>
      <c r="R93" s="200">
        <v>0</v>
      </c>
      <c r="S93" s="199"/>
      <c r="T93" s="201"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151</v>
      </c>
      <c r="AT93" s="203" t="s">
        <v>72</v>
      </c>
      <c r="AU93" s="203" t="s">
        <v>73</v>
      </c>
      <c r="AY93" s="202" t="s">
        <v>144</v>
      </c>
      <c r="BK93" s="204">
        <v>0</v>
      </c>
    </row>
    <row r="94" s="12" customFormat="1" ht="25.92" customHeight="1">
      <c r="A94" s="12"/>
      <c r="B94" s="191"/>
      <c r="C94" s="192"/>
      <c r="D94" s="193" t="s">
        <v>72</v>
      </c>
      <c r="E94" s="194" t="s">
        <v>1676</v>
      </c>
      <c r="F94" s="194" t="s">
        <v>1677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SUM(P95:P97)</f>
        <v>0</v>
      </c>
      <c r="Q94" s="199"/>
      <c r="R94" s="200">
        <f>SUM(R95:R97)</f>
        <v>0</v>
      </c>
      <c r="S94" s="199"/>
      <c r="T94" s="201">
        <f>SUM(T95:T97)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151</v>
      </c>
      <c r="AT94" s="203" t="s">
        <v>72</v>
      </c>
      <c r="AU94" s="203" t="s">
        <v>73</v>
      </c>
      <c r="AY94" s="202" t="s">
        <v>144</v>
      </c>
      <c r="BK94" s="204">
        <f>SUM(BK95:BK97)</f>
        <v>0</v>
      </c>
    </row>
    <row r="95" s="2" customFormat="1" ht="16.5" customHeight="1">
      <c r="A95" s="41"/>
      <c r="B95" s="42"/>
      <c r="C95" s="207" t="s">
        <v>80</v>
      </c>
      <c r="D95" s="207" t="s">
        <v>146</v>
      </c>
      <c r="E95" s="208" t="s">
        <v>1723</v>
      </c>
      <c r="F95" s="209" t="s">
        <v>1724</v>
      </c>
      <c r="G95" s="210" t="s">
        <v>1681</v>
      </c>
      <c r="H95" s="211">
        <v>6</v>
      </c>
      <c r="I95" s="212"/>
      <c r="J95" s="213">
        <f>ROUND(I95*H95,2)</f>
        <v>0</v>
      </c>
      <c r="K95" s="209" t="s">
        <v>150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1682</v>
      </c>
      <c r="AT95" s="218" t="s">
        <v>146</v>
      </c>
      <c r="AU95" s="218" t="s">
        <v>80</v>
      </c>
      <c r="AY95" s="20" t="s">
        <v>144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1682</v>
      </c>
      <c r="BM95" s="218" t="s">
        <v>1725</v>
      </c>
    </row>
    <row r="96" s="2" customFormat="1">
      <c r="A96" s="41"/>
      <c r="B96" s="42"/>
      <c r="C96" s="43"/>
      <c r="D96" s="220" t="s">
        <v>153</v>
      </c>
      <c r="E96" s="43"/>
      <c r="F96" s="221" t="s">
        <v>1726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153</v>
      </c>
      <c r="AU96" s="20" t="s">
        <v>80</v>
      </c>
    </row>
    <row r="97" s="14" customFormat="1">
      <c r="A97" s="14"/>
      <c r="B97" s="236"/>
      <c r="C97" s="237"/>
      <c r="D97" s="227" t="s">
        <v>155</v>
      </c>
      <c r="E97" s="238" t="s">
        <v>19</v>
      </c>
      <c r="F97" s="239" t="s">
        <v>1727</v>
      </c>
      <c r="G97" s="237"/>
      <c r="H97" s="240">
        <v>6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155</v>
      </c>
      <c r="AU97" s="246" t="s">
        <v>80</v>
      </c>
      <c r="AV97" s="14" t="s">
        <v>82</v>
      </c>
      <c r="AW97" s="14" t="s">
        <v>35</v>
      </c>
      <c r="AX97" s="14" t="s">
        <v>80</v>
      </c>
      <c r="AY97" s="246" t="s">
        <v>144</v>
      </c>
    </row>
    <row r="98" s="12" customFormat="1" ht="25.92" customHeight="1">
      <c r="A98" s="12"/>
      <c r="B98" s="191"/>
      <c r="C98" s="192"/>
      <c r="D98" s="193" t="s">
        <v>72</v>
      </c>
      <c r="E98" s="194" t="s">
        <v>142</v>
      </c>
      <c r="F98" s="194" t="s">
        <v>143</v>
      </c>
      <c r="G98" s="192"/>
      <c r="H98" s="192"/>
      <c r="I98" s="195"/>
      <c r="J98" s="196">
        <f>BK98</f>
        <v>0</v>
      </c>
      <c r="K98" s="192"/>
      <c r="L98" s="197"/>
      <c r="M98" s="198"/>
      <c r="N98" s="199"/>
      <c r="O98" s="199"/>
      <c r="P98" s="200">
        <f>P99+P145+P212+P260+P271+P291+P303</f>
        <v>0</v>
      </c>
      <c r="Q98" s="199"/>
      <c r="R98" s="200">
        <f>R99+R145+R212+R260+R271+R291+R303</f>
        <v>12.849654999999999</v>
      </c>
      <c r="S98" s="199"/>
      <c r="T98" s="201">
        <f>T99+T145+T212+T260+T271+T291+T303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80</v>
      </c>
      <c r="AT98" s="203" t="s">
        <v>72</v>
      </c>
      <c r="AU98" s="203" t="s">
        <v>73</v>
      </c>
      <c r="AY98" s="202" t="s">
        <v>144</v>
      </c>
      <c r="BK98" s="204">
        <f>BK99+BK145+BK212+BK260+BK271+BK291+BK303</f>
        <v>0</v>
      </c>
    </row>
    <row r="99" s="12" customFormat="1" ht="22.8" customHeight="1">
      <c r="A99" s="12"/>
      <c r="B99" s="191"/>
      <c r="C99" s="192"/>
      <c r="D99" s="193" t="s">
        <v>72</v>
      </c>
      <c r="E99" s="205" t="s">
        <v>80</v>
      </c>
      <c r="F99" s="205" t="s">
        <v>145</v>
      </c>
      <c r="G99" s="192"/>
      <c r="H99" s="192"/>
      <c r="I99" s="195"/>
      <c r="J99" s="206">
        <f>BK99</f>
        <v>0</v>
      </c>
      <c r="K99" s="192"/>
      <c r="L99" s="197"/>
      <c r="M99" s="198"/>
      <c r="N99" s="199"/>
      <c r="O99" s="199"/>
      <c r="P99" s="200">
        <f>SUM(P100:P144)</f>
        <v>0</v>
      </c>
      <c r="Q99" s="199"/>
      <c r="R99" s="200">
        <f>SUM(R100:R144)</f>
        <v>0.24525000000000002</v>
      </c>
      <c r="S99" s="199"/>
      <c r="T99" s="201">
        <f>SUM(T100:T144)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80</v>
      </c>
      <c r="AT99" s="203" t="s">
        <v>72</v>
      </c>
      <c r="AU99" s="203" t="s">
        <v>80</v>
      </c>
      <c r="AY99" s="202" t="s">
        <v>144</v>
      </c>
      <c r="BK99" s="204">
        <f>SUM(BK100:BK144)</f>
        <v>0</v>
      </c>
    </row>
    <row r="100" s="2" customFormat="1" ht="24.15" customHeight="1">
      <c r="A100" s="41"/>
      <c r="B100" s="42"/>
      <c r="C100" s="207" t="s">
        <v>82</v>
      </c>
      <c r="D100" s="207" t="s">
        <v>146</v>
      </c>
      <c r="E100" s="208" t="s">
        <v>1728</v>
      </c>
      <c r="F100" s="209" t="s">
        <v>1729</v>
      </c>
      <c r="G100" s="210" t="s">
        <v>149</v>
      </c>
      <c r="H100" s="211">
        <v>29</v>
      </c>
      <c r="I100" s="212"/>
      <c r="J100" s="213">
        <f>ROUND(I100*H100,2)</f>
        <v>0</v>
      </c>
      <c r="K100" s="209" t="s">
        <v>150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1730</v>
      </c>
    </row>
    <row r="101" s="2" customFormat="1">
      <c r="A101" s="41"/>
      <c r="B101" s="42"/>
      <c r="C101" s="43"/>
      <c r="D101" s="220" t="s">
        <v>153</v>
      </c>
      <c r="E101" s="43"/>
      <c r="F101" s="221" t="s">
        <v>1731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82</v>
      </c>
    </row>
    <row r="102" s="14" customFormat="1">
      <c r="A102" s="14"/>
      <c r="B102" s="236"/>
      <c r="C102" s="237"/>
      <c r="D102" s="227" t="s">
        <v>155</v>
      </c>
      <c r="E102" s="238" t="s">
        <v>19</v>
      </c>
      <c r="F102" s="239" t="s">
        <v>1732</v>
      </c>
      <c r="G102" s="237"/>
      <c r="H102" s="240">
        <v>29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155</v>
      </c>
      <c r="AU102" s="246" t="s">
        <v>82</v>
      </c>
      <c r="AV102" s="14" t="s">
        <v>82</v>
      </c>
      <c r="AW102" s="14" t="s">
        <v>35</v>
      </c>
      <c r="AX102" s="14" t="s">
        <v>80</v>
      </c>
      <c r="AY102" s="246" t="s">
        <v>144</v>
      </c>
    </row>
    <row r="103" s="2" customFormat="1" ht="16.5" customHeight="1">
      <c r="A103" s="41"/>
      <c r="B103" s="42"/>
      <c r="C103" s="207" t="s">
        <v>163</v>
      </c>
      <c r="D103" s="207" t="s">
        <v>146</v>
      </c>
      <c r="E103" s="208" t="s">
        <v>1733</v>
      </c>
      <c r="F103" s="209" t="s">
        <v>1734</v>
      </c>
      <c r="G103" s="210" t="s">
        <v>1735</v>
      </c>
      <c r="H103" s="211">
        <v>2</v>
      </c>
      <c r="I103" s="212"/>
      <c r="J103" s="213">
        <f>ROUND(I103*H103,2)</f>
        <v>0</v>
      </c>
      <c r="K103" s="209" t="s">
        <v>150</v>
      </c>
      <c r="L103" s="47"/>
      <c r="M103" s="214" t="s">
        <v>19</v>
      </c>
      <c r="N103" s="215" t="s">
        <v>44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151</v>
      </c>
      <c r="AT103" s="218" t="s">
        <v>146</v>
      </c>
      <c r="AU103" s="218" t="s">
        <v>82</v>
      </c>
      <c r="AY103" s="20" t="s">
        <v>144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151</v>
      </c>
      <c r="BM103" s="218" t="s">
        <v>1736</v>
      </c>
    </row>
    <row r="104" s="2" customFormat="1">
      <c r="A104" s="41"/>
      <c r="B104" s="42"/>
      <c r="C104" s="43"/>
      <c r="D104" s="220" t="s">
        <v>153</v>
      </c>
      <c r="E104" s="43"/>
      <c r="F104" s="221" t="s">
        <v>1737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153</v>
      </c>
      <c r="AU104" s="20" t="s">
        <v>82</v>
      </c>
    </row>
    <row r="105" s="14" customFormat="1">
      <c r="A105" s="14"/>
      <c r="B105" s="236"/>
      <c r="C105" s="237"/>
      <c r="D105" s="227" t="s">
        <v>155</v>
      </c>
      <c r="E105" s="238" t="s">
        <v>19</v>
      </c>
      <c r="F105" s="239" t="s">
        <v>1738</v>
      </c>
      <c r="G105" s="237"/>
      <c r="H105" s="240">
        <v>2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155</v>
      </c>
      <c r="AU105" s="246" t="s">
        <v>82</v>
      </c>
      <c r="AV105" s="14" t="s">
        <v>82</v>
      </c>
      <c r="AW105" s="14" t="s">
        <v>35</v>
      </c>
      <c r="AX105" s="14" t="s">
        <v>80</v>
      </c>
      <c r="AY105" s="246" t="s">
        <v>144</v>
      </c>
    </row>
    <row r="106" s="2" customFormat="1" ht="24.15" customHeight="1">
      <c r="A106" s="41"/>
      <c r="B106" s="42"/>
      <c r="C106" s="207" t="s">
        <v>151</v>
      </c>
      <c r="D106" s="207" t="s">
        <v>146</v>
      </c>
      <c r="E106" s="208" t="s">
        <v>1739</v>
      </c>
      <c r="F106" s="209" t="s">
        <v>1740</v>
      </c>
      <c r="G106" s="210" t="s">
        <v>331</v>
      </c>
      <c r="H106" s="211">
        <v>8</v>
      </c>
      <c r="I106" s="212"/>
      <c r="J106" s="213">
        <f>ROUND(I106*H106,2)</f>
        <v>0</v>
      </c>
      <c r="K106" s="209" t="s">
        <v>150</v>
      </c>
      <c r="L106" s="47"/>
      <c r="M106" s="214" t="s">
        <v>19</v>
      </c>
      <c r="N106" s="215" t="s">
        <v>44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151</v>
      </c>
      <c r="AT106" s="218" t="s">
        <v>146</v>
      </c>
      <c r="AU106" s="218" t="s">
        <v>82</v>
      </c>
      <c r="AY106" s="20" t="s">
        <v>144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151</v>
      </c>
      <c r="BM106" s="218" t="s">
        <v>1741</v>
      </c>
    </row>
    <row r="107" s="2" customFormat="1">
      <c r="A107" s="41"/>
      <c r="B107" s="42"/>
      <c r="C107" s="43"/>
      <c r="D107" s="220" t="s">
        <v>153</v>
      </c>
      <c r="E107" s="43"/>
      <c r="F107" s="221" t="s">
        <v>1742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153</v>
      </c>
      <c r="AU107" s="20" t="s">
        <v>82</v>
      </c>
    </row>
    <row r="108" s="13" customFormat="1">
      <c r="A108" s="13"/>
      <c r="B108" s="225"/>
      <c r="C108" s="226"/>
      <c r="D108" s="227" t="s">
        <v>155</v>
      </c>
      <c r="E108" s="228" t="s">
        <v>19</v>
      </c>
      <c r="F108" s="229" t="s">
        <v>1743</v>
      </c>
      <c r="G108" s="226"/>
      <c r="H108" s="228" t="s">
        <v>19</v>
      </c>
      <c r="I108" s="230"/>
      <c r="J108" s="226"/>
      <c r="K108" s="226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155</v>
      </c>
      <c r="AU108" s="235" t="s">
        <v>82</v>
      </c>
      <c r="AV108" s="13" t="s">
        <v>80</v>
      </c>
      <c r="AW108" s="13" t="s">
        <v>35</v>
      </c>
      <c r="AX108" s="13" t="s">
        <v>73</v>
      </c>
      <c r="AY108" s="235" t="s">
        <v>144</v>
      </c>
    </row>
    <row r="109" s="14" customFormat="1">
      <c r="A109" s="14"/>
      <c r="B109" s="236"/>
      <c r="C109" s="237"/>
      <c r="D109" s="227" t="s">
        <v>155</v>
      </c>
      <c r="E109" s="238" t="s">
        <v>19</v>
      </c>
      <c r="F109" s="239" t="s">
        <v>1744</v>
      </c>
      <c r="G109" s="237"/>
      <c r="H109" s="240">
        <v>8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155</v>
      </c>
      <c r="AU109" s="246" t="s">
        <v>82</v>
      </c>
      <c r="AV109" s="14" t="s">
        <v>82</v>
      </c>
      <c r="AW109" s="14" t="s">
        <v>35</v>
      </c>
      <c r="AX109" s="14" t="s">
        <v>80</v>
      </c>
      <c r="AY109" s="246" t="s">
        <v>144</v>
      </c>
    </row>
    <row r="110" s="2" customFormat="1" ht="24.15" customHeight="1">
      <c r="A110" s="41"/>
      <c r="B110" s="42"/>
      <c r="C110" s="207" t="s">
        <v>182</v>
      </c>
      <c r="D110" s="207" t="s">
        <v>146</v>
      </c>
      <c r="E110" s="208" t="s">
        <v>1745</v>
      </c>
      <c r="F110" s="209" t="s">
        <v>1746</v>
      </c>
      <c r="G110" s="210" t="s">
        <v>331</v>
      </c>
      <c r="H110" s="211">
        <v>6</v>
      </c>
      <c r="I110" s="212"/>
      <c r="J110" s="213">
        <f>ROUND(I110*H110,2)</f>
        <v>0</v>
      </c>
      <c r="K110" s="209" t="s">
        <v>150</v>
      </c>
      <c r="L110" s="47"/>
      <c r="M110" s="214" t="s">
        <v>19</v>
      </c>
      <c r="N110" s="215" t="s">
        <v>44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151</v>
      </c>
      <c r="AT110" s="218" t="s">
        <v>146</v>
      </c>
      <c r="AU110" s="218" t="s">
        <v>82</v>
      </c>
      <c r="AY110" s="20" t="s">
        <v>144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151</v>
      </c>
      <c r="BM110" s="218" t="s">
        <v>1747</v>
      </c>
    </row>
    <row r="111" s="2" customFormat="1">
      <c r="A111" s="41"/>
      <c r="B111" s="42"/>
      <c r="C111" s="43"/>
      <c r="D111" s="220" t="s">
        <v>153</v>
      </c>
      <c r="E111" s="43"/>
      <c r="F111" s="221" t="s">
        <v>1748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153</v>
      </c>
      <c r="AU111" s="20" t="s">
        <v>82</v>
      </c>
    </row>
    <row r="112" s="13" customFormat="1">
      <c r="A112" s="13"/>
      <c r="B112" s="225"/>
      <c r="C112" s="226"/>
      <c r="D112" s="227" t="s">
        <v>155</v>
      </c>
      <c r="E112" s="228" t="s">
        <v>19</v>
      </c>
      <c r="F112" s="229" t="s">
        <v>1743</v>
      </c>
      <c r="G112" s="226"/>
      <c r="H112" s="228" t="s">
        <v>19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155</v>
      </c>
      <c r="AU112" s="235" t="s">
        <v>82</v>
      </c>
      <c r="AV112" s="13" t="s">
        <v>80</v>
      </c>
      <c r="AW112" s="13" t="s">
        <v>35</v>
      </c>
      <c r="AX112" s="13" t="s">
        <v>73</v>
      </c>
      <c r="AY112" s="235" t="s">
        <v>144</v>
      </c>
    </row>
    <row r="113" s="14" customFormat="1">
      <c r="A113" s="14"/>
      <c r="B113" s="236"/>
      <c r="C113" s="237"/>
      <c r="D113" s="227" t="s">
        <v>155</v>
      </c>
      <c r="E113" s="238" t="s">
        <v>19</v>
      </c>
      <c r="F113" s="239" t="s">
        <v>1749</v>
      </c>
      <c r="G113" s="237"/>
      <c r="H113" s="240">
        <v>6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155</v>
      </c>
      <c r="AU113" s="246" t="s">
        <v>82</v>
      </c>
      <c r="AV113" s="14" t="s">
        <v>82</v>
      </c>
      <c r="AW113" s="14" t="s">
        <v>35</v>
      </c>
      <c r="AX113" s="14" t="s">
        <v>80</v>
      </c>
      <c r="AY113" s="246" t="s">
        <v>144</v>
      </c>
    </row>
    <row r="114" s="2" customFormat="1" ht="24.15" customHeight="1">
      <c r="A114" s="41"/>
      <c r="B114" s="42"/>
      <c r="C114" s="207" t="s">
        <v>191</v>
      </c>
      <c r="D114" s="207" t="s">
        <v>146</v>
      </c>
      <c r="E114" s="208" t="s">
        <v>1750</v>
      </c>
      <c r="F114" s="209" t="s">
        <v>1751</v>
      </c>
      <c r="G114" s="210" t="s">
        <v>331</v>
      </c>
      <c r="H114" s="211">
        <v>1</v>
      </c>
      <c r="I114" s="212"/>
      <c r="J114" s="213">
        <f>ROUND(I114*H114,2)</f>
        <v>0</v>
      </c>
      <c r="K114" s="209" t="s">
        <v>150</v>
      </c>
      <c r="L114" s="47"/>
      <c r="M114" s="214" t="s">
        <v>19</v>
      </c>
      <c r="N114" s="215" t="s">
        <v>44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151</v>
      </c>
      <c r="AT114" s="218" t="s">
        <v>146</v>
      </c>
      <c r="AU114" s="218" t="s">
        <v>82</v>
      </c>
      <c r="AY114" s="20" t="s">
        <v>144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151</v>
      </c>
      <c r="BM114" s="218" t="s">
        <v>1752</v>
      </c>
    </row>
    <row r="115" s="2" customFormat="1">
      <c r="A115" s="41"/>
      <c r="B115" s="42"/>
      <c r="C115" s="43"/>
      <c r="D115" s="220" t="s">
        <v>153</v>
      </c>
      <c r="E115" s="43"/>
      <c r="F115" s="221" t="s">
        <v>1753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153</v>
      </c>
      <c r="AU115" s="20" t="s">
        <v>82</v>
      </c>
    </row>
    <row r="116" s="14" customFormat="1">
      <c r="A116" s="14"/>
      <c r="B116" s="236"/>
      <c r="C116" s="237"/>
      <c r="D116" s="227" t="s">
        <v>155</v>
      </c>
      <c r="E116" s="238" t="s">
        <v>19</v>
      </c>
      <c r="F116" s="239" t="s">
        <v>1754</v>
      </c>
      <c r="G116" s="237"/>
      <c r="H116" s="240">
        <v>1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155</v>
      </c>
      <c r="AU116" s="246" t="s">
        <v>82</v>
      </c>
      <c r="AV116" s="14" t="s">
        <v>82</v>
      </c>
      <c r="AW116" s="14" t="s">
        <v>35</v>
      </c>
      <c r="AX116" s="14" t="s">
        <v>80</v>
      </c>
      <c r="AY116" s="246" t="s">
        <v>144</v>
      </c>
    </row>
    <row r="117" s="2" customFormat="1" ht="24.15" customHeight="1">
      <c r="A117" s="41"/>
      <c r="B117" s="42"/>
      <c r="C117" s="207" t="s">
        <v>201</v>
      </c>
      <c r="D117" s="207" t="s">
        <v>146</v>
      </c>
      <c r="E117" s="208" t="s">
        <v>1755</v>
      </c>
      <c r="F117" s="209" t="s">
        <v>1756</v>
      </c>
      <c r="G117" s="210" t="s">
        <v>331</v>
      </c>
      <c r="H117" s="211">
        <v>1</v>
      </c>
      <c r="I117" s="212"/>
      <c r="J117" s="213">
        <f>ROUND(I117*H117,2)</f>
        <v>0</v>
      </c>
      <c r="K117" s="209" t="s">
        <v>150</v>
      </c>
      <c r="L117" s="47"/>
      <c r="M117" s="214" t="s">
        <v>19</v>
      </c>
      <c r="N117" s="215" t="s">
        <v>44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151</v>
      </c>
      <c r="AT117" s="218" t="s">
        <v>146</v>
      </c>
      <c r="AU117" s="218" t="s">
        <v>82</v>
      </c>
      <c r="AY117" s="20" t="s">
        <v>144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151</v>
      </c>
      <c r="BM117" s="218" t="s">
        <v>1757</v>
      </c>
    </row>
    <row r="118" s="2" customFormat="1">
      <c r="A118" s="41"/>
      <c r="B118" s="42"/>
      <c r="C118" s="43"/>
      <c r="D118" s="220" t="s">
        <v>153</v>
      </c>
      <c r="E118" s="43"/>
      <c r="F118" s="221" t="s">
        <v>1758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153</v>
      </c>
      <c r="AU118" s="20" t="s">
        <v>82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1759</v>
      </c>
      <c r="G119" s="237"/>
      <c r="H119" s="240">
        <v>1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80</v>
      </c>
      <c r="AY119" s="246" t="s">
        <v>144</v>
      </c>
    </row>
    <row r="120" s="2" customFormat="1" ht="16.5" customHeight="1">
      <c r="A120" s="41"/>
      <c r="B120" s="42"/>
      <c r="C120" s="207" t="s">
        <v>207</v>
      </c>
      <c r="D120" s="207" t="s">
        <v>146</v>
      </c>
      <c r="E120" s="208" t="s">
        <v>1760</v>
      </c>
      <c r="F120" s="209" t="s">
        <v>1761</v>
      </c>
      <c r="G120" s="210" t="s">
        <v>331</v>
      </c>
      <c r="H120" s="211">
        <v>6</v>
      </c>
      <c r="I120" s="212"/>
      <c r="J120" s="213">
        <f>ROUND(I120*H120,2)</f>
        <v>0</v>
      </c>
      <c r="K120" s="209" t="s">
        <v>150</v>
      </c>
      <c r="L120" s="47"/>
      <c r="M120" s="214" t="s">
        <v>19</v>
      </c>
      <c r="N120" s="215" t="s">
        <v>44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151</v>
      </c>
      <c r="AT120" s="218" t="s">
        <v>146</v>
      </c>
      <c r="AU120" s="218" t="s">
        <v>82</v>
      </c>
      <c r="AY120" s="20" t="s">
        <v>144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151</v>
      </c>
      <c r="BM120" s="218" t="s">
        <v>1762</v>
      </c>
    </row>
    <row r="121" s="2" customFormat="1">
      <c r="A121" s="41"/>
      <c r="B121" s="42"/>
      <c r="C121" s="43"/>
      <c r="D121" s="220" t="s">
        <v>153</v>
      </c>
      <c r="E121" s="43"/>
      <c r="F121" s="221" t="s">
        <v>1763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153</v>
      </c>
      <c r="AU121" s="20" t="s">
        <v>82</v>
      </c>
    </row>
    <row r="122" s="2" customFormat="1" ht="16.5" customHeight="1">
      <c r="A122" s="41"/>
      <c r="B122" s="42"/>
      <c r="C122" s="207" t="s">
        <v>212</v>
      </c>
      <c r="D122" s="207" t="s">
        <v>146</v>
      </c>
      <c r="E122" s="208" t="s">
        <v>1764</v>
      </c>
      <c r="F122" s="209" t="s">
        <v>1765</v>
      </c>
      <c r="G122" s="210" t="s">
        <v>331</v>
      </c>
      <c r="H122" s="211">
        <v>50</v>
      </c>
      <c r="I122" s="212"/>
      <c r="J122" s="213">
        <f>ROUND(I122*H122,2)</f>
        <v>0</v>
      </c>
      <c r="K122" s="209" t="s">
        <v>150</v>
      </c>
      <c r="L122" s="47"/>
      <c r="M122" s="214" t="s">
        <v>19</v>
      </c>
      <c r="N122" s="215" t="s">
        <v>44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151</v>
      </c>
      <c r="AT122" s="218" t="s">
        <v>146</v>
      </c>
      <c r="AU122" s="218" t="s">
        <v>82</v>
      </c>
      <c r="AY122" s="20" t="s">
        <v>144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151</v>
      </c>
      <c r="BM122" s="218" t="s">
        <v>1766</v>
      </c>
    </row>
    <row r="123" s="2" customFormat="1">
      <c r="A123" s="41"/>
      <c r="B123" s="42"/>
      <c r="C123" s="43"/>
      <c r="D123" s="220" t="s">
        <v>153</v>
      </c>
      <c r="E123" s="43"/>
      <c r="F123" s="221" t="s">
        <v>1767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153</v>
      </c>
      <c r="AU123" s="20" t="s">
        <v>82</v>
      </c>
    </row>
    <row r="124" s="14" customFormat="1">
      <c r="A124" s="14"/>
      <c r="B124" s="236"/>
      <c r="C124" s="237"/>
      <c r="D124" s="227" t="s">
        <v>155</v>
      </c>
      <c r="E124" s="238" t="s">
        <v>19</v>
      </c>
      <c r="F124" s="239" t="s">
        <v>1768</v>
      </c>
      <c r="G124" s="237"/>
      <c r="H124" s="240">
        <v>50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155</v>
      </c>
      <c r="AU124" s="246" t="s">
        <v>82</v>
      </c>
      <c r="AV124" s="14" t="s">
        <v>82</v>
      </c>
      <c r="AW124" s="14" t="s">
        <v>35</v>
      </c>
      <c r="AX124" s="14" t="s">
        <v>80</v>
      </c>
      <c r="AY124" s="246" t="s">
        <v>144</v>
      </c>
    </row>
    <row r="125" s="2" customFormat="1" ht="16.5" customHeight="1">
      <c r="A125" s="41"/>
      <c r="B125" s="42"/>
      <c r="C125" s="207" t="s">
        <v>222</v>
      </c>
      <c r="D125" s="207" t="s">
        <v>146</v>
      </c>
      <c r="E125" s="208" t="s">
        <v>1769</v>
      </c>
      <c r="F125" s="209" t="s">
        <v>1770</v>
      </c>
      <c r="G125" s="210" t="s">
        <v>331</v>
      </c>
      <c r="H125" s="211">
        <v>2</v>
      </c>
      <c r="I125" s="212"/>
      <c r="J125" s="213">
        <f>ROUND(I125*H125,2)</f>
        <v>0</v>
      </c>
      <c r="K125" s="209" t="s">
        <v>150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151</v>
      </c>
      <c r="AT125" s="218" t="s">
        <v>146</v>
      </c>
      <c r="AU125" s="218" t="s">
        <v>82</v>
      </c>
      <c r="AY125" s="20" t="s">
        <v>144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151</v>
      </c>
      <c r="BM125" s="218" t="s">
        <v>1771</v>
      </c>
    </row>
    <row r="126" s="2" customFormat="1">
      <c r="A126" s="41"/>
      <c r="B126" s="42"/>
      <c r="C126" s="43"/>
      <c r="D126" s="220" t="s">
        <v>153</v>
      </c>
      <c r="E126" s="43"/>
      <c r="F126" s="221" t="s">
        <v>1772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153</v>
      </c>
      <c r="AU126" s="20" t="s">
        <v>82</v>
      </c>
    </row>
    <row r="127" s="2" customFormat="1" ht="24.15" customHeight="1">
      <c r="A127" s="41"/>
      <c r="B127" s="42"/>
      <c r="C127" s="207" t="s">
        <v>228</v>
      </c>
      <c r="D127" s="207" t="s">
        <v>146</v>
      </c>
      <c r="E127" s="208" t="s">
        <v>1773</v>
      </c>
      <c r="F127" s="209" t="s">
        <v>1774</v>
      </c>
      <c r="G127" s="210" t="s">
        <v>331</v>
      </c>
      <c r="H127" s="211">
        <v>3</v>
      </c>
      <c r="I127" s="212"/>
      <c r="J127" s="213">
        <f>ROUND(I127*H127,2)</f>
        <v>0</v>
      </c>
      <c r="K127" s="209" t="s">
        <v>150</v>
      </c>
      <c r="L127" s="47"/>
      <c r="M127" s="214" t="s">
        <v>19</v>
      </c>
      <c r="N127" s="215" t="s">
        <v>44</v>
      </c>
      <c r="O127" s="87"/>
      <c r="P127" s="216">
        <f>O127*H127</f>
        <v>0</v>
      </c>
      <c r="Q127" s="216">
        <v>0.038429999999999999</v>
      </c>
      <c r="R127" s="216">
        <f>Q127*H127</f>
        <v>0.11529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151</v>
      </c>
      <c r="AT127" s="218" t="s">
        <v>146</v>
      </c>
      <c r="AU127" s="218" t="s">
        <v>82</v>
      </c>
      <c r="AY127" s="20" t="s">
        <v>144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151</v>
      </c>
      <c r="BM127" s="218" t="s">
        <v>1775</v>
      </c>
    </row>
    <row r="128" s="2" customFormat="1">
      <c r="A128" s="41"/>
      <c r="B128" s="42"/>
      <c r="C128" s="43"/>
      <c r="D128" s="220" t="s">
        <v>153</v>
      </c>
      <c r="E128" s="43"/>
      <c r="F128" s="221" t="s">
        <v>1776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153</v>
      </c>
      <c r="AU128" s="20" t="s">
        <v>82</v>
      </c>
    </row>
    <row r="129" s="14" customFormat="1">
      <c r="A129" s="14"/>
      <c r="B129" s="236"/>
      <c r="C129" s="237"/>
      <c r="D129" s="227" t="s">
        <v>155</v>
      </c>
      <c r="E129" s="238" t="s">
        <v>19</v>
      </c>
      <c r="F129" s="239" t="s">
        <v>1777</v>
      </c>
      <c r="G129" s="237"/>
      <c r="H129" s="240">
        <v>3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155</v>
      </c>
      <c r="AU129" s="246" t="s">
        <v>82</v>
      </c>
      <c r="AV129" s="14" t="s">
        <v>82</v>
      </c>
      <c r="AW129" s="14" t="s">
        <v>35</v>
      </c>
      <c r="AX129" s="14" t="s">
        <v>80</v>
      </c>
      <c r="AY129" s="246" t="s">
        <v>144</v>
      </c>
    </row>
    <row r="130" s="2" customFormat="1" ht="24.15" customHeight="1">
      <c r="A130" s="41"/>
      <c r="B130" s="42"/>
      <c r="C130" s="207" t="s">
        <v>8</v>
      </c>
      <c r="D130" s="207" t="s">
        <v>146</v>
      </c>
      <c r="E130" s="208" t="s">
        <v>1778</v>
      </c>
      <c r="F130" s="209" t="s">
        <v>1779</v>
      </c>
      <c r="G130" s="210" t="s">
        <v>331</v>
      </c>
      <c r="H130" s="211">
        <v>2</v>
      </c>
      <c r="I130" s="212"/>
      <c r="J130" s="213">
        <f>ROUND(I130*H130,2)</f>
        <v>0</v>
      </c>
      <c r="K130" s="209" t="s">
        <v>150</v>
      </c>
      <c r="L130" s="47"/>
      <c r="M130" s="214" t="s">
        <v>19</v>
      </c>
      <c r="N130" s="215" t="s">
        <v>44</v>
      </c>
      <c r="O130" s="87"/>
      <c r="P130" s="216">
        <f>O130*H130</f>
        <v>0</v>
      </c>
      <c r="Q130" s="216">
        <v>0.046980000000000001</v>
      </c>
      <c r="R130" s="216">
        <f>Q130*H130</f>
        <v>0.093960000000000002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151</v>
      </c>
      <c r="AT130" s="218" t="s">
        <v>146</v>
      </c>
      <c r="AU130" s="218" t="s">
        <v>82</v>
      </c>
      <c r="AY130" s="20" t="s">
        <v>144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151</v>
      </c>
      <c r="BM130" s="218" t="s">
        <v>1780</v>
      </c>
    </row>
    <row r="131" s="2" customFormat="1">
      <c r="A131" s="41"/>
      <c r="B131" s="42"/>
      <c r="C131" s="43"/>
      <c r="D131" s="220" t="s">
        <v>153</v>
      </c>
      <c r="E131" s="43"/>
      <c r="F131" s="221" t="s">
        <v>1781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153</v>
      </c>
      <c r="AU131" s="20" t="s">
        <v>82</v>
      </c>
    </row>
    <row r="132" s="14" customFormat="1">
      <c r="A132" s="14"/>
      <c r="B132" s="236"/>
      <c r="C132" s="237"/>
      <c r="D132" s="227" t="s">
        <v>155</v>
      </c>
      <c r="E132" s="238" t="s">
        <v>19</v>
      </c>
      <c r="F132" s="239" t="s">
        <v>1782</v>
      </c>
      <c r="G132" s="237"/>
      <c r="H132" s="240">
        <v>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155</v>
      </c>
      <c r="AU132" s="246" t="s">
        <v>82</v>
      </c>
      <c r="AV132" s="14" t="s">
        <v>82</v>
      </c>
      <c r="AW132" s="14" t="s">
        <v>35</v>
      </c>
      <c r="AX132" s="14" t="s">
        <v>80</v>
      </c>
      <c r="AY132" s="246" t="s">
        <v>144</v>
      </c>
    </row>
    <row r="133" s="2" customFormat="1" ht="16.5" customHeight="1">
      <c r="A133" s="41"/>
      <c r="B133" s="42"/>
      <c r="C133" s="207" t="s">
        <v>241</v>
      </c>
      <c r="D133" s="207" t="s">
        <v>146</v>
      </c>
      <c r="E133" s="208" t="s">
        <v>1783</v>
      </c>
      <c r="F133" s="209" t="s">
        <v>1784</v>
      </c>
      <c r="G133" s="210" t="s">
        <v>331</v>
      </c>
      <c r="H133" s="211">
        <v>3</v>
      </c>
      <c r="I133" s="212"/>
      <c r="J133" s="213">
        <f>ROUND(I133*H133,2)</f>
        <v>0</v>
      </c>
      <c r="K133" s="209" t="s">
        <v>150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151</v>
      </c>
      <c r="AT133" s="218" t="s">
        <v>146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151</v>
      </c>
      <c r="BM133" s="218" t="s">
        <v>1785</v>
      </c>
    </row>
    <row r="134" s="2" customFormat="1">
      <c r="A134" s="41"/>
      <c r="B134" s="42"/>
      <c r="C134" s="43"/>
      <c r="D134" s="220" t="s">
        <v>153</v>
      </c>
      <c r="E134" s="43"/>
      <c r="F134" s="221" t="s">
        <v>1786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153</v>
      </c>
      <c r="AU134" s="20" t="s">
        <v>82</v>
      </c>
    </row>
    <row r="135" s="2" customFormat="1" ht="16.5" customHeight="1">
      <c r="A135" s="41"/>
      <c r="B135" s="42"/>
      <c r="C135" s="269" t="s">
        <v>249</v>
      </c>
      <c r="D135" s="269" t="s">
        <v>229</v>
      </c>
      <c r="E135" s="270" t="s">
        <v>1787</v>
      </c>
      <c r="F135" s="271" t="s">
        <v>1788</v>
      </c>
      <c r="G135" s="272" t="s">
        <v>1789</v>
      </c>
      <c r="H135" s="273">
        <v>3</v>
      </c>
      <c r="I135" s="274"/>
      <c r="J135" s="275">
        <f>ROUND(I135*H135,2)</f>
        <v>0</v>
      </c>
      <c r="K135" s="271" t="s">
        <v>150</v>
      </c>
      <c r="L135" s="276"/>
      <c r="M135" s="277" t="s">
        <v>19</v>
      </c>
      <c r="N135" s="278" t="s">
        <v>44</v>
      </c>
      <c r="O135" s="87"/>
      <c r="P135" s="216">
        <f>O135*H135</f>
        <v>0</v>
      </c>
      <c r="Q135" s="216">
        <v>0.012</v>
      </c>
      <c r="R135" s="216">
        <f>Q135*H135</f>
        <v>0.036000000000000004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207</v>
      </c>
      <c r="AT135" s="218" t="s">
        <v>229</v>
      </c>
      <c r="AU135" s="218" t="s">
        <v>82</v>
      </c>
      <c r="AY135" s="20" t="s">
        <v>144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151</v>
      </c>
      <c r="BM135" s="218" t="s">
        <v>1790</v>
      </c>
    </row>
    <row r="136" s="14" customFormat="1">
      <c r="A136" s="14"/>
      <c r="B136" s="236"/>
      <c r="C136" s="237"/>
      <c r="D136" s="227" t="s">
        <v>155</v>
      </c>
      <c r="E136" s="238" t="s">
        <v>19</v>
      </c>
      <c r="F136" s="239" t="s">
        <v>1791</v>
      </c>
      <c r="G136" s="237"/>
      <c r="H136" s="240">
        <v>3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155</v>
      </c>
      <c r="AU136" s="246" t="s">
        <v>82</v>
      </c>
      <c r="AV136" s="14" t="s">
        <v>82</v>
      </c>
      <c r="AW136" s="14" t="s">
        <v>35</v>
      </c>
      <c r="AX136" s="14" t="s">
        <v>80</v>
      </c>
      <c r="AY136" s="246" t="s">
        <v>144</v>
      </c>
    </row>
    <row r="137" s="2" customFormat="1" ht="16.5" customHeight="1">
      <c r="A137" s="41"/>
      <c r="B137" s="42"/>
      <c r="C137" s="207" t="s">
        <v>256</v>
      </c>
      <c r="D137" s="207" t="s">
        <v>146</v>
      </c>
      <c r="E137" s="208" t="s">
        <v>1792</v>
      </c>
      <c r="F137" s="209" t="s">
        <v>1793</v>
      </c>
      <c r="G137" s="210" t="s">
        <v>331</v>
      </c>
      <c r="H137" s="211">
        <v>1</v>
      </c>
      <c r="I137" s="212"/>
      <c r="J137" s="213">
        <f>ROUND(I137*H137,2)</f>
        <v>0</v>
      </c>
      <c r="K137" s="209" t="s">
        <v>150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151</v>
      </c>
      <c r="AT137" s="218" t="s">
        <v>146</v>
      </c>
      <c r="AU137" s="218" t="s">
        <v>82</v>
      </c>
      <c r="AY137" s="20" t="s">
        <v>144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151</v>
      </c>
      <c r="BM137" s="218" t="s">
        <v>1794</v>
      </c>
    </row>
    <row r="138" s="2" customFormat="1">
      <c r="A138" s="41"/>
      <c r="B138" s="42"/>
      <c r="C138" s="43"/>
      <c r="D138" s="220" t="s">
        <v>153</v>
      </c>
      <c r="E138" s="43"/>
      <c r="F138" s="221" t="s">
        <v>1795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153</v>
      </c>
      <c r="AU138" s="20" t="s">
        <v>82</v>
      </c>
    </row>
    <row r="139" s="2" customFormat="1" ht="21.75" customHeight="1">
      <c r="A139" s="41"/>
      <c r="B139" s="42"/>
      <c r="C139" s="207" t="s">
        <v>263</v>
      </c>
      <c r="D139" s="207" t="s">
        <v>146</v>
      </c>
      <c r="E139" s="208" t="s">
        <v>1796</v>
      </c>
      <c r="F139" s="209" t="s">
        <v>1797</v>
      </c>
      <c r="G139" s="210" t="s">
        <v>331</v>
      </c>
      <c r="H139" s="211">
        <v>1</v>
      </c>
      <c r="I139" s="212"/>
      <c r="J139" s="213">
        <f>ROUND(I139*H139,2)</f>
        <v>0</v>
      </c>
      <c r="K139" s="209" t="s">
        <v>150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151</v>
      </c>
      <c r="AT139" s="218" t="s">
        <v>146</v>
      </c>
      <c r="AU139" s="218" t="s">
        <v>82</v>
      </c>
      <c r="AY139" s="20" t="s">
        <v>144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151</v>
      </c>
      <c r="BM139" s="218" t="s">
        <v>1798</v>
      </c>
    </row>
    <row r="140" s="2" customFormat="1">
      <c r="A140" s="41"/>
      <c r="B140" s="42"/>
      <c r="C140" s="43"/>
      <c r="D140" s="220" t="s">
        <v>153</v>
      </c>
      <c r="E140" s="43"/>
      <c r="F140" s="221" t="s">
        <v>1799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153</v>
      </c>
      <c r="AU140" s="20" t="s">
        <v>82</v>
      </c>
    </row>
    <row r="141" s="2" customFormat="1" ht="21.75" customHeight="1">
      <c r="A141" s="41"/>
      <c r="B141" s="42"/>
      <c r="C141" s="207" t="s">
        <v>269</v>
      </c>
      <c r="D141" s="207" t="s">
        <v>146</v>
      </c>
      <c r="E141" s="208" t="s">
        <v>1800</v>
      </c>
      <c r="F141" s="209" t="s">
        <v>1801</v>
      </c>
      <c r="G141" s="210" t="s">
        <v>331</v>
      </c>
      <c r="H141" s="211">
        <v>1</v>
      </c>
      <c r="I141" s="212"/>
      <c r="J141" s="213">
        <f>ROUND(I141*H141,2)</f>
        <v>0</v>
      </c>
      <c r="K141" s="209" t="s">
        <v>150</v>
      </c>
      <c r="L141" s="47"/>
      <c r="M141" s="214" t="s">
        <v>19</v>
      </c>
      <c r="N141" s="215" t="s">
        <v>44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151</v>
      </c>
      <c r="AT141" s="218" t="s">
        <v>146</v>
      </c>
      <c r="AU141" s="218" t="s">
        <v>82</v>
      </c>
      <c r="AY141" s="20" t="s">
        <v>144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151</v>
      </c>
      <c r="BM141" s="218" t="s">
        <v>1802</v>
      </c>
    </row>
    <row r="142" s="2" customFormat="1">
      <c r="A142" s="41"/>
      <c r="B142" s="42"/>
      <c r="C142" s="43"/>
      <c r="D142" s="220" t="s">
        <v>153</v>
      </c>
      <c r="E142" s="43"/>
      <c r="F142" s="221" t="s">
        <v>1803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153</v>
      </c>
      <c r="AU142" s="20" t="s">
        <v>82</v>
      </c>
    </row>
    <row r="143" s="2" customFormat="1" ht="21.75" customHeight="1">
      <c r="A143" s="41"/>
      <c r="B143" s="42"/>
      <c r="C143" s="207" t="s">
        <v>275</v>
      </c>
      <c r="D143" s="207" t="s">
        <v>146</v>
      </c>
      <c r="E143" s="208" t="s">
        <v>1804</v>
      </c>
      <c r="F143" s="209" t="s">
        <v>1805</v>
      </c>
      <c r="G143" s="210" t="s">
        <v>331</v>
      </c>
      <c r="H143" s="211">
        <v>1</v>
      </c>
      <c r="I143" s="212"/>
      <c r="J143" s="213">
        <f>ROUND(I143*H143,2)</f>
        <v>0</v>
      </c>
      <c r="K143" s="209" t="s">
        <v>150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151</v>
      </c>
      <c r="AT143" s="218" t="s">
        <v>146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151</v>
      </c>
      <c r="BM143" s="218" t="s">
        <v>1806</v>
      </c>
    </row>
    <row r="144" s="2" customFormat="1">
      <c r="A144" s="41"/>
      <c r="B144" s="42"/>
      <c r="C144" s="43"/>
      <c r="D144" s="220" t="s">
        <v>153</v>
      </c>
      <c r="E144" s="43"/>
      <c r="F144" s="221" t="s">
        <v>1807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153</v>
      </c>
      <c r="AU144" s="20" t="s">
        <v>82</v>
      </c>
    </row>
    <row r="145" s="12" customFormat="1" ht="22.8" customHeight="1">
      <c r="A145" s="12"/>
      <c r="B145" s="191"/>
      <c r="C145" s="192"/>
      <c r="D145" s="193" t="s">
        <v>72</v>
      </c>
      <c r="E145" s="205" t="s">
        <v>82</v>
      </c>
      <c r="F145" s="205" t="s">
        <v>1808</v>
      </c>
      <c r="G145" s="192"/>
      <c r="H145" s="192"/>
      <c r="I145" s="195"/>
      <c r="J145" s="206">
        <f>BK145</f>
        <v>0</v>
      </c>
      <c r="K145" s="192"/>
      <c r="L145" s="197"/>
      <c r="M145" s="198"/>
      <c r="N145" s="199"/>
      <c r="O145" s="199"/>
      <c r="P145" s="200">
        <f>P146+SUM(P147:P166)</f>
        <v>0</v>
      </c>
      <c r="Q145" s="199"/>
      <c r="R145" s="200">
        <f>R146+SUM(R147:R166)</f>
        <v>10.4717</v>
      </c>
      <c r="S145" s="199"/>
      <c r="T145" s="201">
        <f>T146+SUM(T147:T166)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2" t="s">
        <v>80</v>
      </c>
      <c r="AT145" s="203" t="s">
        <v>72</v>
      </c>
      <c r="AU145" s="203" t="s">
        <v>80</v>
      </c>
      <c r="AY145" s="202" t="s">
        <v>144</v>
      </c>
      <c r="BK145" s="204">
        <f>BK146+SUM(BK147:BK166)</f>
        <v>0</v>
      </c>
    </row>
    <row r="146" s="2" customFormat="1" ht="24.15" customHeight="1">
      <c r="A146" s="41"/>
      <c r="B146" s="42"/>
      <c r="C146" s="207" t="s">
        <v>282</v>
      </c>
      <c r="D146" s="207" t="s">
        <v>146</v>
      </c>
      <c r="E146" s="208" t="s">
        <v>1809</v>
      </c>
      <c r="F146" s="209" t="s">
        <v>1810</v>
      </c>
      <c r="G146" s="210" t="s">
        <v>149</v>
      </c>
      <c r="H146" s="211">
        <v>871</v>
      </c>
      <c r="I146" s="212"/>
      <c r="J146" s="213">
        <f>ROUND(I146*H146,2)</f>
        <v>0</v>
      </c>
      <c r="K146" s="209" t="s">
        <v>150</v>
      </c>
      <c r="L146" s="47"/>
      <c r="M146" s="214" t="s">
        <v>19</v>
      </c>
      <c r="N146" s="215" t="s">
        <v>44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151</v>
      </c>
      <c r="AT146" s="218" t="s">
        <v>146</v>
      </c>
      <c r="AU146" s="218" t="s">
        <v>82</v>
      </c>
      <c r="AY146" s="20" t="s">
        <v>144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151</v>
      </c>
      <c r="BM146" s="218" t="s">
        <v>1811</v>
      </c>
    </row>
    <row r="147" s="2" customFormat="1">
      <c r="A147" s="41"/>
      <c r="B147" s="42"/>
      <c r="C147" s="43"/>
      <c r="D147" s="220" t="s">
        <v>153</v>
      </c>
      <c r="E147" s="43"/>
      <c r="F147" s="221" t="s">
        <v>1812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153</v>
      </c>
      <c r="AU147" s="20" t="s">
        <v>82</v>
      </c>
    </row>
    <row r="148" s="2" customFormat="1" ht="16.5" customHeight="1">
      <c r="A148" s="41"/>
      <c r="B148" s="42"/>
      <c r="C148" s="207" t="s">
        <v>288</v>
      </c>
      <c r="D148" s="207" t="s">
        <v>146</v>
      </c>
      <c r="E148" s="208" t="s">
        <v>1813</v>
      </c>
      <c r="F148" s="209" t="s">
        <v>1814</v>
      </c>
      <c r="G148" s="210" t="s">
        <v>149</v>
      </c>
      <c r="H148" s="211">
        <v>871</v>
      </c>
      <c r="I148" s="212"/>
      <c r="J148" s="213">
        <f>ROUND(I148*H148,2)</f>
        <v>0</v>
      </c>
      <c r="K148" s="209" t="s">
        <v>150</v>
      </c>
      <c r="L148" s="47"/>
      <c r="M148" s="214" t="s">
        <v>19</v>
      </c>
      <c r="N148" s="215" t="s">
        <v>44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151</v>
      </c>
      <c r="AT148" s="218" t="s">
        <v>146</v>
      </c>
      <c r="AU148" s="218" t="s">
        <v>82</v>
      </c>
      <c r="AY148" s="20" t="s">
        <v>144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80</v>
      </c>
      <c r="BK148" s="219">
        <f>ROUND(I148*H148,2)</f>
        <v>0</v>
      </c>
      <c r="BL148" s="20" t="s">
        <v>151</v>
      </c>
      <c r="BM148" s="218" t="s">
        <v>1815</v>
      </c>
    </row>
    <row r="149" s="2" customFormat="1">
      <c r="A149" s="41"/>
      <c r="B149" s="42"/>
      <c r="C149" s="43"/>
      <c r="D149" s="220" t="s">
        <v>153</v>
      </c>
      <c r="E149" s="43"/>
      <c r="F149" s="221" t="s">
        <v>1816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153</v>
      </c>
      <c r="AU149" s="20" t="s">
        <v>82</v>
      </c>
    </row>
    <row r="150" s="2" customFormat="1" ht="16.5" customHeight="1">
      <c r="A150" s="41"/>
      <c r="B150" s="42"/>
      <c r="C150" s="207" t="s">
        <v>7</v>
      </c>
      <c r="D150" s="207" t="s">
        <v>146</v>
      </c>
      <c r="E150" s="208" t="s">
        <v>1817</v>
      </c>
      <c r="F150" s="209" t="s">
        <v>1818</v>
      </c>
      <c r="G150" s="210" t="s">
        <v>149</v>
      </c>
      <c r="H150" s="211">
        <v>610</v>
      </c>
      <c r="I150" s="212"/>
      <c r="J150" s="213">
        <f>ROUND(I150*H150,2)</f>
        <v>0</v>
      </c>
      <c r="K150" s="209" t="s">
        <v>150</v>
      </c>
      <c r="L150" s="47"/>
      <c r="M150" s="214" t="s">
        <v>19</v>
      </c>
      <c r="N150" s="215" t="s">
        <v>44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151</v>
      </c>
      <c r="AT150" s="218" t="s">
        <v>146</v>
      </c>
      <c r="AU150" s="218" t="s">
        <v>82</v>
      </c>
      <c r="AY150" s="20" t="s">
        <v>144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151</v>
      </c>
      <c r="BM150" s="218" t="s">
        <v>1819</v>
      </c>
    </row>
    <row r="151" s="2" customFormat="1">
      <c r="A151" s="41"/>
      <c r="B151" s="42"/>
      <c r="C151" s="43"/>
      <c r="D151" s="220" t="s">
        <v>153</v>
      </c>
      <c r="E151" s="43"/>
      <c r="F151" s="221" t="s">
        <v>1820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153</v>
      </c>
      <c r="AU151" s="20" t="s">
        <v>82</v>
      </c>
    </row>
    <row r="152" s="2" customFormat="1" ht="16.5" customHeight="1">
      <c r="A152" s="41"/>
      <c r="B152" s="42"/>
      <c r="C152" s="207" t="s">
        <v>301</v>
      </c>
      <c r="D152" s="207" t="s">
        <v>146</v>
      </c>
      <c r="E152" s="208" t="s">
        <v>1821</v>
      </c>
      <c r="F152" s="209" t="s">
        <v>1822</v>
      </c>
      <c r="G152" s="210" t="s">
        <v>149</v>
      </c>
      <c r="H152" s="211">
        <v>261</v>
      </c>
      <c r="I152" s="212"/>
      <c r="J152" s="213">
        <f>ROUND(I152*H152,2)</f>
        <v>0</v>
      </c>
      <c r="K152" s="209" t="s">
        <v>150</v>
      </c>
      <c r="L152" s="47"/>
      <c r="M152" s="214" t="s">
        <v>19</v>
      </c>
      <c r="N152" s="215" t="s">
        <v>44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151</v>
      </c>
      <c r="AT152" s="218" t="s">
        <v>146</v>
      </c>
      <c r="AU152" s="218" t="s">
        <v>82</v>
      </c>
      <c r="AY152" s="20" t="s">
        <v>144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151</v>
      </c>
      <c r="BM152" s="218" t="s">
        <v>1823</v>
      </c>
    </row>
    <row r="153" s="2" customFormat="1">
      <c r="A153" s="41"/>
      <c r="B153" s="42"/>
      <c r="C153" s="43"/>
      <c r="D153" s="220" t="s">
        <v>153</v>
      </c>
      <c r="E153" s="43"/>
      <c r="F153" s="221" t="s">
        <v>1824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153</v>
      </c>
      <c r="AU153" s="20" t="s">
        <v>82</v>
      </c>
    </row>
    <row r="154" s="2" customFormat="1" ht="24.15" customHeight="1">
      <c r="A154" s="41"/>
      <c r="B154" s="42"/>
      <c r="C154" s="207" t="s">
        <v>311</v>
      </c>
      <c r="D154" s="207" t="s">
        <v>146</v>
      </c>
      <c r="E154" s="208" t="s">
        <v>1825</v>
      </c>
      <c r="F154" s="209" t="s">
        <v>1826</v>
      </c>
      <c r="G154" s="210" t="s">
        <v>149</v>
      </c>
      <c r="H154" s="211">
        <v>166</v>
      </c>
      <c r="I154" s="212"/>
      <c r="J154" s="213">
        <f>ROUND(I154*H154,2)</f>
        <v>0</v>
      </c>
      <c r="K154" s="209" t="s">
        <v>150</v>
      </c>
      <c r="L154" s="47"/>
      <c r="M154" s="214" t="s">
        <v>19</v>
      </c>
      <c r="N154" s="215" t="s">
        <v>44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151</v>
      </c>
      <c r="AT154" s="218" t="s">
        <v>146</v>
      </c>
      <c r="AU154" s="218" t="s">
        <v>82</v>
      </c>
      <c r="AY154" s="20" t="s">
        <v>144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151</v>
      </c>
      <c r="BM154" s="218" t="s">
        <v>1827</v>
      </c>
    </row>
    <row r="155" s="2" customFormat="1">
      <c r="A155" s="41"/>
      <c r="B155" s="42"/>
      <c r="C155" s="43"/>
      <c r="D155" s="220" t="s">
        <v>153</v>
      </c>
      <c r="E155" s="43"/>
      <c r="F155" s="221" t="s">
        <v>1828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153</v>
      </c>
      <c r="AU155" s="20" t="s">
        <v>82</v>
      </c>
    </row>
    <row r="156" s="14" customFormat="1">
      <c r="A156" s="14"/>
      <c r="B156" s="236"/>
      <c r="C156" s="237"/>
      <c r="D156" s="227" t="s">
        <v>155</v>
      </c>
      <c r="E156" s="238" t="s">
        <v>19</v>
      </c>
      <c r="F156" s="239" t="s">
        <v>1829</v>
      </c>
      <c r="G156" s="237"/>
      <c r="H156" s="240">
        <v>166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155</v>
      </c>
      <c r="AU156" s="246" t="s">
        <v>82</v>
      </c>
      <c r="AV156" s="14" t="s">
        <v>82</v>
      </c>
      <c r="AW156" s="14" t="s">
        <v>35</v>
      </c>
      <c r="AX156" s="14" t="s">
        <v>80</v>
      </c>
      <c r="AY156" s="246" t="s">
        <v>144</v>
      </c>
    </row>
    <row r="157" s="2" customFormat="1" ht="16.5" customHeight="1">
      <c r="A157" s="41"/>
      <c r="B157" s="42"/>
      <c r="C157" s="269" t="s">
        <v>317</v>
      </c>
      <c r="D157" s="269" t="s">
        <v>229</v>
      </c>
      <c r="E157" s="270" t="s">
        <v>1830</v>
      </c>
      <c r="F157" s="271" t="s">
        <v>1831</v>
      </c>
      <c r="G157" s="272" t="s">
        <v>166</v>
      </c>
      <c r="H157" s="273">
        <v>36</v>
      </c>
      <c r="I157" s="274"/>
      <c r="J157" s="275">
        <f>ROUND(I157*H157,2)</f>
        <v>0</v>
      </c>
      <c r="K157" s="271" t="s">
        <v>150</v>
      </c>
      <c r="L157" s="276"/>
      <c r="M157" s="277" t="s">
        <v>19</v>
      </c>
      <c r="N157" s="278" t="s">
        <v>44</v>
      </c>
      <c r="O157" s="87"/>
      <c r="P157" s="216">
        <f>O157*H157</f>
        <v>0</v>
      </c>
      <c r="Q157" s="216">
        <v>0.22</v>
      </c>
      <c r="R157" s="216">
        <f>Q157*H157</f>
        <v>7.9199999999999999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207</v>
      </c>
      <c r="AT157" s="218" t="s">
        <v>229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1832</v>
      </c>
    </row>
    <row r="158" s="14" customFormat="1">
      <c r="A158" s="14"/>
      <c r="B158" s="236"/>
      <c r="C158" s="237"/>
      <c r="D158" s="227" t="s">
        <v>155</v>
      </c>
      <c r="E158" s="238" t="s">
        <v>19</v>
      </c>
      <c r="F158" s="239" t="s">
        <v>1833</v>
      </c>
      <c r="G158" s="237"/>
      <c r="H158" s="240">
        <v>36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155</v>
      </c>
      <c r="AU158" s="246" t="s">
        <v>82</v>
      </c>
      <c r="AV158" s="14" t="s">
        <v>82</v>
      </c>
      <c r="AW158" s="14" t="s">
        <v>35</v>
      </c>
      <c r="AX158" s="14" t="s">
        <v>80</v>
      </c>
      <c r="AY158" s="246" t="s">
        <v>144</v>
      </c>
    </row>
    <row r="159" s="2" customFormat="1" ht="16.5" customHeight="1">
      <c r="A159" s="41"/>
      <c r="B159" s="42"/>
      <c r="C159" s="207" t="s">
        <v>322</v>
      </c>
      <c r="D159" s="207" t="s">
        <v>146</v>
      </c>
      <c r="E159" s="208" t="s">
        <v>1813</v>
      </c>
      <c r="F159" s="209" t="s">
        <v>1814</v>
      </c>
      <c r="G159" s="210" t="s">
        <v>149</v>
      </c>
      <c r="H159" s="211">
        <v>871</v>
      </c>
      <c r="I159" s="212"/>
      <c r="J159" s="213">
        <f>ROUND(I159*H159,2)</f>
        <v>0</v>
      </c>
      <c r="K159" s="209" t="s">
        <v>150</v>
      </c>
      <c r="L159" s="47"/>
      <c r="M159" s="214" t="s">
        <v>19</v>
      </c>
      <c r="N159" s="215" t="s">
        <v>44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151</v>
      </c>
      <c r="AT159" s="218" t="s">
        <v>146</v>
      </c>
      <c r="AU159" s="218" t="s">
        <v>82</v>
      </c>
      <c r="AY159" s="20" t="s">
        <v>144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151</v>
      </c>
      <c r="BM159" s="218" t="s">
        <v>1834</v>
      </c>
    </row>
    <row r="160" s="2" customFormat="1">
      <c r="A160" s="41"/>
      <c r="B160" s="42"/>
      <c r="C160" s="43"/>
      <c r="D160" s="220" t="s">
        <v>153</v>
      </c>
      <c r="E160" s="43"/>
      <c r="F160" s="221" t="s">
        <v>1816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153</v>
      </c>
      <c r="AU160" s="20" t="s">
        <v>82</v>
      </c>
    </row>
    <row r="161" s="2" customFormat="1" ht="16.5" customHeight="1">
      <c r="A161" s="41"/>
      <c r="B161" s="42"/>
      <c r="C161" s="207" t="s">
        <v>328</v>
      </c>
      <c r="D161" s="207" t="s">
        <v>146</v>
      </c>
      <c r="E161" s="208" t="s">
        <v>1835</v>
      </c>
      <c r="F161" s="209" t="s">
        <v>1836</v>
      </c>
      <c r="G161" s="210" t="s">
        <v>215</v>
      </c>
      <c r="H161" s="211">
        <v>0.021000000000000001</v>
      </c>
      <c r="I161" s="212"/>
      <c r="J161" s="213">
        <f>ROUND(I161*H161,2)</f>
        <v>0</v>
      </c>
      <c r="K161" s="209" t="s">
        <v>150</v>
      </c>
      <c r="L161" s="47"/>
      <c r="M161" s="214" t="s">
        <v>19</v>
      </c>
      <c r="N161" s="215" t="s">
        <v>44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151</v>
      </c>
      <c r="AT161" s="218" t="s">
        <v>146</v>
      </c>
      <c r="AU161" s="218" t="s">
        <v>82</v>
      </c>
      <c r="AY161" s="20" t="s">
        <v>144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151</v>
      </c>
      <c r="BM161" s="218" t="s">
        <v>1837</v>
      </c>
    </row>
    <row r="162" s="2" customFormat="1">
      <c r="A162" s="41"/>
      <c r="B162" s="42"/>
      <c r="C162" s="43"/>
      <c r="D162" s="220" t="s">
        <v>153</v>
      </c>
      <c r="E162" s="43"/>
      <c r="F162" s="221" t="s">
        <v>1838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153</v>
      </c>
      <c r="AU162" s="20" t="s">
        <v>82</v>
      </c>
    </row>
    <row r="163" s="14" customFormat="1">
      <c r="A163" s="14"/>
      <c r="B163" s="236"/>
      <c r="C163" s="237"/>
      <c r="D163" s="227" t="s">
        <v>155</v>
      </c>
      <c r="E163" s="238" t="s">
        <v>19</v>
      </c>
      <c r="F163" s="239" t="s">
        <v>1839</v>
      </c>
      <c r="G163" s="237"/>
      <c r="H163" s="240">
        <v>0.021000000000000001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155</v>
      </c>
      <c r="AU163" s="246" t="s">
        <v>82</v>
      </c>
      <c r="AV163" s="14" t="s">
        <v>82</v>
      </c>
      <c r="AW163" s="14" t="s">
        <v>35</v>
      </c>
      <c r="AX163" s="14" t="s">
        <v>80</v>
      </c>
      <c r="AY163" s="246" t="s">
        <v>144</v>
      </c>
    </row>
    <row r="164" s="2" customFormat="1" ht="16.5" customHeight="1">
      <c r="A164" s="41"/>
      <c r="B164" s="42"/>
      <c r="C164" s="269" t="s">
        <v>335</v>
      </c>
      <c r="D164" s="269" t="s">
        <v>229</v>
      </c>
      <c r="E164" s="270" t="s">
        <v>1840</v>
      </c>
      <c r="F164" s="271" t="s">
        <v>1841</v>
      </c>
      <c r="G164" s="272" t="s">
        <v>1278</v>
      </c>
      <c r="H164" s="273">
        <v>21</v>
      </c>
      <c r="I164" s="274"/>
      <c r="J164" s="275">
        <f>ROUND(I164*H164,2)</f>
        <v>0</v>
      </c>
      <c r="K164" s="271" t="s">
        <v>150</v>
      </c>
      <c r="L164" s="276"/>
      <c r="M164" s="277" t="s">
        <v>19</v>
      </c>
      <c r="N164" s="278" t="s">
        <v>44</v>
      </c>
      <c r="O164" s="87"/>
      <c r="P164" s="216">
        <f>O164*H164</f>
        <v>0</v>
      </c>
      <c r="Q164" s="216">
        <v>0.001</v>
      </c>
      <c r="R164" s="216">
        <f>Q164*H164</f>
        <v>0.021000000000000001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207</v>
      </c>
      <c r="AT164" s="218" t="s">
        <v>229</v>
      </c>
      <c r="AU164" s="218" t="s">
        <v>82</v>
      </c>
      <c r="AY164" s="20" t="s">
        <v>144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151</v>
      </c>
      <c r="BM164" s="218" t="s">
        <v>1842</v>
      </c>
    </row>
    <row r="165" s="14" customFormat="1">
      <c r="A165" s="14"/>
      <c r="B165" s="236"/>
      <c r="C165" s="237"/>
      <c r="D165" s="227" t="s">
        <v>155</v>
      </c>
      <c r="E165" s="238" t="s">
        <v>19</v>
      </c>
      <c r="F165" s="239" t="s">
        <v>1843</v>
      </c>
      <c r="G165" s="237"/>
      <c r="H165" s="240">
        <v>21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155</v>
      </c>
      <c r="AU165" s="246" t="s">
        <v>82</v>
      </c>
      <c r="AV165" s="14" t="s">
        <v>82</v>
      </c>
      <c r="AW165" s="14" t="s">
        <v>35</v>
      </c>
      <c r="AX165" s="14" t="s">
        <v>80</v>
      </c>
      <c r="AY165" s="246" t="s">
        <v>144</v>
      </c>
    </row>
    <row r="166" s="12" customFormat="1" ht="20.88" customHeight="1">
      <c r="A166" s="12"/>
      <c r="B166" s="191"/>
      <c r="C166" s="192"/>
      <c r="D166" s="193" t="s">
        <v>72</v>
      </c>
      <c r="E166" s="205" t="s">
        <v>163</v>
      </c>
      <c r="F166" s="205" t="s">
        <v>1844</v>
      </c>
      <c r="G166" s="192"/>
      <c r="H166" s="192"/>
      <c r="I166" s="195"/>
      <c r="J166" s="206">
        <f>BK166</f>
        <v>0</v>
      </c>
      <c r="K166" s="192"/>
      <c r="L166" s="197"/>
      <c r="M166" s="198"/>
      <c r="N166" s="199"/>
      <c r="O166" s="199"/>
      <c r="P166" s="200">
        <f>SUM(P167:P211)</f>
        <v>0</v>
      </c>
      <c r="Q166" s="199"/>
      <c r="R166" s="200">
        <f>SUM(R167:R211)</f>
        <v>2.5306999999999999</v>
      </c>
      <c r="S166" s="199"/>
      <c r="T166" s="201">
        <f>SUM(T167:T211)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2" t="s">
        <v>80</v>
      </c>
      <c r="AT166" s="203" t="s">
        <v>72</v>
      </c>
      <c r="AU166" s="203" t="s">
        <v>82</v>
      </c>
      <c r="AY166" s="202" t="s">
        <v>144</v>
      </c>
      <c r="BK166" s="204">
        <f>SUM(BK167:BK211)</f>
        <v>0</v>
      </c>
    </row>
    <row r="167" s="2" customFormat="1" ht="24.15" customHeight="1">
      <c r="A167" s="41"/>
      <c r="B167" s="42"/>
      <c r="C167" s="207" t="s">
        <v>342</v>
      </c>
      <c r="D167" s="207" t="s">
        <v>146</v>
      </c>
      <c r="E167" s="208" t="s">
        <v>1845</v>
      </c>
      <c r="F167" s="209" t="s">
        <v>1846</v>
      </c>
      <c r="G167" s="210" t="s">
        <v>331</v>
      </c>
      <c r="H167" s="211">
        <v>6</v>
      </c>
      <c r="I167" s="212"/>
      <c r="J167" s="213">
        <f>ROUND(I167*H167,2)</f>
        <v>0</v>
      </c>
      <c r="K167" s="209" t="s">
        <v>150</v>
      </c>
      <c r="L167" s="47"/>
      <c r="M167" s="214" t="s">
        <v>19</v>
      </c>
      <c r="N167" s="215" t="s">
        <v>44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151</v>
      </c>
      <c r="AT167" s="218" t="s">
        <v>146</v>
      </c>
      <c r="AU167" s="218" t="s">
        <v>163</v>
      </c>
      <c r="AY167" s="20" t="s">
        <v>144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151</v>
      </c>
      <c r="BM167" s="218" t="s">
        <v>1847</v>
      </c>
    </row>
    <row r="168" s="2" customFormat="1">
      <c r="A168" s="41"/>
      <c r="B168" s="42"/>
      <c r="C168" s="43"/>
      <c r="D168" s="220" t="s">
        <v>153</v>
      </c>
      <c r="E168" s="43"/>
      <c r="F168" s="221" t="s">
        <v>1848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153</v>
      </c>
      <c r="AU168" s="20" t="s">
        <v>163</v>
      </c>
    </row>
    <row r="169" s="14" customFormat="1">
      <c r="A169" s="14"/>
      <c r="B169" s="236"/>
      <c r="C169" s="237"/>
      <c r="D169" s="227" t="s">
        <v>155</v>
      </c>
      <c r="E169" s="238" t="s">
        <v>19</v>
      </c>
      <c r="F169" s="239" t="s">
        <v>1849</v>
      </c>
      <c r="G169" s="237"/>
      <c r="H169" s="240">
        <v>6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155</v>
      </c>
      <c r="AU169" s="246" t="s">
        <v>163</v>
      </c>
      <c r="AV169" s="14" t="s">
        <v>82</v>
      </c>
      <c r="AW169" s="14" t="s">
        <v>35</v>
      </c>
      <c r="AX169" s="14" t="s">
        <v>80</v>
      </c>
      <c r="AY169" s="246" t="s">
        <v>144</v>
      </c>
    </row>
    <row r="170" s="2" customFormat="1" ht="16.5" customHeight="1">
      <c r="A170" s="41"/>
      <c r="B170" s="42"/>
      <c r="C170" s="269" t="s">
        <v>348</v>
      </c>
      <c r="D170" s="269" t="s">
        <v>229</v>
      </c>
      <c r="E170" s="270" t="s">
        <v>1830</v>
      </c>
      <c r="F170" s="271" t="s">
        <v>1831</v>
      </c>
      <c r="G170" s="272" t="s">
        <v>166</v>
      </c>
      <c r="H170" s="273">
        <v>10.199999999999999</v>
      </c>
      <c r="I170" s="274"/>
      <c r="J170" s="275">
        <f>ROUND(I170*H170,2)</f>
        <v>0</v>
      </c>
      <c r="K170" s="271" t="s">
        <v>150</v>
      </c>
      <c r="L170" s="276"/>
      <c r="M170" s="277" t="s">
        <v>19</v>
      </c>
      <c r="N170" s="278" t="s">
        <v>44</v>
      </c>
      <c r="O170" s="87"/>
      <c r="P170" s="216">
        <f>O170*H170</f>
        <v>0</v>
      </c>
      <c r="Q170" s="216">
        <v>0.22</v>
      </c>
      <c r="R170" s="216">
        <f>Q170*H170</f>
        <v>2.2439999999999998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207</v>
      </c>
      <c r="AT170" s="218" t="s">
        <v>229</v>
      </c>
      <c r="AU170" s="218" t="s">
        <v>163</v>
      </c>
      <c r="AY170" s="20" t="s">
        <v>144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80</v>
      </c>
      <c r="BK170" s="219">
        <f>ROUND(I170*H170,2)</f>
        <v>0</v>
      </c>
      <c r="BL170" s="20" t="s">
        <v>151</v>
      </c>
      <c r="BM170" s="218" t="s">
        <v>1850</v>
      </c>
    </row>
    <row r="171" s="14" customFormat="1">
      <c r="A171" s="14"/>
      <c r="B171" s="236"/>
      <c r="C171" s="237"/>
      <c r="D171" s="227" t="s">
        <v>155</v>
      </c>
      <c r="E171" s="238" t="s">
        <v>19</v>
      </c>
      <c r="F171" s="239" t="s">
        <v>1851</v>
      </c>
      <c r="G171" s="237"/>
      <c r="H171" s="240">
        <v>3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155</v>
      </c>
      <c r="AU171" s="246" t="s">
        <v>163</v>
      </c>
      <c r="AV171" s="14" t="s">
        <v>82</v>
      </c>
      <c r="AW171" s="14" t="s">
        <v>35</v>
      </c>
      <c r="AX171" s="14" t="s">
        <v>73</v>
      </c>
      <c r="AY171" s="246" t="s">
        <v>144</v>
      </c>
    </row>
    <row r="172" s="14" customFormat="1">
      <c r="A172" s="14"/>
      <c r="B172" s="236"/>
      <c r="C172" s="237"/>
      <c r="D172" s="227" t="s">
        <v>155</v>
      </c>
      <c r="E172" s="238" t="s">
        <v>19</v>
      </c>
      <c r="F172" s="239" t="s">
        <v>1852</v>
      </c>
      <c r="G172" s="237"/>
      <c r="H172" s="240">
        <v>2.7000000000000002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155</v>
      </c>
      <c r="AU172" s="246" t="s">
        <v>163</v>
      </c>
      <c r="AV172" s="14" t="s">
        <v>82</v>
      </c>
      <c r="AW172" s="14" t="s">
        <v>35</v>
      </c>
      <c r="AX172" s="14" t="s">
        <v>73</v>
      </c>
      <c r="AY172" s="246" t="s">
        <v>144</v>
      </c>
    </row>
    <row r="173" s="14" customFormat="1">
      <c r="A173" s="14"/>
      <c r="B173" s="236"/>
      <c r="C173" s="237"/>
      <c r="D173" s="227" t="s">
        <v>155</v>
      </c>
      <c r="E173" s="238" t="s">
        <v>19</v>
      </c>
      <c r="F173" s="239" t="s">
        <v>1853</v>
      </c>
      <c r="G173" s="237"/>
      <c r="H173" s="240">
        <v>4.5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155</v>
      </c>
      <c r="AU173" s="246" t="s">
        <v>163</v>
      </c>
      <c r="AV173" s="14" t="s">
        <v>82</v>
      </c>
      <c r="AW173" s="14" t="s">
        <v>35</v>
      </c>
      <c r="AX173" s="14" t="s">
        <v>73</v>
      </c>
      <c r="AY173" s="246" t="s">
        <v>144</v>
      </c>
    </row>
    <row r="174" s="16" customFormat="1">
      <c r="A174" s="16"/>
      <c r="B174" s="258"/>
      <c r="C174" s="259"/>
      <c r="D174" s="227" t="s">
        <v>155</v>
      </c>
      <c r="E174" s="260" t="s">
        <v>19</v>
      </c>
      <c r="F174" s="261" t="s">
        <v>175</v>
      </c>
      <c r="G174" s="259"/>
      <c r="H174" s="262">
        <v>10.199999999999999</v>
      </c>
      <c r="I174" s="263"/>
      <c r="J174" s="259"/>
      <c r="K174" s="259"/>
      <c r="L174" s="264"/>
      <c r="M174" s="265"/>
      <c r="N174" s="266"/>
      <c r="O174" s="266"/>
      <c r="P174" s="266"/>
      <c r="Q174" s="266"/>
      <c r="R174" s="266"/>
      <c r="S174" s="266"/>
      <c r="T174" s="267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68" t="s">
        <v>155</v>
      </c>
      <c r="AU174" s="268" t="s">
        <v>163</v>
      </c>
      <c r="AV174" s="16" t="s">
        <v>151</v>
      </c>
      <c r="AW174" s="16" t="s">
        <v>35</v>
      </c>
      <c r="AX174" s="16" t="s">
        <v>80</v>
      </c>
      <c r="AY174" s="268" t="s">
        <v>144</v>
      </c>
    </row>
    <row r="175" s="2" customFormat="1" ht="24.15" customHeight="1">
      <c r="A175" s="41"/>
      <c r="B175" s="42"/>
      <c r="C175" s="207" t="s">
        <v>353</v>
      </c>
      <c r="D175" s="207" t="s">
        <v>146</v>
      </c>
      <c r="E175" s="208" t="s">
        <v>1854</v>
      </c>
      <c r="F175" s="209" t="s">
        <v>1855</v>
      </c>
      <c r="G175" s="210" t="s">
        <v>331</v>
      </c>
      <c r="H175" s="211">
        <v>6</v>
      </c>
      <c r="I175" s="212"/>
      <c r="J175" s="213">
        <f>ROUND(I175*H175,2)</f>
        <v>0</v>
      </c>
      <c r="K175" s="209" t="s">
        <v>150</v>
      </c>
      <c r="L175" s="47"/>
      <c r="M175" s="214" t="s">
        <v>19</v>
      </c>
      <c r="N175" s="215" t="s">
        <v>44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151</v>
      </c>
      <c r="AT175" s="218" t="s">
        <v>146</v>
      </c>
      <c r="AU175" s="218" t="s">
        <v>163</v>
      </c>
      <c r="AY175" s="20" t="s">
        <v>144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80</v>
      </c>
      <c r="BK175" s="219">
        <f>ROUND(I175*H175,2)</f>
        <v>0</v>
      </c>
      <c r="BL175" s="20" t="s">
        <v>151</v>
      </c>
      <c r="BM175" s="218" t="s">
        <v>1856</v>
      </c>
    </row>
    <row r="176" s="2" customFormat="1">
      <c r="A176" s="41"/>
      <c r="B176" s="42"/>
      <c r="C176" s="43"/>
      <c r="D176" s="220" t="s">
        <v>153</v>
      </c>
      <c r="E176" s="43"/>
      <c r="F176" s="221" t="s">
        <v>1857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153</v>
      </c>
      <c r="AU176" s="20" t="s">
        <v>163</v>
      </c>
    </row>
    <row r="177" s="2" customFormat="1" ht="16.5" customHeight="1">
      <c r="A177" s="41"/>
      <c r="B177" s="42"/>
      <c r="C177" s="269" t="s">
        <v>360</v>
      </c>
      <c r="D177" s="269" t="s">
        <v>229</v>
      </c>
      <c r="E177" s="270" t="s">
        <v>1858</v>
      </c>
      <c r="F177" s="271" t="s">
        <v>1859</v>
      </c>
      <c r="G177" s="272" t="s">
        <v>331</v>
      </c>
      <c r="H177" s="273">
        <v>1</v>
      </c>
      <c r="I177" s="274"/>
      <c r="J177" s="275">
        <f>ROUND(I177*H177,2)</f>
        <v>0</v>
      </c>
      <c r="K177" s="271" t="s">
        <v>19</v>
      </c>
      <c r="L177" s="276"/>
      <c r="M177" s="277" t="s">
        <v>19</v>
      </c>
      <c r="N177" s="278" t="s">
        <v>44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207</v>
      </c>
      <c r="AT177" s="218" t="s">
        <v>229</v>
      </c>
      <c r="AU177" s="218" t="s">
        <v>163</v>
      </c>
      <c r="AY177" s="20" t="s">
        <v>144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151</v>
      </c>
      <c r="BM177" s="218" t="s">
        <v>1860</v>
      </c>
    </row>
    <row r="178" s="2" customFormat="1" ht="16.5" customHeight="1">
      <c r="A178" s="41"/>
      <c r="B178" s="42"/>
      <c r="C178" s="269" t="s">
        <v>366</v>
      </c>
      <c r="D178" s="269" t="s">
        <v>229</v>
      </c>
      <c r="E178" s="270" t="s">
        <v>1861</v>
      </c>
      <c r="F178" s="271" t="s">
        <v>1862</v>
      </c>
      <c r="G178" s="272" t="s">
        <v>331</v>
      </c>
      <c r="H178" s="273">
        <v>5</v>
      </c>
      <c r="I178" s="274"/>
      <c r="J178" s="275">
        <f>ROUND(I178*H178,2)</f>
        <v>0</v>
      </c>
      <c r="K178" s="271" t="s">
        <v>19</v>
      </c>
      <c r="L178" s="276"/>
      <c r="M178" s="277" t="s">
        <v>19</v>
      </c>
      <c r="N178" s="278" t="s">
        <v>44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207</v>
      </c>
      <c r="AT178" s="218" t="s">
        <v>229</v>
      </c>
      <c r="AU178" s="218" t="s">
        <v>163</v>
      </c>
      <c r="AY178" s="20" t="s">
        <v>144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151</v>
      </c>
      <c r="BM178" s="218" t="s">
        <v>1863</v>
      </c>
    </row>
    <row r="179" s="2" customFormat="1" ht="16.5" customHeight="1">
      <c r="A179" s="41"/>
      <c r="B179" s="42"/>
      <c r="C179" s="207" t="s">
        <v>371</v>
      </c>
      <c r="D179" s="207" t="s">
        <v>146</v>
      </c>
      <c r="E179" s="208" t="s">
        <v>1864</v>
      </c>
      <c r="F179" s="209" t="s">
        <v>1865</v>
      </c>
      <c r="G179" s="210" t="s">
        <v>331</v>
      </c>
      <c r="H179" s="211">
        <v>5</v>
      </c>
      <c r="I179" s="212"/>
      <c r="J179" s="213">
        <f>ROUND(I179*H179,2)</f>
        <v>0</v>
      </c>
      <c r="K179" s="209" t="s">
        <v>150</v>
      </c>
      <c r="L179" s="47"/>
      <c r="M179" s="214" t="s">
        <v>19</v>
      </c>
      <c r="N179" s="215" t="s">
        <v>44</v>
      </c>
      <c r="O179" s="87"/>
      <c r="P179" s="216">
        <f>O179*H179</f>
        <v>0</v>
      </c>
      <c r="Q179" s="216">
        <v>6.0000000000000002E-05</v>
      </c>
      <c r="R179" s="216">
        <f>Q179*H179</f>
        <v>0.00030000000000000003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151</v>
      </c>
      <c r="AT179" s="218" t="s">
        <v>146</v>
      </c>
      <c r="AU179" s="218" t="s">
        <v>163</v>
      </c>
      <c r="AY179" s="20" t="s">
        <v>144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80</v>
      </c>
      <c r="BK179" s="219">
        <f>ROUND(I179*H179,2)</f>
        <v>0</v>
      </c>
      <c r="BL179" s="20" t="s">
        <v>151</v>
      </c>
      <c r="BM179" s="218" t="s">
        <v>1866</v>
      </c>
    </row>
    <row r="180" s="2" customFormat="1">
      <c r="A180" s="41"/>
      <c r="B180" s="42"/>
      <c r="C180" s="43"/>
      <c r="D180" s="220" t="s">
        <v>153</v>
      </c>
      <c r="E180" s="43"/>
      <c r="F180" s="221" t="s">
        <v>1867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153</v>
      </c>
      <c r="AU180" s="20" t="s">
        <v>163</v>
      </c>
    </row>
    <row r="181" s="2" customFormat="1" ht="16.5" customHeight="1">
      <c r="A181" s="41"/>
      <c r="B181" s="42"/>
      <c r="C181" s="269" t="s">
        <v>377</v>
      </c>
      <c r="D181" s="269" t="s">
        <v>229</v>
      </c>
      <c r="E181" s="270" t="s">
        <v>1868</v>
      </c>
      <c r="F181" s="271" t="s">
        <v>1869</v>
      </c>
      <c r="G181" s="272" t="s">
        <v>331</v>
      </c>
      <c r="H181" s="273">
        <v>15</v>
      </c>
      <c r="I181" s="274"/>
      <c r="J181" s="275">
        <f>ROUND(I181*H181,2)</f>
        <v>0</v>
      </c>
      <c r="K181" s="271" t="s">
        <v>150</v>
      </c>
      <c r="L181" s="276"/>
      <c r="M181" s="277" t="s">
        <v>19</v>
      </c>
      <c r="N181" s="278" t="s">
        <v>44</v>
      </c>
      <c r="O181" s="87"/>
      <c r="P181" s="216">
        <f>O181*H181</f>
        <v>0</v>
      </c>
      <c r="Q181" s="216">
        <v>0.0070899999999999999</v>
      </c>
      <c r="R181" s="216">
        <f>Q181*H181</f>
        <v>0.10635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207</v>
      </c>
      <c r="AT181" s="218" t="s">
        <v>229</v>
      </c>
      <c r="AU181" s="218" t="s">
        <v>163</v>
      </c>
      <c r="AY181" s="20" t="s">
        <v>144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151</v>
      </c>
      <c r="BM181" s="218" t="s">
        <v>1870</v>
      </c>
    </row>
    <row r="182" s="14" customFormat="1">
      <c r="A182" s="14"/>
      <c r="B182" s="236"/>
      <c r="C182" s="237"/>
      <c r="D182" s="227" t="s">
        <v>155</v>
      </c>
      <c r="E182" s="237"/>
      <c r="F182" s="239" t="s">
        <v>1871</v>
      </c>
      <c r="G182" s="237"/>
      <c r="H182" s="240">
        <v>15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155</v>
      </c>
      <c r="AU182" s="246" t="s">
        <v>163</v>
      </c>
      <c r="AV182" s="14" t="s">
        <v>82</v>
      </c>
      <c r="AW182" s="14" t="s">
        <v>4</v>
      </c>
      <c r="AX182" s="14" t="s">
        <v>80</v>
      </c>
      <c r="AY182" s="246" t="s">
        <v>144</v>
      </c>
    </row>
    <row r="183" s="2" customFormat="1" ht="16.5" customHeight="1">
      <c r="A183" s="41"/>
      <c r="B183" s="42"/>
      <c r="C183" s="207" t="s">
        <v>383</v>
      </c>
      <c r="D183" s="207" t="s">
        <v>146</v>
      </c>
      <c r="E183" s="208" t="s">
        <v>1872</v>
      </c>
      <c r="F183" s="209" t="s">
        <v>1873</v>
      </c>
      <c r="G183" s="210" t="s">
        <v>331</v>
      </c>
      <c r="H183" s="211">
        <v>1</v>
      </c>
      <c r="I183" s="212"/>
      <c r="J183" s="213">
        <f>ROUND(I183*H183,2)</f>
        <v>0</v>
      </c>
      <c r="K183" s="209" t="s">
        <v>150</v>
      </c>
      <c r="L183" s="47"/>
      <c r="M183" s="214" t="s">
        <v>19</v>
      </c>
      <c r="N183" s="215" t="s">
        <v>44</v>
      </c>
      <c r="O183" s="87"/>
      <c r="P183" s="216">
        <f>O183*H183</f>
        <v>0</v>
      </c>
      <c r="Q183" s="216">
        <v>6.0000000000000002E-05</v>
      </c>
      <c r="R183" s="216">
        <f>Q183*H183</f>
        <v>6.0000000000000002E-05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151</v>
      </c>
      <c r="AT183" s="218" t="s">
        <v>146</v>
      </c>
      <c r="AU183" s="218" t="s">
        <v>163</v>
      </c>
      <c r="AY183" s="20" t="s">
        <v>144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151</v>
      </c>
      <c r="BM183" s="218" t="s">
        <v>1874</v>
      </c>
    </row>
    <row r="184" s="2" customFormat="1">
      <c r="A184" s="41"/>
      <c r="B184" s="42"/>
      <c r="C184" s="43"/>
      <c r="D184" s="220" t="s">
        <v>153</v>
      </c>
      <c r="E184" s="43"/>
      <c r="F184" s="221" t="s">
        <v>1875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153</v>
      </c>
      <c r="AU184" s="20" t="s">
        <v>163</v>
      </c>
    </row>
    <row r="185" s="2" customFormat="1" ht="16.5" customHeight="1">
      <c r="A185" s="41"/>
      <c r="B185" s="42"/>
      <c r="C185" s="269" t="s">
        <v>389</v>
      </c>
      <c r="D185" s="269" t="s">
        <v>229</v>
      </c>
      <c r="E185" s="270" t="s">
        <v>1876</v>
      </c>
      <c r="F185" s="271" t="s">
        <v>1877</v>
      </c>
      <c r="G185" s="272" t="s">
        <v>331</v>
      </c>
      <c r="H185" s="273">
        <v>2</v>
      </c>
      <c r="I185" s="274"/>
      <c r="J185" s="275">
        <f>ROUND(I185*H185,2)</f>
        <v>0</v>
      </c>
      <c r="K185" s="271" t="s">
        <v>150</v>
      </c>
      <c r="L185" s="276"/>
      <c r="M185" s="277" t="s">
        <v>19</v>
      </c>
      <c r="N185" s="278" t="s">
        <v>44</v>
      </c>
      <c r="O185" s="87"/>
      <c r="P185" s="216">
        <f>O185*H185</f>
        <v>0</v>
      </c>
      <c r="Q185" s="216">
        <v>0.0058999999999999999</v>
      </c>
      <c r="R185" s="216">
        <f>Q185*H185</f>
        <v>0.0118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207</v>
      </c>
      <c r="AT185" s="218" t="s">
        <v>229</v>
      </c>
      <c r="AU185" s="218" t="s">
        <v>163</v>
      </c>
      <c r="AY185" s="20" t="s">
        <v>144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80</v>
      </c>
      <c r="BK185" s="219">
        <f>ROUND(I185*H185,2)</f>
        <v>0</v>
      </c>
      <c r="BL185" s="20" t="s">
        <v>151</v>
      </c>
      <c r="BM185" s="218" t="s">
        <v>1878</v>
      </c>
    </row>
    <row r="186" s="14" customFormat="1">
      <c r="A186" s="14"/>
      <c r="B186" s="236"/>
      <c r="C186" s="237"/>
      <c r="D186" s="227" t="s">
        <v>155</v>
      </c>
      <c r="E186" s="237"/>
      <c r="F186" s="239" t="s">
        <v>1879</v>
      </c>
      <c r="G186" s="237"/>
      <c r="H186" s="240">
        <v>2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155</v>
      </c>
      <c r="AU186" s="246" t="s">
        <v>163</v>
      </c>
      <c r="AV186" s="14" t="s">
        <v>82</v>
      </c>
      <c r="AW186" s="14" t="s">
        <v>4</v>
      </c>
      <c r="AX186" s="14" t="s">
        <v>80</v>
      </c>
      <c r="AY186" s="246" t="s">
        <v>144</v>
      </c>
    </row>
    <row r="187" s="2" customFormat="1" ht="16.5" customHeight="1">
      <c r="A187" s="41"/>
      <c r="B187" s="42"/>
      <c r="C187" s="207" t="s">
        <v>396</v>
      </c>
      <c r="D187" s="207" t="s">
        <v>146</v>
      </c>
      <c r="E187" s="208" t="s">
        <v>1880</v>
      </c>
      <c r="F187" s="209" t="s">
        <v>1881</v>
      </c>
      <c r="G187" s="210" t="s">
        <v>149</v>
      </c>
      <c r="H187" s="211">
        <v>1.5</v>
      </c>
      <c r="I187" s="212"/>
      <c r="J187" s="213">
        <f>ROUND(I187*H187,2)</f>
        <v>0</v>
      </c>
      <c r="K187" s="209" t="s">
        <v>150</v>
      </c>
      <c r="L187" s="47"/>
      <c r="M187" s="214" t="s">
        <v>19</v>
      </c>
      <c r="N187" s="215" t="s">
        <v>44</v>
      </c>
      <c r="O187" s="87"/>
      <c r="P187" s="216">
        <f>O187*H187</f>
        <v>0</v>
      </c>
      <c r="Q187" s="216">
        <v>3.0000000000000001E-05</v>
      </c>
      <c r="R187" s="216">
        <f>Q187*H187</f>
        <v>4.5000000000000003E-05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151</v>
      </c>
      <c r="AT187" s="218" t="s">
        <v>146</v>
      </c>
      <c r="AU187" s="218" t="s">
        <v>163</v>
      </c>
      <c r="AY187" s="20" t="s">
        <v>144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151</v>
      </c>
      <c r="BM187" s="218" t="s">
        <v>1882</v>
      </c>
    </row>
    <row r="188" s="2" customFormat="1">
      <c r="A188" s="41"/>
      <c r="B188" s="42"/>
      <c r="C188" s="43"/>
      <c r="D188" s="220" t="s">
        <v>153</v>
      </c>
      <c r="E188" s="43"/>
      <c r="F188" s="221" t="s">
        <v>1883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153</v>
      </c>
      <c r="AU188" s="20" t="s">
        <v>163</v>
      </c>
    </row>
    <row r="189" s="2" customFormat="1" ht="16.5" customHeight="1">
      <c r="A189" s="41"/>
      <c r="B189" s="42"/>
      <c r="C189" s="269" t="s">
        <v>405</v>
      </c>
      <c r="D189" s="269" t="s">
        <v>229</v>
      </c>
      <c r="E189" s="270" t="s">
        <v>1884</v>
      </c>
      <c r="F189" s="271" t="s">
        <v>1885</v>
      </c>
      <c r="G189" s="272" t="s">
        <v>149</v>
      </c>
      <c r="H189" s="273">
        <v>1.6499999999999999</v>
      </c>
      <c r="I189" s="274"/>
      <c r="J189" s="275">
        <f>ROUND(I189*H189,2)</f>
        <v>0</v>
      </c>
      <c r="K189" s="271" t="s">
        <v>150</v>
      </c>
      <c r="L189" s="276"/>
      <c r="M189" s="277" t="s">
        <v>19</v>
      </c>
      <c r="N189" s="278" t="s">
        <v>44</v>
      </c>
      <c r="O189" s="87"/>
      <c r="P189" s="216">
        <f>O189*H189</f>
        <v>0</v>
      </c>
      <c r="Q189" s="216">
        <v>0.00050000000000000001</v>
      </c>
      <c r="R189" s="216">
        <f>Q189*H189</f>
        <v>0.000825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207</v>
      </c>
      <c r="AT189" s="218" t="s">
        <v>229</v>
      </c>
      <c r="AU189" s="218" t="s">
        <v>163</v>
      </c>
      <c r="AY189" s="20" t="s">
        <v>144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80</v>
      </c>
      <c r="BK189" s="219">
        <f>ROUND(I189*H189,2)</f>
        <v>0</v>
      </c>
      <c r="BL189" s="20" t="s">
        <v>151</v>
      </c>
      <c r="BM189" s="218" t="s">
        <v>1886</v>
      </c>
    </row>
    <row r="190" s="14" customFormat="1">
      <c r="A190" s="14"/>
      <c r="B190" s="236"/>
      <c r="C190" s="237"/>
      <c r="D190" s="227" t="s">
        <v>155</v>
      </c>
      <c r="E190" s="237"/>
      <c r="F190" s="239" t="s">
        <v>1887</v>
      </c>
      <c r="G190" s="237"/>
      <c r="H190" s="240">
        <v>1.6499999999999999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155</v>
      </c>
      <c r="AU190" s="246" t="s">
        <v>163</v>
      </c>
      <c r="AV190" s="14" t="s">
        <v>82</v>
      </c>
      <c r="AW190" s="14" t="s">
        <v>4</v>
      </c>
      <c r="AX190" s="14" t="s">
        <v>80</v>
      </c>
      <c r="AY190" s="246" t="s">
        <v>144</v>
      </c>
    </row>
    <row r="191" s="2" customFormat="1" ht="24.15" customHeight="1">
      <c r="A191" s="41"/>
      <c r="B191" s="42"/>
      <c r="C191" s="207" t="s">
        <v>412</v>
      </c>
      <c r="D191" s="207" t="s">
        <v>146</v>
      </c>
      <c r="E191" s="208" t="s">
        <v>1888</v>
      </c>
      <c r="F191" s="209" t="s">
        <v>1889</v>
      </c>
      <c r="G191" s="210" t="s">
        <v>331</v>
      </c>
      <c r="H191" s="211">
        <v>5</v>
      </c>
      <c r="I191" s="212"/>
      <c r="J191" s="213">
        <f>ROUND(I191*H191,2)</f>
        <v>0</v>
      </c>
      <c r="K191" s="209" t="s">
        <v>150</v>
      </c>
      <c r="L191" s="47"/>
      <c r="M191" s="214" t="s">
        <v>19</v>
      </c>
      <c r="N191" s="215" t="s">
        <v>44</v>
      </c>
      <c r="O191" s="87"/>
      <c r="P191" s="216">
        <f>O191*H191</f>
        <v>0</v>
      </c>
      <c r="Q191" s="216">
        <v>0.01281</v>
      </c>
      <c r="R191" s="216">
        <f>Q191*H191</f>
        <v>0.064049999999999996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151</v>
      </c>
      <c r="AT191" s="218" t="s">
        <v>146</v>
      </c>
      <c r="AU191" s="218" t="s">
        <v>163</v>
      </c>
      <c r="AY191" s="20" t="s">
        <v>144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80</v>
      </c>
      <c r="BK191" s="219">
        <f>ROUND(I191*H191,2)</f>
        <v>0</v>
      </c>
      <c r="BL191" s="20" t="s">
        <v>151</v>
      </c>
      <c r="BM191" s="218" t="s">
        <v>1890</v>
      </c>
    </row>
    <row r="192" s="2" customFormat="1">
      <c r="A192" s="41"/>
      <c r="B192" s="42"/>
      <c r="C192" s="43"/>
      <c r="D192" s="220" t="s">
        <v>153</v>
      </c>
      <c r="E192" s="43"/>
      <c r="F192" s="221" t="s">
        <v>1891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153</v>
      </c>
      <c r="AU192" s="20" t="s">
        <v>163</v>
      </c>
    </row>
    <row r="193" s="14" customFormat="1">
      <c r="A193" s="14"/>
      <c r="B193" s="236"/>
      <c r="C193" s="237"/>
      <c r="D193" s="227" t="s">
        <v>155</v>
      </c>
      <c r="E193" s="238" t="s">
        <v>19</v>
      </c>
      <c r="F193" s="239" t="s">
        <v>1892</v>
      </c>
      <c r="G193" s="237"/>
      <c r="H193" s="240">
        <v>5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155</v>
      </c>
      <c r="AU193" s="246" t="s">
        <v>163</v>
      </c>
      <c r="AV193" s="14" t="s">
        <v>82</v>
      </c>
      <c r="AW193" s="14" t="s">
        <v>35</v>
      </c>
      <c r="AX193" s="14" t="s">
        <v>80</v>
      </c>
      <c r="AY193" s="246" t="s">
        <v>144</v>
      </c>
    </row>
    <row r="194" s="2" customFormat="1" ht="24.15" customHeight="1">
      <c r="A194" s="41"/>
      <c r="B194" s="42"/>
      <c r="C194" s="207" t="s">
        <v>419</v>
      </c>
      <c r="D194" s="207" t="s">
        <v>146</v>
      </c>
      <c r="E194" s="208" t="s">
        <v>1893</v>
      </c>
      <c r="F194" s="209" t="s">
        <v>1894</v>
      </c>
      <c r="G194" s="210" t="s">
        <v>215</v>
      </c>
      <c r="H194" s="211">
        <v>0.089999999999999997</v>
      </c>
      <c r="I194" s="212"/>
      <c r="J194" s="213">
        <f>ROUND(I194*H194,2)</f>
        <v>0</v>
      </c>
      <c r="K194" s="209" t="s">
        <v>150</v>
      </c>
      <c r="L194" s="47"/>
      <c r="M194" s="214" t="s">
        <v>19</v>
      </c>
      <c r="N194" s="215" t="s">
        <v>44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151</v>
      </c>
      <c r="AT194" s="218" t="s">
        <v>146</v>
      </c>
      <c r="AU194" s="218" t="s">
        <v>163</v>
      </c>
      <c r="AY194" s="20" t="s">
        <v>144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80</v>
      </c>
      <c r="BK194" s="219">
        <f>ROUND(I194*H194,2)</f>
        <v>0</v>
      </c>
      <c r="BL194" s="20" t="s">
        <v>151</v>
      </c>
      <c r="BM194" s="218" t="s">
        <v>1895</v>
      </c>
    </row>
    <row r="195" s="2" customFormat="1">
      <c r="A195" s="41"/>
      <c r="B195" s="42"/>
      <c r="C195" s="43"/>
      <c r="D195" s="220" t="s">
        <v>153</v>
      </c>
      <c r="E195" s="43"/>
      <c r="F195" s="221" t="s">
        <v>1896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153</v>
      </c>
      <c r="AU195" s="20" t="s">
        <v>163</v>
      </c>
    </row>
    <row r="196" s="14" customFormat="1">
      <c r="A196" s="14"/>
      <c r="B196" s="236"/>
      <c r="C196" s="237"/>
      <c r="D196" s="227" t="s">
        <v>155</v>
      </c>
      <c r="E196" s="238" t="s">
        <v>19</v>
      </c>
      <c r="F196" s="239" t="s">
        <v>1897</v>
      </c>
      <c r="G196" s="237"/>
      <c r="H196" s="240">
        <v>0.089999999999999997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155</v>
      </c>
      <c r="AU196" s="246" t="s">
        <v>163</v>
      </c>
      <c r="AV196" s="14" t="s">
        <v>82</v>
      </c>
      <c r="AW196" s="14" t="s">
        <v>35</v>
      </c>
      <c r="AX196" s="14" t="s">
        <v>80</v>
      </c>
      <c r="AY196" s="246" t="s">
        <v>144</v>
      </c>
    </row>
    <row r="197" s="2" customFormat="1" ht="16.5" customHeight="1">
      <c r="A197" s="41"/>
      <c r="B197" s="42"/>
      <c r="C197" s="269" t="s">
        <v>424</v>
      </c>
      <c r="D197" s="269" t="s">
        <v>229</v>
      </c>
      <c r="E197" s="270" t="s">
        <v>1840</v>
      </c>
      <c r="F197" s="271" t="s">
        <v>1841</v>
      </c>
      <c r="G197" s="272" t="s">
        <v>1278</v>
      </c>
      <c r="H197" s="273">
        <v>0.27000000000000002</v>
      </c>
      <c r="I197" s="274"/>
      <c r="J197" s="275">
        <f>ROUND(I197*H197,2)</f>
        <v>0</v>
      </c>
      <c r="K197" s="271" t="s">
        <v>150</v>
      </c>
      <c r="L197" s="276"/>
      <c r="M197" s="277" t="s">
        <v>19</v>
      </c>
      <c r="N197" s="278" t="s">
        <v>44</v>
      </c>
      <c r="O197" s="87"/>
      <c r="P197" s="216">
        <f>O197*H197</f>
        <v>0</v>
      </c>
      <c r="Q197" s="216">
        <v>0.001</v>
      </c>
      <c r="R197" s="216">
        <f>Q197*H197</f>
        <v>0.00027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207</v>
      </c>
      <c r="AT197" s="218" t="s">
        <v>229</v>
      </c>
      <c r="AU197" s="218" t="s">
        <v>163</v>
      </c>
      <c r="AY197" s="20" t="s">
        <v>144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80</v>
      </c>
      <c r="BK197" s="219">
        <f>ROUND(I197*H197,2)</f>
        <v>0</v>
      </c>
      <c r="BL197" s="20" t="s">
        <v>151</v>
      </c>
      <c r="BM197" s="218" t="s">
        <v>1898</v>
      </c>
    </row>
    <row r="198" s="14" customFormat="1">
      <c r="A198" s="14"/>
      <c r="B198" s="236"/>
      <c r="C198" s="237"/>
      <c r="D198" s="227" t="s">
        <v>155</v>
      </c>
      <c r="E198" s="238" t="s">
        <v>19</v>
      </c>
      <c r="F198" s="239" t="s">
        <v>1899</v>
      </c>
      <c r="G198" s="237"/>
      <c r="H198" s="240">
        <v>9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155</v>
      </c>
      <c r="AU198" s="246" t="s">
        <v>163</v>
      </c>
      <c r="AV198" s="14" t="s">
        <v>82</v>
      </c>
      <c r="AW198" s="14" t="s">
        <v>35</v>
      </c>
      <c r="AX198" s="14" t="s">
        <v>80</v>
      </c>
      <c r="AY198" s="246" t="s">
        <v>144</v>
      </c>
    </row>
    <row r="199" s="14" customFormat="1">
      <c r="A199" s="14"/>
      <c r="B199" s="236"/>
      <c r="C199" s="237"/>
      <c r="D199" s="227" t="s">
        <v>155</v>
      </c>
      <c r="E199" s="237"/>
      <c r="F199" s="239" t="s">
        <v>1900</v>
      </c>
      <c r="G199" s="237"/>
      <c r="H199" s="240">
        <v>0.27000000000000002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155</v>
      </c>
      <c r="AU199" s="246" t="s">
        <v>163</v>
      </c>
      <c r="AV199" s="14" t="s">
        <v>82</v>
      </c>
      <c r="AW199" s="14" t="s">
        <v>4</v>
      </c>
      <c r="AX199" s="14" t="s">
        <v>80</v>
      </c>
      <c r="AY199" s="246" t="s">
        <v>144</v>
      </c>
    </row>
    <row r="200" s="2" customFormat="1" ht="21.75" customHeight="1">
      <c r="A200" s="41"/>
      <c r="B200" s="42"/>
      <c r="C200" s="207" t="s">
        <v>428</v>
      </c>
      <c r="D200" s="207" t="s">
        <v>146</v>
      </c>
      <c r="E200" s="208" t="s">
        <v>1901</v>
      </c>
      <c r="F200" s="209" t="s">
        <v>1902</v>
      </c>
      <c r="G200" s="210" t="s">
        <v>331</v>
      </c>
      <c r="H200" s="211">
        <v>6</v>
      </c>
      <c r="I200" s="212"/>
      <c r="J200" s="213">
        <f>ROUND(I200*H200,2)</f>
        <v>0</v>
      </c>
      <c r="K200" s="209" t="s">
        <v>150</v>
      </c>
      <c r="L200" s="47"/>
      <c r="M200" s="214" t="s">
        <v>19</v>
      </c>
      <c r="N200" s="215" t="s">
        <v>44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151</v>
      </c>
      <c r="AT200" s="218" t="s">
        <v>146</v>
      </c>
      <c r="AU200" s="218" t="s">
        <v>163</v>
      </c>
      <c r="AY200" s="20" t="s">
        <v>144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151</v>
      </c>
      <c r="BM200" s="218" t="s">
        <v>1903</v>
      </c>
    </row>
    <row r="201" s="2" customFormat="1">
      <c r="A201" s="41"/>
      <c r="B201" s="42"/>
      <c r="C201" s="43"/>
      <c r="D201" s="220" t="s">
        <v>153</v>
      </c>
      <c r="E201" s="43"/>
      <c r="F201" s="221" t="s">
        <v>1904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153</v>
      </c>
      <c r="AU201" s="20" t="s">
        <v>163</v>
      </c>
    </row>
    <row r="202" s="2" customFormat="1" ht="16.5" customHeight="1">
      <c r="A202" s="41"/>
      <c r="B202" s="42"/>
      <c r="C202" s="207" t="s">
        <v>435</v>
      </c>
      <c r="D202" s="207" t="s">
        <v>146</v>
      </c>
      <c r="E202" s="208" t="s">
        <v>1905</v>
      </c>
      <c r="F202" s="209" t="s">
        <v>1906</v>
      </c>
      <c r="G202" s="210" t="s">
        <v>149</v>
      </c>
      <c r="H202" s="211">
        <v>5</v>
      </c>
      <c r="I202" s="212"/>
      <c r="J202" s="213">
        <f>ROUND(I202*H202,2)</f>
        <v>0</v>
      </c>
      <c r="K202" s="209" t="s">
        <v>150</v>
      </c>
      <c r="L202" s="47"/>
      <c r="M202" s="214" t="s">
        <v>19</v>
      </c>
      <c r="N202" s="215" t="s">
        <v>44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151</v>
      </c>
      <c r="AT202" s="218" t="s">
        <v>146</v>
      </c>
      <c r="AU202" s="218" t="s">
        <v>163</v>
      </c>
      <c r="AY202" s="20" t="s">
        <v>144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80</v>
      </c>
      <c r="BK202" s="219">
        <f>ROUND(I202*H202,2)</f>
        <v>0</v>
      </c>
      <c r="BL202" s="20" t="s">
        <v>151</v>
      </c>
      <c r="BM202" s="218" t="s">
        <v>1907</v>
      </c>
    </row>
    <row r="203" s="2" customFormat="1">
      <c r="A203" s="41"/>
      <c r="B203" s="42"/>
      <c r="C203" s="43"/>
      <c r="D203" s="220" t="s">
        <v>153</v>
      </c>
      <c r="E203" s="43"/>
      <c r="F203" s="221" t="s">
        <v>1908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153</v>
      </c>
      <c r="AU203" s="20" t="s">
        <v>163</v>
      </c>
    </row>
    <row r="204" s="2" customFormat="1" ht="16.5" customHeight="1">
      <c r="A204" s="41"/>
      <c r="B204" s="42"/>
      <c r="C204" s="269" t="s">
        <v>623</v>
      </c>
      <c r="D204" s="269" t="s">
        <v>229</v>
      </c>
      <c r="E204" s="270" t="s">
        <v>1909</v>
      </c>
      <c r="F204" s="271" t="s">
        <v>1910</v>
      </c>
      <c r="G204" s="272" t="s">
        <v>166</v>
      </c>
      <c r="H204" s="273">
        <v>0.51500000000000001</v>
      </c>
      <c r="I204" s="274"/>
      <c r="J204" s="275">
        <f>ROUND(I204*H204,2)</f>
        <v>0</v>
      </c>
      <c r="K204" s="271" t="s">
        <v>150</v>
      </c>
      <c r="L204" s="276"/>
      <c r="M204" s="277" t="s">
        <v>19</v>
      </c>
      <c r="N204" s="278" t="s">
        <v>44</v>
      </c>
      <c r="O204" s="87"/>
      <c r="P204" s="216">
        <f>O204*H204</f>
        <v>0</v>
      </c>
      <c r="Q204" s="216">
        <v>0.20000000000000001</v>
      </c>
      <c r="R204" s="216">
        <f>Q204*H204</f>
        <v>0.10300000000000001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207</v>
      </c>
      <c r="AT204" s="218" t="s">
        <v>229</v>
      </c>
      <c r="AU204" s="218" t="s">
        <v>163</v>
      </c>
      <c r="AY204" s="20" t="s">
        <v>144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80</v>
      </c>
      <c r="BK204" s="219">
        <f>ROUND(I204*H204,2)</f>
        <v>0</v>
      </c>
      <c r="BL204" s="20" t="s">
        <v>151</v>
      </c>
      <c r="BM204" s="218" t="s">
        <v>1911</v>
      </c>
    </row>
    <row r="205" s="14" customFormat="1">
      <c r="A205" s="14"/>
      <c r="B205" s="236"/>
      <c r="C205" s="237"/>
      <c r="D205" s="227" t="s">
        <v>155</v>
      </c>
      <c r="E205" s="237"/>
      <c r="F205" s="239" t="s">
        <v>1912</v>
      </c>
      <c r="G205" s="237"/>
      <c r="H205" s="240">
        <v>0.51500000000000001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155</v>
      </c>
      <c r="AU205" s="246" t="s">
        <v>163</v>
      </c>
      <c r="AV205" s="14" t="s">
        <v>82</v>
      </c>
      <c r="AW205" s="14" t="s">
        <v>4</v>
      </c>
      <c r="AX205" s="14" t="s">
        <v>80</v>
      </c>
      <c r="AY205" s="246" t="s">
        <v>144</v>
      </c>
    </row>
    <row r="206" s="2" customFormat="1" ht="16.5" customHeight="1">
      <c r="A206" s="41"/>
      <c r="B206" s="42"/>
      <c r="C206" s="207" t="s">
        <v>628</v>
      </c>
      <c r="D206" s="207" t="s">
        <v>146</v>
      </c>
      <c r="E206" s="208" t="s">
        <v>1913</v>
      </c>
      <c r="F206" s="209" t="s">
        <v>1914</v>
      </c>
      <c r="G206" s="210" t="s">
        <v>166</v>
      </c>
      <c r="H206" s="211">
        <v>3.6000000000000001</v>
      </c>
      <c r="I206" s="212"/>
      <c r="J206" s="213">
        <f>ROUND(I206*H206,2)</f>
        <v>0</v>
      </c>
      <c r="K206" s="209" t="s">
        <v>150</v>
      </c>
      <c r="L206" s="47"/>
      <c r="M206" s="214" t="s">
        <v>19</v>
      </c>
      <c r="N206" s="215" t="s">
        <v>44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151</v>
      </c>
      <c r="AT206" s="218" t="s">
        <v>146</v>
      </c>
      <c r="AU206" s="218" t="s">
        <v>163</v>
      </c>
      <c r="AY206" s="20" t="s">
        <v>144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80</v>
      </c>
      <c r="BK206" s="219">
        <f>ROUND(I206*H206,2)</f>
        <v>0</v>
      </c>
      <c r="BL206" s="20" t="s">
        <v>151</v>
      </c>
      <c r="BM206" s="218" t="s">
        <v>1915</v>
      </c>
    </row>
    <row r="207" s="2" customFormat="1">
      <c r="A207" s="41"/>
      <c r="B207" s="42"/>
      <c r="C207" s="43"/>
      <c r="D207" s="220" t="s">
        <v>153</v>
      </c>
      <c r="E207" s="43"/>
      <c r="F207" s="221" t="s">
        <v>1916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153</v>
      </c>
      <c r="AU207" s="20" t="s">
        <v>163</v>
      </c>
    </row>
    <row r="208" s="2" customFormat="1" ht="16.5" customHeight="1">
      <c r="A208" s="41"/>
      <c r="B208" s="42"/>
      <c r="C208" s="207" t="s">
        <v>633</v>
      </c>
      <c r="D208" s="207" t="s">
        <v>146</v>
      </c>
      <c r="E208" s="208" t="s">
        <v>1917</v>
      </c>
      <c r="F208" s="209" t="s">
        <v>1918</v>
      </c>
      <c r="G208" s="210" t="s">
        <v>166</v>
      </c>
      <c r="H208" s="211">
        <v>4.2000000000000002</v>
      </c>
      <c r="I208" s="212"/>
      <c r="J208" s="213">
        <f>ROUND(I208*H208,2)</f>
        <v>0</v>
      </c>
      <c r="K208" s="209" t="s">
        <v>150</v>
      </c>
      <c r="L208" s="47"/>
      <c r="M208" s="214" t="s">
        <v>19</v>
      </c>
      <c r="N208" s="215" t="s">
        <v>44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151</v>
      </c>
      <c r="AT208" s="218" t="s">
        <v>146</v>
      </c>
      <c r="AU208" s="218" t="s">
        <v>163</v>
      </c>
      <c r="AY208" s="20" t="s">
        <v>144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80</v>
      </c>
      <c r="BK208" s="219">
        <f>ROUND(I208*H208,2)</f>
        <v>0</v>
      </c>
      <c r="BL208" s="20" t="s">
        <v>151</v>
      </c>
      <c r="BM208" s="218" t="s">
        <v>1919</v>
      </c>
    </row>
    <row r="209" s="2" customFormat="1">
      <c r="A209" s="41"/>
      <c r="B209" s="42"/>
      <c r="C209" s="43"/>
      <c r="D209" s="220" t="s">
        <v>153</v>
      </c>
      <c r="E209" s="43"/>
      <c r="F209" s="221" t="s">
        <v>1920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153</v>
      </c>
      <c r="AU209" s="20" t="s">
        <v>163</v>
      </c>
    </row>
    <row r="210" s="2" customFormat="1" ht="16.5" customHeight="1">
      <c r="A210" s="41"/>
      <c r="B210" s="42"/>
      <c r="C210" s="207" t="s">
        <v>635</v>
      </c>
      <c r="D210" s="207" t="s">
        <v>146</v>
      </c>
      <c r="E210" s="208" t="s">
        <v>1921</v>
      </c>
      <c r="F210" s="209" t="s">
        <v>1922</v>
      </c>
      <c r="G210" s="210" t="s">
        <v>166</v>
      </c>
      <c r="H210" s="211">
        <v>4.2000000000000002</v>
      </c>
      <c r="I210" s="212"/>
      <c r="J210" s="213">
        <f>ROUND(I210*H210,2)</f>
        <v>0</v>
      </c>
      <c r="K210" s="209" t="s">
        <v>150</v>
      </c>
      <c r="L210" s="47"/>
      <c r="M210" s="214" t="s">
        <v>19</v>
      </c>
      <c r="N210" s="215" t="s">
        <v>44</v>
      </c>
      <c r="O210" s="87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151</v>
      </c>
      <c r="AT210" s="218" t="s">
        <v>146</v>
      </c>
      <c r="AU210" s="218" t="s">
        <v>163</v>
      </c>
      <c r="AY210" s="20" t="s">
        <v>144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80</v>
      </c>
      <c r="BK210" s="219">
        <f>ROUND(I210*H210,2)</f>
        <v>0</v>
      </c>
      <c r="BL210" s="20" t="s">
        <v>151</v>
      </c>
      <c r="BM210" s="218" t="s">
        <v>1923</v>
      </c>
    </row>
    <row r="211" s="2" customFormat="1">
      <c r="A211" s="41"/>
      <c r="B211" s="42"/>
      <c r="C211" s="43"/>
      <c r="D211" s="220" t="s">
        <v>153</v>
      </c>
      <c r="E211" s="43"/>
      <c r="F211" s="221" t="s">
        <v>1924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153</v>
      </c>
      <c r="AU211" s="20" t="s">
        <v>163</v>
      </c>
    </row>
    <row r="212" s="12" customFormat="1" ht="22.8" customHeight="1">
      <c r="A212" s="12"/>
      <c r="B212" s="191"/>
      <c r="C212" s="192"/>
      <c r="D212" s="193" t="s">
        <v>72</v>
      </c>
      <c r="E212" s="205" t="s">
        <v>151</v>
      </c>
      <c r="F212" s="205" t="s">
        <v>1925</v>
      </c>
      <c r="G212" s="192"/>
      <c r="H212" s="192"/>
      <c r="I212" s="195"/>
      <c r="J212" s="206">
        <f>BK212</f>
        <v>0</v>
      </c>
      <c r="K212" s="192"/>
      <c r="L212" s="197"/>
      <c r="M212" s="198"/>
      <c r="N212" s="199"/>
      <c r="O212" s="199"/>
      <c r="P212" s="200">
        <f>SUM(P213:P259)</f>
        <v>0</v>
      </c>
      <c r="Q212" s="199"/>
      <c r="R212" s="200">
        <f>SUM(R213:R259)</f>
        <v>2.0750000000000002</v>
      </c>
      <c r="S212" s="199"/>
      <c r="T212" s="201">
        <f>SUM(T213:T259)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2" t="s">
        <v>80</v>
      </c>
      <c r="AT212" s="203" t="s">
        <v>72</v>
      </c>
      <c r="AU212" s="203" t="s">
        <v>80</v>
      </c>
      <c r="AY212" s="202" t="s">
        <v>144</v>
      </c>
      <c r="BK212" s="204">
        <f>SUM(BK213:BK259)</f>
        <v>0</v>
      </c>
    </row>
    <row r="213" s="2" customFormat="1" ht="24.15" customHeight="1">
      <c r="A213" s="41"/>
      <c r="B213" s="42"/>
      <c r="C213" s="207" t="s">
        <v>640</v>
      </c>
      <c r="D213" s="207" t="s">
        <v>146</v>
      </c>
      <c r="E213" s="208" t="s">
        <v>1926</v>
      </c>
      <c r="F213" s="209" t="s">
        <v>1927</v>
      </c>
      <c r="G213" s="210" t="s">
        <v>331</v>
      </c>
      <c r="H213" s="211">
        <v>1075</v>
      </c>
      <c r="I213" s="212"/>
      <c r="J213" s="213">
        <f>ROUND(I213*H213,2)</f>
        <v>0</v>
      </c>
      <c r="K213" s="209" t="s">
        <v>150</v>
      </c>
      <c r="L213" s="47"/>
      <c r="M213" s="214" t="s">
        <v>19</v>
      </c>
      <c r="N213" s="215" t="s">
        <v>44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151</v>
      </c>
      <c r="AT213" s="218" t="s">
        <v>146</v>
      </c>
      <c r="AU213" s="218" t="s">
        <v>82</v>
      </c>
      <c r="AY213" s="20" t="s">
        <v>144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80</v>
      </c>
      <c r="BK213" s="219">
        <f>ROUND(I213*H213,2)</f>
        <v>0</v>
      </c>
      <c r="BL213" s="20" t="s">
        <v>151</v>
      </c>
      <c r="BM213" s="218" t="s">
        <v>1928</v>
      </c>
    </row>
    <row r="214" s="2" customFormat="1">
      <c r="A214" s="41"/>
      <c r="B214" s="42"/>
      <c r="C214" s="43"/>
      <c r="D214" s="220" t="s">
        <v>153</v>
      </c>
      <c r="E214" s="43"/>
      <c r="F214" s="221" t="s">
        <v>1929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153</v>
      </c>
      <c r="AU214" s="20" t="s">
        <v>82</v>
      </c>
    </row>
    <row r="215" s="2" customFormat="1" ht="24.15" customHeight="1">
      <c r="A215" s="41"/>
      <c r="B215" s="42"/>
      <c r="C215" s="207" t="s">
        <v>642</v>
      </c>
      <c r="D215" s="207" t="s">
        <v>146</v>
      </c>
      <c r="E215" s="208" t="s">
        <v>1930</v>
      </c>
      <c r="F215" s="209" t="s">
        <v>1931</v>
      </c>
      <c r="G215" s="210" t="s">
        <v>331</v>
      </c>
      <c r="H215" s="211">
        <v>1075</v>
      </c>
      <c r="I215" s="212"/>
      <c r="J215" s="213">
        <f>ROUND(I215*H215,2)</f>
        <v>0</v>
      </c>
      <c r="K215" s="209" t="s">
        <v>150</v>
      </c>
      <c r="L215" s="47"/>
      <c r="M215" s="214" t="s">
        <v>19</v>
      </c>
      <c r="N215" s="215" t="s">
        <v>44</v>
      </c>
      <c r="O215" s="87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151</v>
      </c>
      <c r="AT215" s="218" t="s">
        <v>146</v>
      </c>
      <c r="AU215" s="218" t="s">
        <v>82</v>
      </c>
      <c r="AY215" s="20" t="s">
        <v>144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80</v>
      </c>
      <c r="BK215" s="219">
        <f>ROUND(I215*H215,2)</f>
        <v>0</v>
      </c>
      <c r="BL215" s="20" t="s">
        <v>151</v>
      </c>
      <c r="BM215" s="218" t="s">
        <v>1932</v>
      </c>
    </row>
    <row r="216" s="2" customFormat="1">
      <c r="A216" s="41"/>
      <c r="B216" s="42"/>
      <c r="C216" s="43"/>
      <c r="D216" s="220" t="s">
        <v>153</v>
      </c>
      <c r="E216" s="43"/>
      <c r="F216" s="221" t="s">
        <v>1933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153</v>
      </c>
      <c r="AU216" s="20" t="s">
        <v>82</v>
      </c>
    </row>
    <row r="217" s="2" customFormat="1" ht="16.5" customHeight="1">
      <c r="A217" s="41"/>
      <c r="B217" s="42"/>
      <c r="C217" s="269" t="s">
        <v>644</v>
      </c>
      <c r="D217" s="269" t="s">
        <v>229</v>
      </c>
      <c r="E217" s="270" t="s">
        <v>1934</v>
      </c>
      <c r="F217" s="271" t="s">
        <v>1935</v>
      </c>
      <c r="G217" s="272" t="s">
        <v>331</v>
      </c>
      <c r="H217" s="273">
        <v>13</v>
      </c>
      <c r="I217" s="274"/>
      <c r="J217" s="275">
        <f>ROUND(I217*H217,2)</f>
        <v>0</v>
      </c>
      <c r="K217" s="271" t="s">
        <v>19</v>
      </c>
      <c r="L217" s="276"/>
      <c r="M217" s="277" t="s">
        <v>19</v>
      </c>
      <c r="N217" s="278" t="s">
        <v>44</v>
      </c>
      <c r="O217" s="87"/>
      <c r="P217" s="216">
        <f>O217*H217</f>
        <v>0</v>
      </c>
      <c r="Q217" s="216">
        <v>0</v>
      </c>
      <c r="R217" s="216">
        <f>Q217*H217</f>
        <v>0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207</v>
      </c>
      <c r="AT217" s="218" t="s">
        <v>229</v>
      </c>
      <c r="AU217" s="218" t="s">
        <v>82</v>
      </c>
      <c r="AY217" s="20" t="s">
        <v>144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80</v>
      </c>
      <c r="BK217" s="219">
        <f>ROUND(I217*H217,2)</f>
        <v>0</v>
      </c>
      <c r="BL217" s="20" t="s">
        <v>151</v>
      </c>
      <c r="BM217" s="218" t="s">
        <v>1936</v>
      </c>
    </row>
    <row r="218" s="2" customFormat="1" ht="16.5" customHeight="1">
      <c r="A218" s="41"/>
      <c r="B218" s="42"/>
      <c r="C218" s="269" t="s">
        <v>1362</v>
      </c>
      <c r="D218" s="269" t="s">
        <v>229</v>
      </c>
      <c r="E218" s="270" t="s">
        <v>1937</v>
      </c>
      <c r="F218" s="271" t="s">
        <v>1938</v>
      </c>
      <c r="G218" s="272" t="s">
        <v>331</v>
      </c>
      <c r="H218" s="273">
        <v>12</v>
      </c>
      <c r="I218" s="274"/>
      <c r="J218" s="275">
        <f>ROUND(I218*H218,2)</f>
        <v>0</v>
      </c>
      <c r="K218" s="271" t="s">
        <v>19</v>
      </c>
      <c r="L218" s="276"/>
      <c r="M218" s="277" t="s">
        <v>19</v>
      </c>
      <c r="N218" s="278" t="s">
        <v>44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207</v>
      </c>
      <c r="AT218" s="218" t="s">
        <v>229</v>
      </c>
      <c r="AU218" s="218" t="s">
        <v>82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151</v>
      </c>
      <c r="BM218" s="218" t="s">
        <v>1939</v>
      </c>
    </row>
    <row r="219" s="2" customFormat="1" ht="16.5" customHeight="1">
      <c r="A219" s="41"/>
      <c r="B219" s="42"/>
      <c r="C219" s="269" t="s">
        <v>1367</v>
      </c>
      <c r="D219" s="269" t="s">
        <v>229</v>
      </c>
      <c r="E219" s="270" t="s">
        <v>1940</v>
      </c>
      <c r="F219" s="271" t="s">
        <v>1941</v>
      </c>
      <c r="G219" s="272" t="s">
        <v>331</v>
      </c>
      <c r="H219" s="273">
        <v>40</v>
      </c>
      <c r="I219" s="274"/>
      <c r="J219" s="275">
        <f>ROUND(I219*H219,2)</f>
        <v>0</v>
      </c>
      <c r="K219" s="271" t="s">
        <v>19</v>
      </c>
      <c r="L219" s="276"/>
      <c r="M219" s="277" t="s">
        <v>19</v>
      </c>
      <c r="N219" s="278" t="s">
        <v>44</v>
      </c>
      <c r="O219" s="87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207</v>
      </c>
      <c r="AT219" s="218" t="s">
        <v>229</v>
      </c>
      <c r="AU219" s="218" t="s">
        <v>82</v>
      </c>
      <c r="AY219" s="20" t="s">
        <v>144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80</v>
      </c>
      <c r="BK219" s="219">
        <f>ROUND(I219*H219,2)</f>
        <v>0</v>
      </c>
      <c r="BL219" s="20" t="s">
        <v>151</v>
      </c>
      <c r="BM219" s="218" t="s">
        <v>1942</v>
      </c>
    </row>
    <row r="220" s="2" customFormat="1" ht="16.5" customHeight="1">
      <c r="A220" s="41"/>
      <c r="B220" s="42"/>
      <c r="C220" s="269" t="s">
        <v>1370</v>
      </c>
      <c r="D220" s="269" t="s">
        <v>229</v>
      </c>
      <c r="E220" s="270" t="s">
        <v>1943</v>
      </c>
      <c r="F220" s="271" t="s">
        <v>1944</v>
      </c>
      <c r="G220" s="272" t="s">
        <v>331</v>
      </c>
      <c r="H220" s="273">
        <v>40</v>
      </c>
      <c r="I220" s="274"/>
      <c r="J220" s="275">
        <f>ROUND(I220*H220,2)</f>
        <v>0</v>
      </c>
      <c r="K220" s="271" t="s">
        <v>19</v>
      </c>
      <c r="L220" s="276"/>
      <c r="M220" s="277" t="s">
        <v>19</v>
      </c>
      <c r="N220" s="278" t="s">
        <v>44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207</v>
      </c>
      <c r="AT220" s="218" t="s">
        <v>229</v>
      </c>
      <c r="AU220" s="218" t="s">
        <v>82</v>
      </c>
      <c r="AY220" s="20" t="s">
        <v>144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80</v>
      </c>
      <c r="BK220" s="219">
        <f>ROUND(I220*H220,2)</f>
        <v>0</v>
      </c>
      <c r="BL220" s="20" t="s">
        <v>151</v>
      </c>
      <c r="BM220" s="218" t="s">
        <v>1945</v>
      </c>
    </row>
    <row r="221" s="2" customFormat="1" ht="16.5" customHeight="1">
      <c r="A221" s="41"/>
      <c r="B221" s="42"/>
      <c r="C221" s="269" t="s">
        <v>1373</v>
      </c>
      <c r="D221" s="269" t="s">
        <v>229</v>
      </c>
      <c r="E221" s="270" t="s">
        <v>1946</v>
      </c>
      <c r="F221" s="271" t="s">
        <v>1947</v>
      </c>
      <c r="G221" s="272" t="s">
        <v>331</v>
      </c>
      <c r="H221" s="273">
        <v>60</v>
      </c>
      <c r="I221" s="274"/>
      <c r="J221" s="275">
        <f>ROUND(I221*H221,2)</f>
        <v>0</v>
      </c>
      <c r="K221" s="271" t="s">
        <v>19</v>
      </c>
      <c r="L221" s="276"/>
      <c r="M221" s="277" t="s">
        <v>19</v>
      </c>
      <c r="N221" s="278" t="s">
        <v>44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207</v>
      </c>
      <c r="AT221" s="218" t="s">
        <v>229</v>
      </c>
      <c r="AU221" s="218" t="s">
        <v>82</v>
      </c>
      <c r="AY221" s="20" t="s">
        <v>144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80</v>
      </c>
      <c r="BK221" s="219">
        <f>ROUND(I221*H221,2)</f>
        <v>0</v>
      </c>
      <c r="BL221" s="20" t="s">
        <v>151</v>
      </c>
      <c r="BM221" s="218" t="s">
        <v>1948</v>
      </c>
    </row>
    <row r="222" s="2" customFormat="1" ht="16.5" customHeight="1">
      <c r="A222" s="41"/>
      <c r="B222" s="42"/>
      <c r="C222" s="269" t="s">
        <v>1376</v>
      </c>
      <c r="D222" s="269" t="s">
        <v>229</v>
      </c>
      <c r="E222" s="270" t="s">
        <v>1949</v>
      </c>
      <c r="F222" s="271" t="s">
        <v>1950</v>
      </c>
      <c r="G222" s="272" t="s">
        <v>331</v>
      </c>
      <c r="H222" s="273">
        <v>25</v>
      </c>
      <c r="I222" s="274"/>
      <c r="J222" s="275">
        <f>ROUND(I222*H222,2)</f>
        <v>0</v>
      </c>
      <c r="K222" s="271" t="s">
        <v>19</v>
      </c>
      <c r="L222" s="276"/>
      <c r="M222" s="277" t="s">
        <v>19</v>
      </c>
      <c r="N222" s="278" t="s">
        <v>44</v>
      </c>
      <c r="O222" s="87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207</v>
      </c>
      <c r="AT222" s="218" t="s">
        <v>229</v>
      </c>
      <c r="AU222" s="218" t="s">
        <v>82</v>
      </c>
      <c r="AY222" s="20" t="s">
        <v>144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151</v>
      </c>
      <c r="BM222" s="218" t="s">
        <v>1951</v>
      </c>
    </row>
    <row r="223" s="2" customFormat="1" ht="16.5" customHeight="1">
      <c r="A223" s="41"/>
      <c r="B223" s="42"/>
      <c r="C223" s="269" t="s">
        <v>1379</v>
      </c>
      <c r="D223" s="269" t="s">
        <v>229</v>
      </c>
      <c r="E223" s="270" t="s">
        <v>1952</v>
      </c>
      <c r="F223" s="271" t="s">
        <v>1953</v>
      </c>
      <c r="G223" s="272" t="s">
        <v>331</v>
      </c>
      <c r="H223" s="273">
        <v>80</v>
      </c>
      <c r="I223" s="274"/>
      <c r="J223" s="275">
        <f>ROUND(I223*H223,2)</f>
        <v>0</v>
      </c>
      <c r="K223" s="271" t="s">
        <v>19</v>
      </c>
      <c r="L223" s="276"/>
      <c r="M223" s="277" t="s">
        <v>19</v>
      </c>
      <c r="N223" s="278" t="s">
        <v>44</v>
      </c>
      <c r="O223" s="87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207</v>
      </c>
      <c r="AT223" s="218" t="s">
        <v>229</v>
      </c>
      <c r="AU223" s="218" t="s">
        <v>82</v>
      </c>
      <c r="AY223" s="20" t="s">
        <v>144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80</v>
      </c>
      <c r="BK223" s="219">
        <f>ROUND(I223*H223,2)</f>
        <v>0</v>
      </c>
      <c r="BL223" s="20" t="s">
        <v>151</v>
      </c>
      <c r="BM223" s="218" t="s">
        <v>1954</v>
      </c>
    </row>
    <row r="224" s="2" customFormat="1" ht="16.5" customHeight="1">
      <c r="A224" s="41"/>
      <c r="B224" s="42"/>
      <c r="C224" s="269" t="s">
        <v>1384</v>
      </c>
      <c r="D224" s="269" t="s">
        <v>229</v>
      </c>
      <c r="E224" s="270" t="s">
        <v>1955</v>
      </c>
      <c r="F224" s="271" t="s">
        <v>1956</v>
      </c>
      <c r="G224" s="272" t="s">
        <v>331</v>
      </c>
      <c r="H224" s="273">
        <v>25</v>
      </c>
      <c r="I224" s="274"/>
      <c r="J224" s="275">
        <f>ROUND(I224*H224,2)</f>
        <v>0</v>
      </c>
      <c r="K224" s="271" t="s">
        <v>19</v>
      </c>
      <c r="L224" s="276"/>
      <c r="M224" s="277" t="s">
        <v>19</v>
      </c>
      <c r="N224" s="278" t="s">
        <v>44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207</v>
      </c>
      <c r="AT224" s="218" t="s">
        <v>229</v>
      </c>
      <c r="AU224" s="218" t="s">
        <v>82</v>
      </c>
      <c r="AY224" s="20" t="s">
        <v>144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151</v>
      </c>
      <c r="BM224" s="218" t="s">
        <v>1957</v>
      </c>
    </row>
    <row r="225" s="2" customFormat="1" ht="16.5" customHeight="1">
      <c r="A225" s="41"/>
      <c r="B225" s="42"/>
      <c r="C225" s="269" t="s">
        <v>1388</v>
      </c>
      <c r="D225" s="269" t="s">
        <v>229</v>
      </c>
      <c r="E225" s="270" t="s">
        <v>1958</v>
      </c>
      <c r="F225" s="271" t="s">
        <v>1959</v>
      </c>
      <c r="G225" s="272" t="s">
        <v>331</v>
      </c>
      <c r="H225" s="273">
        <v>50</v>
      </c>
      <c r="I225" s="274"/>
      <c r="J225" s="275">
        <f>ROUND(I225*H225,2)</f>
        <v>0</v>
      </c>
      <c r="K225" s="271" t="s">
        <v>19</v>
      </c>
      <c r="L225" s="276"/>
      <c r="M225" s="277" t="s">
        <v>19</v>
      </c>
      <c r="N225" s="278" t="s">
        <v>44</v>
      </c>
      <c r="O225" s="87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207</v>
      </c>
      <c r="AT225" s="218" t="s">
        <v>229</v>
      </c>
      <c r="AU225" s="218" t="s">
        <v>82</v>
      </c>
      <c r="AY225" s="20" t="s">
        <v>144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80</v>
      </c>
      <c r="BK225" s="219">
        <f>ROUND(I225*H225,2)</f>
        <v>0</v>
      </c>
      <c r="BL225" s="20" t="s">
        <v>151</v>
      </c>
      <c r="BM225" s="218" t="s">
        <v>1960</v>
      </c>
    </row>
    <row r="226" s="2" customFormat="1" ht="16.5" customHeight="1">
      <c r="A226" s="41"/>
      <c r="B226" s="42"/>
      <c r="C226" s="269" t="s">
        <v>1392</v>
      </c>
      <c r="D226" s="269" t="s">
        <v>229</v>
      </c>
      <c r="E226" s="270" t="s">
        <v>1961</v>
      </c>
      <c r="F226" s="271" t="s">
        <v>1962</v>
      </c>
      <c r="G226" s="272" t="s">
        <v>331</v>
      </c>
      <c r="H226" s="273">
        <v>65</v>
      </c>
      <c r="I226" s="274"/>
      <c r="J226" s="275">
        <f>ROUND(I226*H226,2)</f>
        <v>0</v>
      </c>
      <c r="K226" s="271" t="s">
        <v>19</v>
      </c>
      <c r="L226" s="276"/>
      <c r="M226" s="277" t="s">
        <v>19</v>
      </c>
      <c r="N226" s="278" t="s">
        <v>44</v>
      </c>
      <c r="O226" s="87"/>
      <c r="P226" s="216">
        <f>O226*H226</f>
        <v>0</v>
      </c>
      <c r="Q226" s="216">
        <v>0</v>
      </c>
      <c r="R226" s="216">
        <f>Q226*H226</f>
        <v>0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207</v>
      </c>
      <c r="AT226" s="218" t="s">
        <v>229</v>
      </c>
      <c r="AU226" s="218" t="s">
        <v>82</v>
      </c>
      <c r="AY226" s="20" t="s">
        <v>144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80</v>
      </c>
      <c r="BK226" s="219">
        <f>ROUND(I226*H226,2)</f>
        <v>0</v>
      </c>
      <c r="BL226" s="20" t="s">
        <v>151</v>
      </c>
      <c r="BM226" s="218" t="s">
        <v>1963</v>
      </c>
    </row>
    <row r="227" s="2" customFormat="1" ht="16.5" customHeight="1">
      <c r="A227" s="41"/>
      <c r="B227" s="42"/>
      <c r="C227" s="269" t="s">
        <v>1394</v>
      </c>
      <c r="D227" s="269" t="s">
        <v>229</v>
      </c>
      <c r="E227" s="270" t="s">
        <v>1964</v>
      </c>
      <c r="F227" s="271" t="s">
        <v>1965</v>
      </c>
      <c r="G227" s="272" t="s">
        <v>331</v>
      </c>
      <c r="H227" s="273">
        <v>75</v>
      </c>
      <c r="I227" s="274"/>
      <c r="J227" s="275">
        <f>ROUND(I227*H227,2)</f>
        <v>0</v>
      </c>
      <c r="K227" s="271" t="s">
        <v>19</v>
      </c>
      <c r="L227" s="276"/>
      <c r="M227" s="277" t="s">
        <v>19</v>
      </c>
      <c r="N227" s="278" t="s">
        <v>44</v>
      </c>
      <c r="O227" s="87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207</v>
      </c>
      <c r="AT227" s="218" t="s">
        <v>229</v>
      </c>
      <c r="AU227" s="218" t="s">
        <v>82</v>
      </c>
      <c r="AY227" s="20" t="s">
        <v>144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80</v>
      </c>
      <c r="BK227" s="219">
        <f>ROUND(I227*H227,2)</f>
        <v>0</v>
      </c>
      <c r="BL227" s="20" t="s">
        <v>151</v>
      </c>
      <c r="BM227" s="218" t="s">
        <v>1966</v>
      </c>
    </row>
    <row r="228" s="2" customFormat="1" ht="16.5" customHeight="1">
      <c r="A228" s="41"/>
      <c r="B228" s="42"/>
      <c r="C228" s="269" t="s">
        <v>1396</v>
      </c>
      <c r="D228" s="269" t="s">
        <v>229</v>
      </c>
      <c r="E228" s="270" t="s">
        <v>1967</v>
      </c>
      <c r="F228" s="271" t="s">
        <v>1968</v>
      </c>
      <c r="G228" s="272" t="s">
        <v>331</v>
      </c>
      <c r="H228" s="273">
        <v>50</v>
      </c>
      <c r="I228" s="274"/>
      <c r="J228" s="275">
        <f>ROUND(I228*H228,2)</f>
        <v>0</v>
      </c>
      <c r="K228" s="271" t="s">
        <v>19</v>
      </c>
      <c r="L228" s="276"/>
      <c r="M228" s="277" t="s">
        <v>19</v>
      </c>
      <c r="N228" s="278" t="s">
        <v>44</v>
      </c>
      <c r="O228" s="87"/>
      <c r="P228" s="216">
        <f>O228*H228</f>
        <v>0</v>
      </c>
      <c r="Q228" s="216">
        <v>0</v>
      </c>
      <c r="R228" s="216">
        <f>Q228*H228</f>
        <v>0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207</v>
      </c>
      <c r="AT228" s="218" t="s">
        <v>229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151</v>
      </c>
      <c r="BM228" s="218" t="s">
        <v>1969</v>
      </c>
    </row>
    <row r="229" s="2" customFormat="1" ht="16.5" customHeight="1">
      <c r="A229" s="41"/>
      <c r="B229" s="42"/>
      <c r="C229" s="269" t="s">
        <v>1398</v>
      </c>
      <c r="D229" s="269" t="s">
        <v>229</v>
      </c>
      <c r="E229" s="270" t="s">
        <v>1970</v>
      </c>
      <c r="F229" s="271" t="s">
        <v>1971</v>
      </c>
      <c r="G229" s="272" t="s">
        <v>331</v>
      </c>
      <c r="H229" s="273">
        <v>55</v>
      </c>
      <c r="I229" s="274"/>
      <c r="J229" s="275">
        <f>ROUND(I229*H229,2)</f>
        <v>0</v>
      </c>
      <c r="K229" s="271" t="s">
        <v>19</v>
      </c>
      <c r="L229" s="276"/>
      <c r="M229" s="277" t="s">
        <v>19</v>
      </c>
      <c r="N229" s="278" t="s">
        <v>44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207</v>
      </c>
      <c r="AT229" s="218" t="s">
        <v>229</v>
      </c>
      <c r="AU229" s="218" t="s">
        <v>82</v>
      </c>
      <c r="AY229" s="20" t="s">
        <v>144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80</v>
      </c>
      <c r="BK229" s="219">
        <f>ROUND(I229*H229,2)</f>
        <v>0</v>
      </c>
      <c r="BL229" s="20" t="s">
        <v>151</v>
      </c>
      <c r="BM229" s="218" t="s">
        <v>1972</v>
      </c>
    </row>
    <row r="230" s="2" customFormat="1" ht="16.5" customHeight="1">
      <c r="A230" s="41"/>
      <c r="B230" s="42"/>
      <c r="C230" s="269" t="s">
        <v>1400</v>
      </c>
      <c r="D230" s="269" t="s">
        <v>229</v>
      </c>
      <c r="E230" s="270" t="s">
        <v>1973</v>
      </c>
      <c r="F230" s="271" t="s">
        <v>1974</v>
      </c>
      <c r="G230" s="272" t="s">
        <v>331</v>
      </c>
      <c r="H230" s="273">
        <v>50</v>
      </c>
      <c r="I230" s="274"/>
      <c r="J230" s="275">
        <f>ROUND(I230*H230,2)</f>
        <v>0</v>
      </c>
      <c r="K230" s="271" t="s">
        <v>19</v>
      </c>
      <c r="L230" s="276"/>
      <c r="M230" s="277" t="s">
        <v>19</v>
      </c>
      <c r="N230" s="278" t="s">
        <v>44</v>
      </c>
      <c r="O230" s="87"/>
      <c r="P230" s="216">
        <f>O230*H230</f>
        <v>0</v>
      </c>
      <c r="Q230" s="216">
        <v>0</v>
      </c>
      <c r="R230" s="216">
        <f>Q230*H230</f>
        <v>0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207</v>
      </c>
      <c r="AT230" s="218" t="s">
        <v>229</v>
      </c>
      <c r="AU230" s="218" t="s">
        <v>82</v>
      </c>
      <c r="AY230" s="20" t="s">
        <v>144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80</v>
      </c>
      <c r="BK230" s="219">
        <f>ROUND(I230*H230,2)</f>
        <v>0</v>
      </c>
      <c r="BL230" s="20" t="s">
        <v>151</v>
      </c>
      <c r="BM230" s="218" t="s">
        <v>1975</v>
      </c>
    </row>
    <row r="231" s="2" customFormat="1" ht="16.5" customHeight="1">
      <c r="A231" s="41"/>
      <c r="B231" s="42"/>
      <c r="C231" s="269" t="s">
        <v>1440</v>
      </c>
      <c r="D231" s="269" t="s">
        <v>229</v>
      </c>
      <c r="E231" s="270" t="s">
        <v>1976</v>
      </c>
      <c r="F231" s="271" t="s">
        <v>1977</v>
      </c>
      <c r="G231" s="272" t="s">
        <v>331</v>
      </c>
      <c r="H231" s="273">
        <v>105</v>
      </c>
      <c r="I231" s="274"/>
      <c r="J231" s="275">
        <f>ROUND(I231*H231,2)</f>
        <v>0</v>
      </c>
      <c r="K231" s="271" t="s">
        <v>19</v>
      </c>
      <c r="L231" s="276"/>
      <c r="M231" s="277" t="s">
        <v>19</v>
      </c>
      <c r="N231" s="278" t="s">
        <v>44</v>
      </c>
      <c r="O231" s="87"/>
      <c r="P231" s="216">
        <f>O231*H231</f>
        <v>0</v>
      </c>
      <c r="Q231" s="216">
        <v>0</v>
      </c>
      <c r="R231" s="216">
        <f>Q231*H231</f>
        <v>0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207</v>
      </c>
      <c r="AT231" s="218" t="s">
        <v>229</v>
      </c>
      <c r="AU231" s="218" t="s">
        <v>82</v>
      </c>
      <c r="AY231" s="20" t="s">
        <v>144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80</v>
      </c>
      <c r="BK231" s="219">
        <f>ROUND(I231*H231,2)</f>
        <v>0</v>
      </c>
      <c r="BL231" s="20" t="s">
        <v>151</v>
      </c>
      <c r="BM231" s="218" t="s">
        <v>1978</v>
      </c>
    </row>
    <row r="232" s="2" customFormat="1" ht="16.5" customHeight="1">
      <c r="A232" s="41"/>
      <c r="B232" s="42"/>
      <c r="C232" s="269" t="s">
        <v>1640</v>
      </c>
      <c r="D232" s="269" t="s">
        <v>229</v>
      </c>
      <c r="E232" s="270" t="s">
        <v>1979</v>
      </c>
      <c r="F232" s="271" t="s">
        <v>1980</v>
      </c>
      <c r="G232" s="272" t="s">
        <v>331</v>
      </c>
      <c r="H232" s="273">
        <v>90</v>
      </c>
      <c r="I232" s="274"/>
      <c r="J232" s="275">
        <f>ROUND(I232*H232,2)</f>
        <v>0</v>
      </c>
      <c r="K232" s="271" t="s">
        <v>19</v>
      </c>
      <c r="L232" s="276"/>
      <c r="M232" s="277" t="s">
        <v>19</v>
      </c>
      <c r="N232" s="278" t="s">
        <v>44</v>
      </c>
      <c r="O232" s="87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207</v>
      </c>
      <c r="AT232" s="218" t="s">
        <v>229</v>
      </c>
      <c r="AU232" s="218" t="s">
        <v>82</v>
      </c>
      <c r="AY232" s="20" t="s">
        <v>144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80</v>
      </c>
      <c r="BK232" s="219">
        <f>ROUND(I232*H232,2)</f>
        <v>0</v>
      </c>
      <c r="BL232" s="20" t="s">
        <v>151</v>
      </c>
      <c r="BM232" s="218" t="s">
        <v>1981</v>
      </c>
    </row>
    <row r="233" s="2" customFormat="1" ht="16.5" customHeight="1">
      <c r="A233" s="41"/>
      <c r="B233" s="42"/>
      <c r="C233" s="269" t="s">
        <v>1644</v>
      </c>
      <c r="D233" s="269" t="s">
        <v>229</v>
      </c>
      <c r="E233" s="270" t="s">
        <v>1982</v>
      </c>
      <c r="F233" s="271" t="s">
        <v>1983</v>
      </c>
      <c r="G233" s="272" t="s">
        <v>331</v>
      </c>
      <c r="H233" s="273">
        <v>80</v>
      </c>
      <c r="I233" s="274"/>
      <c r="J233" s="275">
        <f>ROUND(I233*H233,2)</f>
        <v>0</v>
      </c>
      <c r="K233" s="271" t="s">
        <v>19</v>
      </c>
      <c r="L233" s="276"/>
      <c r="M233" s="277" t="s">
        <v>19</v>
      </c>
      <c r="N233" s="278" t="s">
        <v>44</v>
      </c>
      <c r="O233" s="87"/>
      <c r="P233" s="216">
        <f>O233*H233</f>
        <v>0</v>
      </c>
      <c r="Q233" s="216">
        <v>0</v>
      </c>
      <c r="R233" s="216">
        <f>Q233*H233</f>
        <v>0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207</v>
      </c>
      <c r="AT233" s="218" t="s">
        <v>229</v>
      </c>
      <c r="AU233" s="218" t="s">
        <v>82</v>
      </c>
      <c r="AY233" s="20" t="s">
        <v>144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80</v>
      </c>
      <c r="BK233" s="219">
        <f>ROUND(I233*H233,2)</f>
        <v>0</v>
      </c>
      <c r="BL233" s="20" t="s">
        <v>151</v>
      </c>
      <c r="BM233" s="218" t="s">
        <v>1984</v>
      </c>
    </row>
    <row r="234" s="2" customFormat="1" ht="16.5" customHeight="1">
      <c r="A234" s="41"/>
      <c r="B234" s="42"/>
      <c r="C234" s="269" t="s">
        <v>1648</v>
      </c>
      <c r="D234" s="269" t="s">
        <v>229</v>
      </c>
      <c r="E234" s="270" t="s">
        <v>1985</v>
      </c>
      <c r="F234" s="271" t="s">
        <v>1986</v>
      </c>
      <c r="G234" s="272" t="s">
        <v>331</v>
      </c>
      <c r="H234" s="273">
        <v>55</v>
      </c>
      <c r="I234" s="274"/>
      <c r="J234" s="275">
        <f>ROUND(I234*H234,2)</f>
        <v>0</v>
      </c>
      <c r="K234" s="271" t="s">
        <v>19</v>
      </c>
      <c r="L234" s="276"/>
      <c r="M234" s="277" t="s">
        <v>19</v>
      </c>
      <c r="N234" s="278" t="s">
        <v>44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207</v>
      </c>
      <c r="AT234" s="218" t="s">
        <v>229</v>
      </c>
      <c r="AU234" s="218" t="s">
        <v>82</v>
      </c>
      <c r="AY234" s="20" t="s">
        <v>144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80</v>
      </c>
      <c r="BK234" s="219">
        <f>ROUND(I234*H234,2)</f>
        <v>0</v>
      </c>
      <c r="BL234" s="20" t="s">
        <v>151</v>
      </c>
      <c r="BM234" s="218" t="s">
        <v>1987</v>
      </c>
    </row>
    <row r="235" s="2" customFormat="1" ht="16.5" customHeight="1">
      <c r="A235" s="41"/>
      <c r="B235" s="42"/>
      <c r="C235" s="269" t="s">
        <v>1652</v>
      </c>
      <c r="D235" s="269" t="s">
        <v>229</v>
      </c>
      <c r="E235" s="270" t="s">
        <v>1988</v>
      </c>
      <c r="F235" s="271" t="s">
        <v>1989</v>
      </c>
      <c r="G235" s="272" t="s">
        <v>331</v>
      </c>
      <c r="H235" s="273">
        <v>45</v>
      </c>
      <c r="I235" s="274"/>
      <c r="J235" s="275">
        <f>ROUND(I235*H235,2)</f>
        <v>0</v>
      </c>
      <c r="K235" s="271" t="s">
        <v>19</v>
      </c>
      <c r="L235" s="276"/>
      <c r="M235" s="277" t="s">
        <v>19</v>
      </c>
      <c r="N235" s="278" t="s">
        <v>44</v>
      </c>
      <c r="O235" s="87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207</v>
      </c>
      <c r="AT235" s="218" t="s">
        <v>229</v>
      </c>
      <c r="AU235" s="218" t="s">
        <v>82</v>
      </c>
      <c r="AY235" s="20" t="s">
        <v>144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80</v>
      </c>
      <c r="BK235" s="219">
        <f>ROUND(I235*H235,2)</f>
        <v>0</v>
      </c>
      <c r="BL235" s="20" t="s">
        <v>151</v>
      </c>
      <c r="BM235" s="218" t="s">
        <v>1990</v>
      </c>
    </row>
    <row r="236" s="2" customFormat="1" ht="16.5" customHeight="1">
      <c r="A236" s="41"/>
      <c r="B236" s="42"/>
      <c r="C236" s="269" t="s">
        <v>1656</v>
      </c>
      <c r="D236" s="269" t="s">
        <v>229</v>
      </c>
      <c r="E236" s="270" t="s">
        <v>1991</v>
      </c>
      <c r="F236" s="271" t="s">
        <v>1992</v>
      </c>
      <c r="G236" s="272" t="s">
        <v>331</v>
      </c>
      <c r="H236" s="273">
        <v>60</v>
      </c>
      <c r="I236" s="274"/>
      <c r="J236" s="275">
        <f>ROUND(I236*H236,2)</f>
        <v>0</v>
      </c>
      <c r="K236" s="271" t="s">
        <v>19</v>
      </c>
      <c r="L236" s="276"/>
      <c r="M236" s="277" t="s">
        <v>19</v>
      </c>
      <c r="N236" s="278" t="s">
        <v>44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207</v>
      </c>
      <c r="AT236" s="218" t="s">
        <v>229</v>
      </c>
      <c r="AU236" s="218" t="s">
        <v>82</v>
      </c>
      <c r="AY236" s="20" t="s">
        <v>144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80</v>
      </c>
      <c r="BK236" s="219">
        <f>ROUND(I236*H236,2)</f>
        <v>0</v>
      </c>
      <c r="BL236" s="20" t="s">
        <v>151</v>
      </c>
      <c r="BM236" s="218" t="s">
        <v>1993</v>
      </c>
    </row>
    <row r="237" s="2" customFormat="1" ht="24.15" customHeight="1">
      <c r="A237" s="41"/>
      <c r="B237" s="42"/>
      <c r="C237" s="207" t="s">
        <v>1660</v>
      </c>
      <c r="D237" s="207" t="s">
        <v>146</v>
      </c>
      <c r="E237" s="208" t="s">
        <v>1994</v>
      </c>
      <c r="F237" s="209" t="s">
        <v>1995</v>
      </c>
      <c r="G237" s="210" t="s">
        <v>331</v>
      </c>
      <c r="H237" s="211">
        <v>3200</v>
      </c>
      <c r="I237" s="212"/>
      <c r="J237" s="213">
        <f>ROUND(I237*H237,2)</f>
        <v>0</v>
      </c>
      <c r="K237" s="209" t="s">
        <v>150</v>
      </c>
      <c r="L237" s="47"/>
      <c r="M237" s="214" t="s">
        <v>19</v>
      </c>
      <c r="N237" s="215" t="s">
        <v>44</v>
      </c>
      <c r="O237" s="87"/>
      <c r="P237" s="216">
        <f>O237*H237</f>
        <v>0</v>
      </c>
      <c r="Q237" s="216">
        <v>0</v>
      </c>
      <c r="R237" s="216">
        <f>Q237*H237</f>
        <v>0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151</v>
      </c>
      <c r="AT237" s="218" t="s">
        <v>146</v>
      </c>
      <c r="AU237" s="218" t="s">
        <v>82</v>
      </c>
      <c r="AY237" s="20" t="s">
        <v>144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80</v>
      </c>
      <c r="BK237" s="219">
        <f>ROUND(I237*H237,2)</f>
        <v>0</v>
      </c>
      <c r="BL237" s="20" t="s">
        <v>151</v>
      </c>
      <c r="BM237" s="218" t="s">
        <v>1996</v>
      </c>
    </row>
    <row r="238" s="2" customFormat="1">
      <c r="A238" s="41"/>
      <c r="B238" s="42"/>
      <c r="C238" s="43"/>
      <c r="D238" s="220" t="s">
        <v>153</v>
      </c>
      <c r="E238" s="43"/>
      <c r="F238" s="221" t="s">
        <v>1997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153</v>
      </c>
      <c r="AU238" s="20" t="s">
        <v>82</v>
      </c>
    </row>
    <row r="239" s="2" customFormat="1" ht="16.5" customHeight="1">
      <c r="A239" s="41"/>
      <c r="B239" s="42"/>
      <c r="C239" s="207" t="s">
        <v>1664</v>
      </c>
      <c r="D239" s="207" t="s">
        <v>146</v>
      </c>
      <c r="E239" s="208" t="s">
        <v>1998</v>
      </c>
      <c r="F239" s="209" t="s">
        <v>1999</v>
      </c>
      <c r="G239" s="210" t="s">
        <v>331</v>
      </c>
      <c r="H239" s="211">
        <v>3200</v>
      </c>
      <c r="I239" s="212"/>
      <c r="J239" s="213">
        <f>ROUND(I239*H239,2)</f>
        <v>0</v>
      </c>
      <c r="K239" s="209" t="s">
        <v>150</v>
      </c>
      <c r="L239" s="47"/>
      <c r="M239" s="214" t="s">
        <v>19</v>
      </c>
      <c r="N239" s="215" t="s">
        <v>44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151</v>
      </c>
      <c r="AT239" s="218" t="s">
        <v>146</v>
      </c>
      <c r="AU239" s="218" t="s">
        <v>82</v>
      </c>
      <c r="AY239" s="20" t="s">
        <v>144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80</v>
      </c>
      <c r="BK239" s="219">
        <f>ROUND(I239*H239,2)</f>
        <v>0</v>
      </c>
      <c r="BL239" s="20" t="s">
        <v>151</v>
      </c>
      <c r="BM239" s="218" t="s">
        <v>2000</v>
      </c>
    </row>
    <row r="240" s="2" customFormat="1">
      <c r="A240" s="41"/>
      <c r="B240" s="42"/>
      <c r="C240" s="43"/>
      <c r="D240" s="220" t="s">
        <v>153</v>
      </c>
      <c r="E240" s="43"/>
      <c r="F240" s="221" t="s">
        <v>2001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153</v>
      </c>
      <c r="AU240" s="20" t="s">
        <v>82</v>
      </c>
    </row>
    <row r="241" s="2" customFormat="1" ht="16.5" customHeight="1">
      <c r="A241" s="41"/>
      <c r="B241" s="42"/>
      <c r="C241" s="269" t="s">
        <v>1668</v>
      </c>
      <c r="D241" s="269" t="s">
        <v>229</v>
      </c>
      <c r="E241" s="270" t="s">
        <v>2002</v>
      </c>
      <c r="F241" s="271" t="s">
        <v>2003</v>
      </c>
      <c r="G241" s="272" t="s">
        <v>331</v>
      </c>
      <c r="H241" s="273">
        <v>650</v>
      </c>
      <c r="I241" s="274"/>
      <c r="J241" s="275">
        <f>ROUND(I241*H241,2)</f>
        <v>0</v>
      </c>
      <c r="K241" s="271" t="s">
        <v>19</v>
      </c>
      <c r="L241" s="276"/>
      <c r="M241" s="277" t="s">
        <v>19</v>
      </c>
      <c r="N241" s="278" t="s">
        <v>44</v>
      </c>
      <c r="O241" s="87"/>
      <c r="P241" s="216">
        <f>O241*H241</f>
        <v>0</v>
      </c>
      <c r="Q241" s="216">
        <v>0</v>
      </c>
      <c r="R241" s="216">
        <f>Q241*H241</f>
        <v>0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207</v>
      </c>
      <c r="AT241" s="218" t="s">
        <v>229</v>
      </c>
      <c r="AU241" s="218" t="s">
        <v>82</v>
      </c>
      <c r="AY241" s="20" t="s">
        <v>144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80</v>
      </c>
      <c r="BK241" s="219">
        <f>ROUND(I241*H241,2)</f>
        <v>0</v>
      </c>
      <c r="BL241" s="20" t="s">
        <v>151</v>
      </c>
      <c r="BM241" s="218" t="s">
        <v>2004</v>
      </c>
    </row>
    <row r="242" s="2" customFormat="1" ht="16.5" customHeight="1">
      <c r="A242" s="41"/>
      <c r="B242" s="42"/>
      <c r="C242" s="269" t="s">
        <v>1672</v>
      </c>
      <c r="D242" s="269" t="s">
        <v>229</v>
      </c>
      <c r="E242" s="270" t="s">
        <v>2005</v>
      </c>
      <c r="F242" s="271" t="s">
        <v>2006</v>
      </c>
      <c r="G242" s="272" t="s">
        <v>331</v>
      </c>
      <c r="H242" s="273">
        <v>950</v>
      </c>
      <c r="I242" s="274"/>
      <c r="J242" s="275">
        <f>ROUND(I242*H242,2)</f>
        <v>0</v>
      </c>
      <c r="K242" s="271" t="s">
        <v>19</v>
      </c>
      <c r="L242" s="276"/>
      <c r="M242" s="277" t="s">
        <v>19</v>
      </c>
      <c r="N242" s="278" t="s">
        <v>44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207</v>
      </c>
      <c r="AT242" s="218" t="s">
        <v>229</v>
      </c>
      <c r="AU242" s="218" t="s">
        <v>82</v>
      </c>
      <c r="AY242" s="20" t="s">
        <v>144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151</v>
      </c>
      <c r="BM242" s="218" t="s">
        <v>2007</v>
      </c>
    </row>
    <row r="243" s="2" customFormat="1" ht="16.5" customHeight="1">
      <c r="A243" s="41"/>
      <c r="B243" s="42"/>
      <c r="C243" s="269" t="s">
        <v>1678</v>
      </c>
      <c r="D243" s="269" t="s">
        <v>229</v>
      </c>
      <c r="E243" s="270" t="s">
        <v>2008</v>
      </c>
      <c r="F243" s="271" t="s">
        <v>2009</v>
      </c>
      <c r="G243" s="272" t="s">
        <v>331</v>
      </c>
      <c r="H243" s="273">
        <v>650</v>
      </c>
      <c r="I243" s="274"/>
      <c r="J243" s="275">
        <f>ROUND(I243*H243,2)</f>
        <v>0</v>
      </c>
      <c r="K243" s="271" t="s">
        <v>19</v>
      </c>
      <c r="L243" s="276"/>
      <c r="M243" s="277" t="s">
        <v>19</v>
      </c>
      <c r="N243" s="278" t="s">
        <v>44</v>
      </c>
      <c r="O243" s="87"/>
      <c r="P243" s="216">
        <f>O243*H243</f>
        <v>0</v>
      </c>
      <c r="Q243" s="216">
        <v>0</v>
      </c>
      <c r="R243" s="216">
        <f>Q243*H243</f>
        <v>0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207</v>
      </c>
      <c r="AT243" s="218" t="s">
        <v>229</v>
      </c>
      <c r="AU243" s="218" t="s">
        <v>82</v>
      </c>
      <c r="AY243" s="20" t="s">
        <v>144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80</v>
      </c>
      <c r="BK243" s="219">
        <f>ROUND(I243*H243,2)</f>
        <v>0</v>
      </c>
      <c r="BL243" s="20" t="s">
        <v>151</v>
      </c>
      <c r="BM243" s="218" t="s">
        <v>2010</v>
      </c>
    </row>
    <row r="244" s="2" customFormat="1" ht="16.5" customHeight="1">
      <c r="A244" s="41"/>
      <c r="B244" s="42"/>
      <c r="C244" s="269" t="s">
        <v>1685</v>
      </c>
      <c r="D244" s="269" t="s">
        <v>229</v>
      </c>
      <c r="E244" s="270" t="s">
        <v>2011</v>
      </c>
      <c r="F244" s="271" t="s">
        <v>2012</v>
      </c>
      <c r="G244" s="272" t="s">
        <v>331</v>
      </c>
      <c r="H244" s="273">
        <v>650</v>
      </c>
      <c r="I244" s="274"/>
      <c r="J244" s="275">
        <f>ROUND(I244*H244,2)</f>
        <v>0</v>
      </c>
      <c r="K244" s="271" t="s">
        <v>19</v>
      </c>
      <c r="L244" s="276"/>
      <c r="M244" s="277" t="s">
        <v>19</v>
      </c>
      <c r="N244" s="278" t="s">
        <v>44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207</v>
      </c>
      <c r="AT244" s="218" t="s">
        <v>229</v>
      </c>
      <c r="AU244" s="218" t="s">
        <v>82</v>
      </c>
      <c r="AY244" s="20" t="s">
        <v>144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80</v>
      </c>
      <c r="BK244" s="219">
        <f>ROUND(I244*H244,2)</f>
        <v>0</v>
      </c>
      <c r="BL244" s="20" t="s">
        <v>151</v>
      </c>
      <c r="BM244" s="218" t="s">
        <v>2013</v>
      </c>
    </row>
    <row r="245" s="2" customFormat="1" ht="16.5" customHeight="1">
      <c r="A245" s="41"/>
      <c r="B245" s="42"/>
      <c r="C245" s="269" t="s">
        <v>1687</v>
      </c>
      <c r="D245" s="269" t="s">
        <v>229</v>
      </c>
      <c r="E245" s="270" t="s">
        <v>2014</v>
      </c>
      <c r="F245" s="271" t="s">
        <v>2015</v>
      </c>
      <c r="G245" s="272" t="s">
        <v>331</v>
      </c>
      <c r="H245" s="273">
        <v>300</v>
      </c>
      <c r="I245" s="274"/>
      <c r="J245" s="275">
        <f>ROUND(I245*H245,2)</f>
        <v>0</v>
      </c>
      <c r="K245" s="271" t="s">
        <v>19</v>
      </c>
      <c r="L245" s="276"/>
      <c r="M245" s="277" t="s">
        <v>19</v>
      </c>
      <c r="N245" s="278" t="s">
        <v>44</v>
      </c>
      <c r="O245" s="87"/>
      <c r="P245" s="216">
        <f>O245*H245</f>
        <v>0</v>
      </c>
      <c r="Q245" s="216">
        <v>0</v>
      </c>
      <c r="R245" s="216">
        <f>Q245*H245</f>
        <v>0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207</v>
      </c>
      <c r="AT245" s="218" t="s">
        <v>229</v>
      </c>
      <c r="AU245" s="218" t="s">
        <v>82</v>
      </c>
      <c r="AY245" s="20" t="s">
        <v>144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80</v>
      </c>
      <c r="BK245" s="219">
        <f>ROUND(I245*H245,2)</f>
        <v>0</v>
      </c>
      <c r="BL245" s="20" t="s">
        <v>151</v>
      </c>
      <c r="BM245" s="218" t="s">
        <v>2016</v>
      </c>
    </row>
    <row r="246" s="2" customFormat="1" ht="16.5" customHeight="1">
      <c r="A246" s="41"/>
      <c r="B246" s="42"/>
      <c r="C246" s="207" t="s">
        <v>1692</v>
      </c>
      <c r="D246" s="207" t="s">
        <v>146</v>
      </c>
      <c r="E246" s="208" t="s">
        <v>2017</v>
      </c>
      <c r="F246" s="209" t="s">
        <v>2018</v>
      </c>
      <c r="G246" s="210" t="s">
        <v>166</v>
      </c>
      <c r="H246" s="211">
        <v>20</v>
      </c>
      <c r="I246" s="212"/>
      <c r="J246" s="213">
        <f>ROUND(I246*H246,2)</f>
        <v>0</v>
      </c>
      <c r="K246" s="209" t="s">
        <v>150</v>
      </c>
      <c r="L246" s="47"/>
      <c r="M246" s="214" t="s">
        <v>19</v>
      </c>
      <c r="N246" s="215" t="s">
        <v>44</v>
      </c>
      <c r="O246" s="87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151</v>
      </c>
      <c r="AT246" s="218" t="s">
        <v>146</v>
      </c>
      <c r="AU246" s="218" t="s">
        <v>82</v>
      </c>
      <c r="AY246" s="20" t="s">
        <v>144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80</v>
      </c>
      <c r="BK246" s="219">
        <f>ROUND(I246*H246,2)</f>
        <v>0</v>
      </c>
      <c r="BL246" s="20" t="s">
        <v>151</v>
      </c>
      <c r="BM246" s="218" t="s">
        <v>2019</v>
      </c>
    </row>
    <row r="247" s="2" customFormat="1">
      <c r="A247" s="41"/>
      <c r="B247" s="42"/>
      <c r="C247" s="43"/>
      <c r="D247" s="220" t="s">
        <v>153</v>
      </c>
      <c r="E247" s="43"/>
      <c r="F247" s="221" t="s">
        <v>2020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153</v>
      </c>
      <c r="AU247" s="20" t="s">
        <v>82</v>
      </c>
    </row>
    <row r="248" s="2" customFormat="1" ht="16.5" customHeight="1">
      <c r="A248" s="41"/>
      <c r="B248" s="42"/>
      <c r="C248" s="207" t="s">
        <v>1701</v>
      </c>
      <c r="D248" s="207" t="s">
        <v>146</v>
      </c>
      <c r="E248" s="208" t="s">
        <v>1917</v>
      </c>
      <c r="F248" s="209" t="s">
        <v>1918</v>
      </c>
      <c r="G248" s="210" t="s">
        <v>166</v>
      </c>
      <c r="H248" s="211">
        <v>23.300000000000001</v>
      </c>
      <c r="I248" s="212"/>
      <c r="J248" s="213">
        <f>ROUND(I248*H248,2)</f>
        <v>0</v>
      </c>
      <c r="K248" s="209" t="s">
        <v>150</v>
      </c>
      <c r="L248" s="47"/>
      <c r="M248" s="214" t="s">
        <v>19</v>
      </c>
      <c r="N248" s="215" t="s">
        <v>44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151</v>
      </c>
      <c r="AT248" s="218" t="s">
        <v>146</v>
      </c>
      <c r="AU248" s="218" t="s">
        <v>82</v>
      </c>
      <c r="AY248" s="20" t="s">
        <v>144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151</v>
      </c>
      <c r="BM248" s="218" t="s">
        <v>2021</v>
      </c>
    </row>
    <row r="249" s="2" customFormat="1">
      <c r="A249" s="41"/>
      <c r="B249" s="42"/>
      <c r="C249" s="43"/>
      <c r="D249" s="220" t="s">
        <v>153</v>
      </c>
      <c r="E249" s="43"/>
      <c r="F249" s="221" t="s">
        <v>1920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153</v>
      </c>
      <c r="AU249" s="20" t="s">
        <v>82</v>
      </c>
    </row>
    <row r="250" s="2" customFormat="1" ht="16.5" customHeight="1">
      <c r="A250" s="41"/>
      <c r="B250" s="42"/>
      <c r="C250" s="207" t="s">
        <v>1706</v>
      </c>
      <c r="D250" s="207" t="s">
        <v>146</v>
      </c>
      <c r="E250" s="208" t="s">
        <v>1921</v>
      </c>
      <c r="F250" s="209" t="s">
        <v>1922</v>
      </c>
      <c r="G250" s="210" t="s">
        <v>166</v>
      </c>
      <c r="H250" s="211">
        <v>23.300000000000001</v>
      </c>
      <c r="I250" s="212"/>
      <c r="J250" s="213">
        <f>ROUND(I250*H250,2)</f>
        <v>0</v>
      </c>
      <c r="K250" s="209" t="s">
        <v>150</v>
      </c>
      <c r="L250" s="47"/>
      <c r="M250" s="214" t="s">
        <v>19</v>
      </c>
      <c r="N250" s="215" t="s">
        <v>44</v>
      </c>
      <c r="O250" s="87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151</v>
      </c>
      <c r="AT250" s="218" t="s">
        <v>146</v>
      </c>
      <c r="AU250" s="218" t="s">
        <v>82</v>
      </c>
      <c r="AY250" s="20" t="s">
        <v>144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80</v>
      </c>
      <c r="BK250" s="219">
        <f>ROUND(I250*H250,2)</f>
        <v>0</v>
      </c>
      <c r="BL250" s="20" t="s">
        <v>151</v>
      </c>
      <c r="BM250" s="218" t="s">
        <v>2022</v>
      </c>
    </row>
    <row r="251" s="2" customFormat="1">
      <c r="A251" s="41"/>
      <c r="B251" s="42"/>
      <c r="C251" s="43"/>
      <c r="D251" s="220" t="s">
        <v>153</v>
      </c>
      <c r="E251" s="43"/>
      <c r="F251" s="221" t="s">
        <v>1924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153</v>
      </c>
      <c r="AU251" s="20" t="s">
        <v>82</v>
      </c>
    </row>
    <row r="252" s="2" customFormat="1" ht="24.15" customHeight="1">
      <c r="A252" s="41"/>
      <c r="B252" s="42"/>
      <c r="C252" s="207" t="s">
        <v>2023</v>
      </c>
      <c r="D252" s="207" t="s">
        <v>146</v>
      </c>
      <c r="E252" s="208" t="s">
        <v>2024</v>
      </c>
      <c r="F252" s="209" t="s">
        <v>2025</v>
      </c>
      <c r="G252" s="210" t="s">
        <v>149</v>
      </c>
      <c r="H252" s="211">
        <v>166</v>
      </c>
      <c r="I252" s="212"/>
      <c r="J252" s="213">
        <f>ROUND(I252*H252,2)</f>
        <v>0</v>
      </c>
      <c r="K252" s="209" t="s">
        <v>150</v>
      </c>
      <c r="L252" s="47"/>
      <c r="M252" s="214" t="s">
        <v>19</v>
      </c>
      <c r="N252" s="215" t="s">
        <v>44</v>
      </c>
      <c r="O252" s="87"/>
      <c r="P252" s="216">
        <f>O252*H252</f>
        <v>0</v>
      </c>
      <c r="Q252" s="216">
        <v>0</v>
      </c>
      <c r="R252" s="216">
        <f>Q252*H252</f>
        <v>0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151</v>
      </c>
      <c r="AT252" s="218" t="s">
        <v>146</v>
      </c>
      <c r="AU252" s="218" t="s">
        <v>82</v>
      </c>
      <c r="AY252" s="20" t="s">
        <v>144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80</v>
      </c>
      <c r="BK252" s="219">
        <f>ROUND(I252*H252,2)</f>
        <v>0</v>
      </c>
      <c r="BL252" s="20" t="s">
        <v>151</v>
      </c>
      <c r="BM252" s="218" t="s">
        <v>2026</v>
      </c>
    </row>
    <row r="253" s="2" customFormat="1">
      <c r="A253" s="41"/>
      <c r="B253" s="42"/>
      <c r="C253" s="43"/>
      <c r="D253" s="220" t="s">
        <v>153</v>
      </c>
      <c r="E253" s="43"/>
      <c r="F253" s="221" t="s">
        <v>2027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153</v>
      </c>
      <c r="AU253" s="20" t="s">
        <v>82</v>
      </c>
    </row>
    <row r="254" s="2" customFormat="1" ht="16.5" customHeight="1">
      <c r="A254" s="41"/>
      <c r="B254" s="42"/>
      <c r="C254" s="269" t="s">
        <v>2028</v>
      </c>
      <c r="D254" s="269" t="s">
        <v>229</v>
      </c>
      <c r="E254" s="270" t="s">
        <v>2029</v>
      </c>
      <c r="F254" s="271" t="s">
        <v>2030</v>
      </c>
      <c r="G254" s="272" t="s">
        <v>215</v>
      </c>
      <c r="H254" s="273">
        <v>2.0750000000000002</v>
      </c>
      <c r="I254" s="274"/>
      <c r="J254" s="275">
        <f>ROUND(I254*H254,2)</f>
        <v>0</v>
      </c>
      <c r="K254" s="271" t="s">
        <v>150</v>
      </c>
      <c r="L254" s="276"/>
      <c r="M254" s="277" t="s">
        <v>19</v>
      </c>
      <c r="N254" s="278" t="s">
        <v>44</v>
      </c>
      <c r="O254" s="87"/>
      <c r="P254" s="216">
        <f>O254*H254</f>
        <v>0</v>
      </c>
      <c r="Q254" s="216">
        <v>1</v>
      </c>
      <c r="R254" s="216">
        <f>Q254*H254</f>
        <v>2.0750000000000002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207</v>
      </c>
      <c r="AT254" s="218" t="s">
        <v>229</v>
      </c>
      <c r="AU254" s="218" t="s">
        <v>82</v>
      </c>
      <c r="AY254" s="20" t="s">
        <v>144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80</v>
      </c>
      <c r="BK254" s="219">
        <f>ROUND(I254*H254,2)</f>
        <v>0</v>
      </c>
      <c r="BL254" s="20" t="s">
        <v>151</v>
      </c>
      <c r="BM254" s="218" t="s">
        <v>2031</v>
      </c>
    </row>
    <row r="255" s="14" customFormat="1">
      <c r="A255" s="14"/>
      <c r="B255" s="236"/>
      <c r="C255" s="237"/>
      <c r="D255" s="227" t="s">
        <v>155</v>
      </c>
      <c r="E255" s="238" t="s">
        <v>19</v>
      </c>
      <c r="F255" s="239" t="s">
        <v>2032</v>
      </c>
      <c r="G255" s="237"/>
      <c r="H255" s="240">
        <v>16.600000000000001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155</v>
      </c>
      <c r="AU255" s="246" t="s">
        <v>82</v>
      </c>
      <c r="AV255" s="14" t="s">
        <v>82</v>
      </c>
      <c r="AW255" s="14" t="s">
        <v>35</v>
      </c>
      <c r="AX255" s="14" t="s">
        <v>80</v>
      </c>
      <c r="AY255" s="246" t="s">
        <v>144</v>
      </c>
    </row>
    <row r="256" s="14" customFormat="1">
      <c r="A256" s="14"/>
      <c r="B256" s="236"/>
      <c r="C256" s="237"/>
      <c r="D256" s="227" t="s">
        <v>155</v>
      </c>
      <c r="E256" s="237"/>
      <c r="F256" s="239" t="s">
        <v>2033</v>
      </c>
      <c r="G256" s="237"/>
      <c r="H256" s="240">
        <v>2.0750000000000002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155</v>
      </c>
      <c r="AU256" s="246" t="s">
        <v>82</v>
      </c>
      <c r="AV256" s="14" t="s">
        <v>82</v>
      </c>
      <c r="AW256" s="14" t="s">
        <v>4</v>
      </c>
      <c r="AX256" s="14" t="s">
        <v>80</v>
      </c>
      <c r="AY256" s="246" t="s">
        <v>144</v>
      </c>
    </row>
    <row r="257" s="2" customFormat="1" ht="16.5" customHeight="1">
      <c r="A257" s="41"/>
      <c r="B257" s="42"/>
      <c r="C257" s="207" t="s">
        <v>2034</v>
      </c>
      <c r="D257" s="207" t="s">
        <v>146</v>
      </c>
      <c r="E257" s="208" t="s">
        <v>2035</v>
      </c>
      <c r="F257" s="209" t="s">
        <v>2036</v>
      </c>
      <c r="G257" s="210" t="s">
        <v>149</v>
      </c>
      <c r="H257" s="211">
        <v>332</v>
      </c>
      <c r="I257" s="212"/>
      <c r="J257" s="213">
        <f>ROUND(I257*H257,2)</f>
        <v>0</v>
      </c>
      <c r="K257" s="209" t="s">
        <v>150</v>
      </c>
      <c r="L257" s="47"/>
      <c r="M257" s="214" t="s">
        <v>19</v>
      </c>
      <c r="N257" s="215" t="s">
        <v>44</v>
      </c>
      <c r="O257" s="87"/>
      <c r="P257" s="216">
        <f>O257*H257</f>
        <v>0</v>
      </c>
      <c r="Q257" s="216">
        <v>0</v>
      </c>
      <c r="R257" s="216">
        <f>Q257*H257</f>
        <v>0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151</v>
      </c>
      <c r="AT257" s="218" t="s">
        <v>146</v>
      </c>
      <c r="AU257" s="218" t="s">
        <v>82</v>
      </c>
      <c r="AY257" s="20" t="s">
        <v>144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80</v>
      </c>
      <c r="BK257" s="219">
        <f>ROUND(I257*H257,2)</f>
        <v>0</v>
      </c>
      <c r="BL257" s="20" t="s">
        <v>151</v>
      </c>
      <c r="BM257" s="218" t="s">
        <v>2037</v>
      </c>
    </row>
    <row r="258" s="2" customFormat="1">
      <c r="A258" s="41"/>
      <c r="B258" s="42"/>
      <c r="C258" s="43"/>
      <c r="D258" s="220" t="s">
        <v>153</v>
      </c>
      <c r="E258" s="43"/>
      <c r="F258" s="221" t="s">
        <v>2038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153</v>
      </c>
      <c r="AU258" s="20" t="s">
        <v>82</v>
      </c>
    </row>
    <row r="259" s="14" customFormat="1">
      <c r="A259" s="14"/>
      <c r="B259" s="236"/>
      <c r="C259" s="237"/>
      <c r="D259" s="227" t="s">
        <v>155</v>
      </c>
      <c r="E259" s="238" t="s">
        <v>19</v>
      </c>
      <c r="F259" s="239" t="s">
        <v>2039</v>
      </c>
      <c r="G259" s="237"/>
      <c r="H259" s="240">
        <v>332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155</v>
      </c>
      <c r="AU259" s="246" t="s">
        <v>82</v>
      </c>
      <c r="AV259" s="14" t="s">
        <v>82</v>
      </c>
      <c r="AW259" s="14" t="s">
        <v>35</v>
      </c>
      <c r="AX259" s="14" t="s">
        <v>80</v>
      </c>
      <c r="AY259" s="246" t="s">
        <v>144</v>
      </c>
    </row>
    <row r="260" s="12" customFormat="1" ht="22.8" customHeight="1">
      <c r="A260" s="12"/>
      <c r="B260" s="191"/>
      <c r="C260" s="192"/>
      <c r="D260" s="193" t="s">
        <v>72</v>
      </c>
      <c r="E260" s="205" t="s">
        <v>182</v>
      </c>
      <c r="F260" s="205" t="s">
        <v>2040</v>
      </c>
      <c r="G260" s="192"/>
      <c r="H260" s="192"/>
      <c r="I260" s="195"/>
      <c r="J260" s="206">
        <f>BK260</f>
        <v>0</v>
      </c>
      <c r="K260" s="192"/>
      <c r="L260" s="197"/>
      <c r="M260" s="198"/>
      <c r="N260" s="199"/>
      <c r="O260" s="199"/>
      <c r="P260" s="200">
        <f>SUM(P261:P270)</f>
        <v>0</v>
      </c>
      <c r="Q260" s="199"/>
      <c r="R260" s="200">
        <f>SUM(R261:R270)</f>
        <v>0.0141</v>
      </c>
      <c r="S260" s="199"/>
      <c r="T260" s="201">
        <f>SUM(T261:T270)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2" t="s">
        <v>80</v>
      </c>
      <c r="AT260" s="203" t="s">
        <v>72</v>
      </c>
      <c r="AU260" s="203" t="s">
        <v>80</v>
      </c>
      <c r="AY260" s="202" t="s">
        <v>144</v>
      </c>
      <c r="BK260" s="204">
        <f>SUM(BK261:BK270)</f>
        <v>0</v>
      </c>
    </row>
    <row r="261" s="2" customFormat="1" ht="24.15" customHeight="1">
      <c r="A261" s="41"/>
      <c r="B261" s="42"/>
      <c r="C261" s="207" t="s">
        <v>2041</v>
      </c>
      <c r="D261" s="207" t="s">
        <v>146</v>
      </c>
      <c r="E261" s="208" t="s">
        <v>816</v>
      </c>
      <c r="F261" s="209" t="s">
        <v>817</v>
      </c>
      <c r="G261" s="210" t="s">
        <v>149</v>
      </c>
      <c r="H261" s="211">
        <v>705</v>
      </c>
      <c r="I261" s="212"/>
      <c r="J261" s="213">
        <f>ROUND(I261*H261,2)</f>
        <v>0</v>
      </c>
      <c r="K261" s="209" t="s">
        <v>150</v>
      </c>
      <c r="L261" s="47"/>
      <c r="M261" s="214" t="s">
        <v>19</v>
      </c>
      <c r="N261" s="215" t="s">
        <v>44</v>
      </c>
      <c r="O261" s="87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151</v>
      </c>
      <c r="AT261" s="218" t="s">
        <v>146</v>
      </c>
      <c r="AU261" s="218" t="s">
        <v>82</v>
      </c>
      <c r="AY261" s="20" t="s">
        <v>144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80</v>
      </c>
      <c r="BK261" s="219">
        <f>ROUND(I261*H261,2)</f>
        <v>0</v>
      </c>
      <c r="BL261" s="20" t="s">
        <v>151</v>
      </c>
      <c r="BM261" s="218" t="s">
        <v>2042</v>
      </c>
    </row>
    <row r="262" s="2" customFormat="1">
      <c r="A262" s="41"/>
      <c r="B262" s="42"/>
      <c r="C262" s="43"/>
      <c r="D262" s="220" t="s">
        <v>153</v>
      </c>
      <c r="E262" s="43"/>
      <c r="F262" s="221" t="s">
        <v>819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153</v>
      </c>
      <c r="AU262" s="20" t="s">
        <v>82</v>
      </c>
    </row>
    <row r="263" s="2" customFormat="1" ht="16.5" customHeight="1">
      <c r="A263" s="41"/>
      <c r="B263" s="42"/>
      <c r="C263" s="269" t="s">
        <v>2043</v>
      </c>
      <c r="D263" s="269" t="s">
        <v>229</v>
      </c>
      <c r="E263" s="270" t="s">
        <v>2044</v>
      </c>
      <c r="F263" s="271" t="s">
        <v>1277</v>
      </c>
      <c r="G263" s="272" t="s">
        <v>1278</v>
      </c>
      <c r="H263" s="273">
        <v>14.1</v>
      </c>
      <c r="I263" s="274"/>
      <c r="J263" s="275">
        <f>ROUND(I263*H263,2)</f>
        <v>0</v>
      </c>
      <c r="K263" s="271" t="s">
        <v>150</v>
      </c>
      <c r="L263" s="276"/>
      <c r="M263" s="277" t="s">
        <v>19</v>
      </c>
      <c r="N263" s="278" t="s">
        <v>44</v>
      </c>
      <c r="O263" s="87"/>
      <c r="P263" s="216">
        <f>O263*H263</f>
        <v>0</v>
      </c>
      <c r="Q263" s="216">
        <v>0.001</v>
      </c>
      <c r="R263" s="216">
        <f>Q263*H263</f>
        <v>0.0141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207</v>
      </c>
      <c r="AT263" s="218" t="s">
        <v>229</v>
      </c>
      <c r="AU263" s="218" t="s">
        <v>82</v>
      </c>
      <c r="AY263" s="20" t="s">
        <v>144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80</v>
      </c>
      <c r="BK263" s="219">
        <f>ROUND(I263*H263,2)</f>
        <v>0</v>
      </c>
      <c r="BL263" s="20" t="s">
        <v>151</v>
      </c>
      <c r="BM263" s="218" t="s">
        <v>2045</v>
      </c>
    </row>
    <row r="264" s="14" customFormat="1">
      <c r="A264" s="14"/>
      <c r="B264" s="236"/>
      <c r="C264" s="237"/>
      <c r="D264" s="227" t="s">
        <v>155</v>
      </c>
      <c r="E264" s="237"/>
      <c r="F264" s="239" t="s">
        <v>2046</v>
      </c>
      <c r="G264" s="237"/>
      <c r="H264" s="240">
        <v>14.1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155</v>
      </c>
      <c r="AU264" s="246" t="s">
        <v>82</v>
      </c>
      <c r="AV264" s="14" t="s">
        <v>82</v>
      </c>
      <c r="AW264" s="14" t="s">
        <v>4</v>
      </c>
      <c r="AX264" s="14" t="s">
        <v>80</v>
      </c>
      <c r="AY264" s="246" t="s">
        <v>144</v>
      </c>
    </row>
    <row r="265" s="2" customFormat="1" ht="16.5" customHeight="1">
      <c r="A265" s="41"/>
      <c r="B265" s="42"/>
      <c r="C265" s="207" t="s">
        <v>2047</v>
      </c>
      <c r="D265" s="207" t="s">
        <v>146</v>
      </c>
      <c r="E265" s="208" t="s">
        <v>2048</v>
      </c>
      <c r="F265" s="209" t="s">
        <v>2049</v>
      </c>
      <c r="G265" s="210" t="s">
        <v>149</v>
      </c>
      <c r="H265" s="211">
        <v>705</v>
      </c>
      <c r="I265" s="212"/>
      <c r="J265" s="213">
        <f>ROUND(I265*H265,2)</f>
        <v>0</v>
      </c>
      <c r="K265" s="209" t="s">
        <v>150</v>
      </c>
      <c r="L265" s="47"/>
      <c r="M265" s="214" t="s">
        <v>19</v>
      </c>
      <c r="N265" s="215" t="s">
        <v>44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151</v>
      </c>
      <c r="AT265" s="218" t="s">
        <v>146</v>
      </c>
      <c r="AU265" s="218" t="s">
        <v>82</v>
      </c>
      <c r="AY265" s="20" t="s">
        <v>144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80</v>
      </c>
      <c r="BK265" s="219">
        <f>ROUND(I265*H265,2)</f>
        <v>0</v>
      </c>
      <c r="BL265" s="20" t="s">
        <v>151</v>
      </c>
      <c r="BM265" s="218" t="s">
        <v>2050</v>
      </c>
    </row>
    <row r="266" s="2" customFormat="1">
      <c r="A266" s="41"/>
      <c r="B266" s="42"/>
      <c r="C266" s="43"/>
      <c r="D266" s="220" t="s">
        <v>153</v>
      </c>
      <c r="E266" s="43"/>
      <c r="F266" s="221" t="s">
        <v>2051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153</v>
      </c>
      <c r="AU266" s="20" t="s">
        <v>82</v>
      </c>
    </row>
    <row r="267" s="2" customFormat="1" ht="16.5" customHeight="1">
      <c r="A267" s="41"/>
      <c r="B267" s="42"/>
      <c r="C267" s="207" t="s">
        <v>2052</v>
      </c>
      <c r="D267" s="207" t="s">
        <v>146</v>
      </c>
      <c r="E267" s="208" t="s">
        <v>2053</v>
      </c>
      <c r="F267" s="209" t="s">
        <v>2054</v>
      </c>
      <c r="G267" s="210" t="s">
        <v>149</v>
      </c>
      <c r="H267" s="211">
        <v>705</v>
      </c>
      <c r="I267" s="212"/>
      <c r="J267" s="213">
        <f>ROUND(I267*H267,2)</f>
        <v>0</v>
      </c>
      <c r="K267" s="209" t="s">
        <v>150</v>
      </c>
      <c r="L267" s="47"/>
      <c r="M267" s="214" t="s">
        <v>19</v>
      </c>
      <c r="N267" s="215" t="s">
        <v>44</v>
      </c>
      <c r="O267" s="87"/>
      <c r="P267" s="216">
        <f>O267*H267</f>
        <v>0</v>
      </c>
      <c r="Q267" s="216">
        <v>0</v>
      </c>
      <c r="R267" s="216">
        <f>Q267*H267</f>
        <v>0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151</v>
      </c>
      <c r="AT267" s="218" t="s">
        <v>146</v>
      </c>
      <c r="AU267" s="218" t="s">
        <v>82</v>
      </c>
      <c r="AY267" s="20" t="s">
        <v>144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80</v>
      </c>
      <c r="BK267" s="219">
        <f>ROUND(I267*H267,2)</f>
        <v>0</v>
      </c>
      <c r="BL267" s="20" t="s">
        <v>151</v>
      </c>
      <c r="BM267" s="218" t="s">
        <v>2055</v>
      </c>
    </row>
    <row r="268" s="2" customFormat="1">
      <c r="A268" s="41"/>
      <c r="B268" s="42"/>
      <c r="C268" s="43"/>
      <c r="D268" s="220" t="s">
        <v>153</v>
      </c>
      <c r="E268" s="43"/>
      <c r="F268" s="221" t="s">
        <v>2056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153</v>
      </c>
      <c r="AU268" s="20" t="s">
        <v>82</v>
      </c>
    </row>
    <row r="269" s="2" customFormat="1" ht="21.75" customHeight="1">
      <c r="A269" s="41"/>
      <c r="B269" s="42"/>
      <c r="C269" s="207" t="s">
        <v>2057</v>
      </c>
      <c r="D269" s="207" t="s">
        <v>146</v>
      </c>
      <c r="E269" s="208" t="s">
        <v>2058</v>
      </c>
      <c r="F269" s="209" t="s">
        <v>2059</v>
      </c>
      <c r="G269" s="210" t="s">
        <v>149</v>
      </c>
      <c r="H269" s="211">
        <v>705</v>
      </c>
      <c r="I269" s="212"/>
      <c r="J269" s="213">
        <f>ROUND(I269*H269,2)</f>
        <v>0</v>
      </c>
      <c r="K269" s="209" t="s">
        <v>150</v>
      </c>
      <c r="L269" s="47"/>
      <c r="M269" s="214" t="s">
        <v>19</v>
      </c>
      <c r="N269" s="215" t="s">
        <v>44</v>
      </c>
      <c r="O269" s="87"/>
      <c r="P269" s="216">
        <f>O269*H269</f>
        <v>0</v>
      </c>
      <c r="Q269" s="216">
        <v>0</v>
      </c>
      <c r="R269" s="216">
        <f>Q269*H269</f>
        <v>0</v>
      </c>
      <c r="S269" s="216">
        <v>0</v>
      </c>
      <c r="T269" s="217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151</v>
      </c>
      <c r="AT269" s="218" t="s">
        <v>146</v>
      </c>
      <c r="AU269" s="218" t="s">
        <v>82</v>
      </c>
      <c r="AY269" s="20" t="s">
        <v>144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80</v>
      </c>
      <c r="BK269" s="219">
        <f>ROUND(I269*H269,2)</f>
        <v>0</v>
      </c>
      <c r="BL269" s="20" t="s">
        <v>151</v>
      </c>
      <c r="BM269" s="218" t="s">
        <v>2060</v>
      </c>
    </row>
    <row r="270" s="2" customFormat="1">
      <c r="A270" s="41"/>
      <c r="B270" s="42"/>
      <c r="C270" s="43"/>
      <c r="D270" s="220" t="s">
        <v>153</v>
      </c>
      <c r="E270" s="43"/>
      <c r="F270" s="221" t="s">
        <v>2061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153</v>
      </c>
      <c r="AU270" s="20" t="s">
        <v>82</v>
      </c>
    </row>
    <row r="271" s="12" customFormat="1" ht="22.8" customHeight="1">
      <c r="A271" s="12"/>
      <c r="B271" s="191"/>
      <c r="C271" s="192"/>
      <c r="D271" s="193" t="s">
        <v>72</v>
      </c>
      <c r="E271" s="205" t="s">
        <v>191</v>
      </c>
      <c r="F271" s="205" t="s">
        <v>2062</v>
      </c>
      <c r="G271" s="192"/>
      <c r="H271" s="192"/>
      <c r="I271" s="195"/>
      <c r="J271" s="206">
        <f>BK271</f>
        <v>0</v>
      </c>
      <c r="K271" s="192"/>
      <c r="L271" s="197"/>
      <c r="M271" s="198"/>
      <c r="N271" s="199"/>
      <c r="O271" s="199"/>
      <c r="P271" s="200">
        <f>SUM(P272:P290)</f>
        <v>0</v>
      </c>
      <c r="Q271" s="199"/>
      <c r="R271" s="200">
        <f>SUM(R272:R290)</f>
        <v>0.042900000000000001</v>
      </c>
      <c r="S271" s="199"/>
      <c r="T271" s="201">
        <f>SUM(T272:T290)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2" t="s">
        <v>80</v>
      </c>
      <c r="AT271" s="203" t="s">
        <v>72</v>
      </c>
      <c r="AU271" s="203" t="s">
        <v>80</v>
      </c>
      <c r="AY271" s="202" t="s">
        <v>144</v>
      </c>
      <c r="BK271" s="204">
        <f>SUM(BK272:BK290)</f>
        <v>0</v>
      </c>
    </row>
    <row r="272" s="2" customFormat="1" ht="16.5" customHeight="1">
      <c r="A272" s="41"/>
      <c r="B272" s="42"/>
      <c r="C272" s="207" t="s">
        <v>2063</v>
      </c>
      <c r="D272" s="207" t="s">
        <v>146</v>
      </c>
      <c r="E272" s="208" t="s">
        <v>2064</v>
      </c>
      <c r="F272" s="209" t="s">
        <v>2065</v>
      </c>
      <c r="G272" s="210" t="s">
        <v>331</v>
      </c>
      <c r="H272" s="211">
        <v>5</v>
      </c>
      <c r="I272" s="212"/>
      <c r="J272" s="213">
        <f>ROUND(I272*H272,2)</f>
        <v>0</v>
      </c>
      <c r="K272" s="209" t="s">
        <v>150</v>
      </c>
      <c r="L272" s="47"/>
      <c r="M272" s="214" t="s">
        <v>19</v>
      </c>
      <c r="N272" s="215" t="s">
        <v>44</v>
      </c>
      <c r="O272" s="87"/>
      <c r="P272" s="216">
        <f>O272*H272</f>
        <v>0</v>
      </c>
      <c r="Q272" s="216">
        <v>0</v>
      </c>
      <c r="R272" s="216">
        <f>Q272*H272</f>
        <v>0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151</v>
      </c>
      <c r="AT272" s="218" t="s">
        <v>146</v>
      </c>
      <c r="AU272" s="218" t="s">
        <v>82</v>
      </c>
      <c r="AY272" s="20" t="s">
        <v>144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80</v>
      </c>
      <c r="BK272" s="219">
        <f>ROUND(I272*H272,2)</f>
        <v>0</v>
      </c>
      <c r="BL272" s="20" t="s">
        <v>151</v>
      </c>
      <c r="BM272" s="218" t="s">
        <v>2066</v>
      </c>
    </row>
    <row r="273" s="2" customFormat="1">
      <c r="A273" s="41"/>
      <c r="B273" s="42"/>
      <c r="C273" s="43"/>
      <c r="D273" s="220" t="s">
        <v>153</v>
      </c>
      <c r="E273" s="43"/>
      <c r="F273" s="221" t="s">
        <v>2067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153</v>
      </c>
      <c r="AU273" s="20" t="s">
        <v>82</v>
      </c>
    </row>
    <row r="274" s="2" customFormat="1" ht="16.5" customHeight="1">
      <c r="A274" s="41"/>
      <c r="B274" s="42"/>
      <c r="C274" s="207" t="s">
        <v>2068</v>
      </c>
      <c r="D274" s="207" t="s">
        <v>146</v>
      </c>
      <c r="E274" s="208" t="s">
        <v>2069</v>
      </c>
      <c r="F274" s="209" t="s">
        <v>2070</v>
      </c>
      <c r="G274" s="210" t="s">
        <v>149</v>
      </c>
      <c r="H274" s="211">
        <v>6</v>
      </c>
      <c r="I274" s="212"/>
      <c r="J274" s="213">
        <f>ROUND(I274*H274,2)</f>
        <v>0</v>
      </c>
      <c r="K274" s="209" t="s">
        <v>150</v>
      </c>
      <c r="L274" s="47"/>
      <c r="M274" s="214" t="s">
        <v>19</v>
      </c>
      <c r="N274" s="215" t="s">
        <v>44</v>
      </c>
      <c r="O274" s="87"/>
      <c r="P274" s="216">
        <f>O274*H274</f>
        <v>0</v>
      </c>
      <c r="Q274" s="216">
        <v>0</v>
      </c>
      <c r="R274" s="216">
        <f>Q274*H274</f>
        <v>0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151</v>
      </c>
      <c r="AT274" s="218" t="s">
        <v>146</v>
      </c>
      <c r="AU274" s="218" t="s">
        <v>82</v>
      </c>
      <c r="AY274" s="20" t="s">
        <v>144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80</v>
      </c>
      <c r="BK274" s="219">
        <f>ROUND(I274*H274,2)</f>
        <v>0</v>
      </c>
      <c r="BL274" s="20" t="s">
        <v>151</v>
      </c>
      <c r="BM274" s="218" t="s">
        <v>2071</v>
      </c>
    </row>
    <row r="275" s="2" customFormat="1">
      <c r="A275" s="41"/>
      <c r="B275" s="42"/>
      <c r="C275" s="43"/>
      <c r="D275" s="220" t="s">
        <v>153</v>
      </c>
      <c r="E275" s="43"/>
      <c r="F275" s="221" t="s">
        <v>2072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153</v>
      </c>
      <c r="AU275" s="20" t="s">
        <v>82</v>
      </c>
    </row>
    <row r="276" s="2" customFormat="1" ht="16.5" customHeight="1">
      <c r="A276" s="41"/>
      <c r="B276" s="42"/>
      <c r="C276" s="207" t="s">
        <v>2073</v>
      </c>
      <c r="D276" s="207" t="s">
        <v>146</v>
      </c>
      <c r="E276" s="208" t="s">
        <v>1864</v>
      </c>
      <c r="F276" s="209" t="s">
        <v>1865</v>
      </c>
      <c r="G276" s="210" t="s">
        <v>331</v>
      </c>
      <c r="H276" s="211">
        <v>6</v>
      </c>
      <c r="I276" s="212"/>
      <c r="J276" s="213">
        <f>ROUND(I276*H276,2)</f>
        <v>0</v>
      </c>
      <c r="K276" s="209" t="s">
        <v>150</v>
      </c>
      <c r="L276" s="47"/>
      <c r="M276" s="214" t="s">
        <v>19</v>
      </c>
      <c r="N276" s="215" t="s">
        <v>44</v>
      </c>
      <c r="O276" s="87"/>
      <c r="P276" s="216">
        <f>O276*H276</f>
        <v>0</v>
      </c>
      <c r="Q276" s="216">
        <v>6.0000000000000002E-05</v>
      </c>
      <c r="R276" s="216">
        <f>Q276*H276</f>
        <v>0.00036000000000000002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151</v>
      </c>
      <c r="AT276" s="218" t="s">
        <v>146</v>
      </c>
      <c r="AU276" s="218" t="s">
        <v>82</v>
      </c>
      <c r="AY276" s="20" t="s">
        <v>144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80</v>
      </c>
      <c r="BK276" s="219">
        <f>ROUND(I276*H276,2)</f>
        <v>0</v>
      </c>
      <c r="BL276" s="20" t="s">
        <v>151</v>
      </c>
      <c r="BM276" s="218" t="s">
        <v>2074</v>
      </c>
    </row>
    <row r="277" s="2" customFormat="1">
      <c r="A277" s="41"/>
      <c r="B277" s="42"/>
      <c r="C277" s="43"/>
      <c r="D277" s="220" t="s">
        <v>153</v>
      </c>
      <c r="E277" s="43"/>
      <c r="F277" s="221" t="s">
        <v>1867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153</v>
      </c>
      <c r="AU277" s="20" t="s">
        <v>82</v>
      </c>
    </row>
    <row r="278" s="14" customFormat="1">
      <c r="A278" s="14"/>
      <c r="B278" s="236"/>
      <c r="C278" s="237"/>
      <c r="D278" s="227" t="s">
        <v>155</v>
      </c>
      <c r="E278" s="238" t="s">
        <v>19</v>
      </c>
      <c r="F278" s="239" t="s">
        <v>2075</v>
      </c>
      <c r="G278" s="237"/>
      <c r="H278" s="240">
        <v>6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155</v>
      </c>
      <c r="AU278" s="246" t="s">
        <v>82</v>
      </c>
      <c r="AV278" s="14" t="s">
        <v>82</v>
      </c>
      <c r="AW278" s="14" t="s">
        <v>35</v>
      </c>
      <c r="AX278" s="14" t="s">
        <v>80</v>
      </c>
      <c r="AY278" s="246" t="s">
        <v>144</v>
      </c>
    </row>
    <row r="279" s="2" customFormat="1" ht="16.5" customHeight="1">
      <c r="A279" s="41"/>
      <c r="B279" s="42"/>
      <c r="C279" s="269" t="s">
        <v>2076</v>
      </c>
      <c r="D279" s="269" t="s">
        <v>229</v>
      </c>
      <c r="E279" s="270" t="s">
        <v>1868</v>
      </c>
      <c r="F279" s="271" t="s">
        <v>1869</v>
      </c>
      <c r="G279" s="272" t="s">
        <v>331</v>
      </c>
      <c r="H279" s="273">
        <v>6</v>
      </c>
      <c r="I279" s="274"/>
      <c r="J279" s="275">
        <f>ROUND(I279*H279,2)</f>
        <v>0</v>
      </c>
      <c r="K279" s="271" t="s">
        <v>150</v>
      </c>
      <c r="L279" s="276"/>
      <c r="M279" s="277" t="s">
        <v>19</v>
      </c>
      <c r="N279" s="278" t="s">
        <v>44</v>
      </c>
      <c r="O279" s="87"/>
      <c r="P279" s="216">
        <f>O279*H279</f>
        <v>0</v>
      </c>
      <c r="Q279" s="216">
        <v>0.0070899999999999999</v>
      </c>
      <c r="R279" s="216">
        <f>Q279*H279</f>
        <v>0.042540000000000001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207</v>
      </c>
      <c r="AT279" s="218" t="s">
        <v>229</v>
      </c>
      <c r="AU279" s="218" t="s">
        <v>82</v>
      </c>
      <c r="AY279" s="20" t="s">
        <v>144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80</v>
      </c>
      <c r="BK279" s="219">
        <f>ROUND(I279*H279,2)</f>
        <v>0</v>
      </c>
      <c r="BL279" s="20" t="s">
        <v>151</v>
      </c>
      <c r="BM279" s="218" t="s">
        <v>2077</v>
      </c>
    </row>
    <row r="280" s="14" customFormat="1">
      <c r="A280" s="14"/>
      <c r="B280" s="236"/>
      <c r="C280" s="237"/>
      <c r="D280" s="227" t="s">
        <v>155</v>
      </c>
      <c r="E280" s="238" t="s">
        <v>19</v>
      </c>
      <c r="F280" s="239" t="s">
        <v>2078</v>
      </c>
      <c r="G280" s="237"/>
      <c r="H280" s="240">
        <v>2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155</v>
      </c>
      <c r="AU280" s="246" t="s">
        <v>82</v>
      </c>
      <c r="AV280" s="14" t="s">
        <v>82</v>
      </c>
      <c r="AW280" s="14" t="s">
        <v>35</v>
      </c>
      <c r="AX280" s="14" t="s">
        <v>80</v>
      </c>
      <c r="AY280" s="246" t="s">
        <v>144</v>
      </c>
    </row>
    <row r="281" s="14" customFormat="1">
      <c r="A281" s="14"/>
      <c r="B281" s="236"/>
      <c r="C281" s="237"/>
      <c r="D281" s="227" t="s">
        <v>155</v>
      </c>
      <c r="E281" s="237"/>
      <c r="F281" s="239" t="s">
        <v>2079</v>
      </c>
      <c r="G281" s="237"/>
      <c r="H281" s="240">
        <v>6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155</v>
      </c>
      <c r="AU281" s="246" t="s">
        <v>82</v>
      </c>
      <c r="AV281" s="14" t="s">
        <v>82</v>
      </c>
      <c r="AW281" s="14" t="s">
        <v>4</v>
      </c>
      <c r="AX281" s="14" t="s">
        <v>80</v>
      </c>
      <c r="AY281" s="246" t="s">
        <v>144</v>
      </c>
    </row>
    <row r="282" s="2" customFormat="1" ht="16.5" customHeight="1">
      <c r="A282" s="41"/>
      <c r="B282" s="42"/>
      <c r="C282" s="207" t="s">
        <v>2080</v>
      </c>
      <c r="D282" s="207" t="s">
        <v>146</v>
      </c>
      <c r="E282" s="208" t="s">
        <v>1913</v>
      </c>
      <c r="F282" s="209" t="s">
        <v>1914</v>
      </c>
      <c r="G282" s="210" t="s">
        <v>166</v>
      </c>
      <c r="H282" s="211">
        <v>9.5999999999999996</v>
      </c>
      <c r="I282" s="212"/>
      <c r="J282" s="213">
        <f>ROUND(I282*H282,2)</f>
        <v>0</v>
      </c>
      <c r="K282" s="209" t="s">
        <v>150</v>
      </c>
      <c r="L282" s="47"/>
      <c r="M282" s="214" t="s">
        <v>19</v>
      </c>
      <c r="N282" s="215" t="s">
        <v>44</v>
      </c>
      <c r="O282" s="87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151</v>
      </c>
      <c r="AT282" s="218" t="s">
        <v>146</v>
      </c>
      <c r="AU282" s="218" t="s">
        <v>82</v>
      </c>
      <c r="AY282" s="20" t="s">
        <v>144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80</v>
      </c>
      <c r="BK282" s="219">
        <f>ROUND(I282*H282,2)</f>
        <v>0</v>
      </c>
      <c r="BL282" s="20" t="s">
        <v>151</v>
      </c>
      <c r="BM282" s="218" t="s">
        <v>2081</v>
      </c>
    </row>
    <row r="283" s="2" customFormat="1">
      <c r="A283" s="41"/>
      <c r="B283" s="42"/>
      <c r="C283" s="43"/>
      <c r="D283" s="220" t="s">
        <v>153</v>
      </c>
      <c r="E283" s="43"/>
      <c r="F283" s="221" t="s">
        <v>1916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153</v>
      </c>
      <c r="AU283" s="20" t="s">
        <v>82</v>
      </c>
    </row>
    <row r="284" s="14" customFormat="1">
      <c r="A284" s="14"/>
      <c r="B284" s="236"/>
      <c r="C284" s="237"/>
      <c r="D284" s="227" t="s">
        <v>155</v>
      </c>
      <c r="E284" s="238" t="s">
        <v>19</v>
      </c>
      <c r="F284" s="239" t="s">
        <v>2082</v>
      </c>
      <c r="G284" s="237"/>
      <c r="H284" s="240">
        <v>9.5999999999999996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155</v>
      </c>
      <c r="AU284" s="246" t="s">
        <v>82</v>
      </c>
      <c r="AV284" s="14" t="s">
        <v>82</v>
      </c>
      <c r="AW284" s="14" t="s">
        <v>35</v>
      </c>
      <c r="AX284" s="14" t="s">
        <v>80</v>
      </c>
      <c r="AY284" s="246" t="s">
        <v>144</v>
      </c>
    </row>
    <row r="285" s="2" customFormat="1" ht="21.75" customHeight="1">
      <c r="A285" s="41"/>
      <c r="B285" s="42"/>
      <c r="C285" s="207" t="s">
        <v>2083</v>
      </c>
      <c r="D285" s="207" t="s">
        <v>146</v>
      </c>
      <c r="E285" s="208" t="s">
        <v>2084</v>
      </c>
      <c r="F285" s="209" t="s">
        <v>2085</v>
      </c>
      <c r="G285" s="210" t="s">
        <v>166</v>
      </c>
      <c r="H285" s="211">
        <v>2.3999999999999999</v>
      </c>
      <c r="I285" s="212"/>
      <c r="J285" s="213">
        <f>ROUND(I285*H285,2)</f>
        <v>0</v>
      </c>
      <c r="K285" s="209" t="s">
        <v>150</v>
      </c>
      <c r="L285" s="47"/>
      <c r="M285" s="214" t="s">
        <v>19</v>
      </c>
      <c r="N285" s="215" t="s">
        <v>44</v>
      </c>
      <c r="O285" s="87"/>
      <c r="P285" s="216">
        <f>O285*H285</f>
        <v>0</v>
      </c>
      <c r="Q285" s="216">
        <v>0</v>
      </c>
      <c r="R285" s="216">
        <f>Q285*H285</f>
        <v>0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151</v>
      </c>
      <c r="AT285" s="218" t="s">
        <v>146</v>
      </c>
      <c r="AU285" s="218" t="s">
        <v>82</v>
      </c>
      <c r="AY285" s="20" t="s">
        <v>144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80</v>
      </c>
      <c r="BK285" s="219">
        <f>ROUND(I285*H285,2)</f>
        <v>0</v>
      </c>
      <c r="BL285" s="20" t="s">
        <v>151</v>
      </c>
      <c r="BM285" s="218" t="s">
        <v>2086</v>
      </c>
    </row>
    <row r="286" s="2" customFormat="1">
      <c r="A286" s="41"/>
      <c r="B286" s="42"/>
      <c r="C286" s="43"/>
      <c r="D286" s="220" t="s">
        <v>153</v>
      </c>
      <c r="E286" s="43"/>
      <c r="F286" s="221" t="s">
        <v>2087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153</v>
      </c>
      <c r="AU286" s="20" t="s">
        <v>82</v>
      </c>
    </row>
    <row r="287" s="14" customFormat="1">
      <c r="A287" s="14"/>
      <c r="B287" s="236"/>
      <c r="C287" s="237"/>
      <c r="D287" s="227" t="s">
        <v>155</v>
      </c>
      <c r="E287" s="238" t="s">
        <v>19</v>
      </c>
      <c r="F287" s="239" t="s">
        <v>2088</v>
      </c>
      <c r="G287" s="237"/>
      <c r="H287" s="240">
        <v>2.3999999999999999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6" t="s">
        <v>155</v>
      </c>
      <c r="AU287" s="246" t="s">
        <v>82</v>
      </c>
      <c r="AV287" s="14" t="s">
        <v>82</v>
      </c>
      <c r="AW287" s="14" t="s">
        <v>35</v>
      </c>
      <c r="AX287" s="14" t="s">
        <v>80</v>
      </c>
      <c r="AY287" s="246" t="s">
        <v>144</v>
      </c>
    </row>
    <row r="288" s="2" customFormat="1" ht="16.5" customHeight="1">
      <c r="A288" s="41"/>
      <c r="B288" s="42"/>
      <c r="C288" s="207" t="s">
        <v>2089</v>
      </c>
      <c r="D288" s="207" t="s">
        <v>146</v>
      </c>
      <c r="E288" s="208" t="s">
        <v>1723</v>
      </c>
      <c r="F288" s="209" t="s">
        <v>1724</v>
      </c>
      <c r="G288" s="210" t="s">
        <v>1681</v>
      </c>
      <c r="H288" s="211">
        <v>3</v>
      </c>
      <c r="I288" s="212"/>
      <c r="J288" s="213">
        <f>ROUND(I288*H288,2)</f>
        <v>0</v>
      </c>
      <c r="K288" s="209" t="s">
        <v>150</v>
      </c>
      <c r="L288" s="47"/>
      <c r="M288" s="214" t="s">
        <v>19</v>
      </c>
      <c r="N288" s="215" t="s">
        <v>44</v>
      </c>
      <c r="O288" s="87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1682</v>
      </c>
      <c r="AT288" s="218" t="s">
        <v>146</v>
      </c>
      <c r="AU288" s="218" t="s">
        <v>82</v>
      </c>
      <c r="AY288" s="20" t="s">
        <v>144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80</v>
      </c>
      <c r="BK288" s="219">
        <f>ROUND(I288*H288,2)</f>
        <v>0</v>
      </c>
      <c r="BL288" s="20" t="s">
        <v>1682</v>
      </c>
      <c r="BM288" s="218" t="s">
        <v>2090</v>
      </c>
    </row>
    <row r="289" s="2" customFormat="1">
      <c r="A289" s="41"/>
      <c r="B289" s="42"/>
      <c r="C289" s="43"/>
      <c r="D289" s="220" t="s">
        <v>153</v>
      </c>
      <c r="E289" s="43"/>
      <c r="F289" s="221" t="s">
        <v>1726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153</v>
      </c>
      <c r="AU289" s="20" t="s">
        <v>82</v>
      </c>
    </row>
    <row r="290" s="14" customFormat="1">
      <c r="A290" s="14"/>
      <c r="B290" s="236"/>
      <c r="C290" s="237"/>
      <c r="D290" s="227" t="s">
        <v>155</v>
      </c>
      <c r="E290" s="238" t="s">
        <v>19</v>
      </c>
      <c r="F290" s="239" t="s">
        <v>2091</v>
      </c>
      <c r="G290" s="237"/>
      <c r="H290" s="240">
        <v>3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155</v>
      </c>
      <c r="AU290" s="246" t="s">
        <v>82</v>
      </c>
      <c r="AV290" s="14" t="s">
        <v>82</v>
      </c>
      <c r="AW290" s="14" t="s">
        <v>35</v>
      </c>
      <c r="AX290" s="14" t="s">
        <v>80</v>
      </c>
      <c r="AY290" s="246" t="s">
        <v>144</v>
      </c>
    </row>
    <row r="291" s="12" customFormat="1" ht="22.8" customHeight="1">
      <c r="A291" s="12"/>
      <c r="B291" s="191"/>
      <c r="C291" s="192"/>
      <c r="D291" s="193" t="s">
        <v>72</v>
      </c>
      <c r="E291" s="205" t="s">
        <v>201</v>
      </c>
      <c r="F291" s="205" t="s">
        <v>2092</v>
      </c>
      <c r="G291" s="192"/>
      <c r="H291" s="192"/>
      <c r="I291" s="195"/>
      <c r="J291" s="206">
        <f>BK291</f>
        <v>0</v>
      </c>
      <c r="K291" s="192"/>
      <c r="L291" s="197"/>
      <c r="M291" s="198"/>
      <c r="N291" s="199"/>
      <c r="O291" s="199"/>
      <c r="P291" s="200">
        <f>SUM(P292:P302)</f>
        <v>0</v>
      </c>
      <c r="Q291" s="199"/>
      <c r="R291" s="200">
        <f>SUM(R292:R302)</f>
        <v>0</v>
      </c>
      <c r="S291" s="199"/>
      <c r="T291" s="201">
        <f>SUM(T292:T302)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2" t="s">
        <v>80</v>
      </c>
      <c r="AT291" s="203" t="s">
        <v>72</v>
      </c>
      <c r="AU291" s="203" t="s">
        <v>80</v>
      </c>
      <c r="AY291" s="202" t="s">
        <v>144</v>
      </c>
      <c r="BK291" s="204">
        <f>SUM(BK292:BK302)</f>
        <v>0</v>
      </c>
    </row>
    <row r="292" s="2" customFormat="1" ht="16.5" customHeight="1">
      <c r="A292" s="41"/>
      <c r="B292" s="42"/>
      <c r="C292" s="207" t="s">
        <v>2093</v>
      </c>
      <c r="D292" s="207" t="s">
        <v>146</v>
      </c>
      <c r="E292" s="208" t="s">
        <v>2094</v>
      </c>
      <c r="F292" s="209" t="s">
        <v>2095</v>
      </c>
      <c r="G292" s="210" t="s">
        <v>149</v>
      </c>
      <c r="H292" s="211">
        <v>664</v>
      </c>
      <c r="I292" s="212"/>
      <c r="J292" s="213">
        <f>ROUND(I292*H292,2)</f>
        <v>0</v>
      </c>
      <c r="K292" s="209" t="s">
        <v>150</v>
      </c>
      <c r="L292" s="47"/>
      <c r="M292" s="214" t="s">
        <v>19</v>
      </c>
      <c r="N292" s="215" t="s">
        <v>44</v>
      </c>
      <c r="O292" s="87"/>
      <c r="P292" s="216">
        <f>O292*H292</f>
        <v>0</v>
      </c>
      <c r="Q292" s="216">
        <v>0</v>
      </c>
      <c r="R292" s="216">
        <f>Q292*H292</f>
        <v>0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151</v>
      </c>
      <c r="AT292" s="218" t="s">
        <v>146</v>
      </c>
      <c r="AU292" s="218" t="s">
        <v>82</v>
      </c>
      <c r="AY292" s="20" t="s">
        <v>144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80</v>
      </c>
      <c r="BK292" s="219">
        <f>ROUND(I292*H292,2)</f>
        <v>0</v>
      </c>
      <c r="BL292" s="20" t="s">
        <v>151</v>
      </c>
      <c r="BM292" s="218" t="s">
        <v>2096</v>
      </c>
    </row>
    <row r="293" s="2" customFormat="1">
      <c r="A293" s="41"/>
      <c r="B293" s="42"/>
      <c r="C293" s="43"/>
      <c r="D293" s="220" t="s">
        <v>153</v>
      </c>
      <c r="E293" s="43"/>
      <c r="F293" s="221" t="s">
        <v>2097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153</v>
      </c>
      <c r="AU293" s="20" t="s">
        <v>82</v>
      </c>
    </row>
    <row r="294" s="14" customFormat="1">
      <c r="A294" s="14"/>
      <c r="B294" s="236"/>
      <c r="C294" s="237"/>
      <c r="D294" s="227" t="s">
        <v>155</v>
      </c>
      <c r="E294" s="238" t="s">
        <v>19</v>
      </c>
      <c r="F294" s="239" t="s">
        <v>2098</v>
      </c>
      <c r="G294" s="237"/>
      <c r="H294" s="240">
        <v>664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155</v>
      </c>
      <c r="AU294" s="246" t="s">
        <v>82</v>
      </c>
      <c r="AV294" s="14" t="s">
        <v>82</v>
      </c>
      <c r="AW294" s="14" t="s">
        <v>35</v>
      </c>
      <c r="AX294" s="14" t="s">
        <v>80</v>
      </c>
      <c r="AY294" s="246" t="s">
        <v>144</v>
      </c>
    </row>
    <row r="295" s="2" customFormat="1" ht="16.5" customHeight="1">
      <c r="A295" s="41"/>
      <c r="B295" s="42"/>
      <c r="C295" s="207" t="s">
        <v>2099</v>
      </c>
      <c r="D295" s="207" t="s">
        <v>146</v>
      </c>
      <c r="E295" s="208" t="s">
        <v>2100</v>
      </c>
      <c r="F295" s="209" t="s">
        <v>2101</v>
      </c>
      <c r="G295" s="210" t="s">
        <v>149</v>
      </c>
      <c r="H295" s="211">
        <v>166</v>
      </c>
      <c r="I295" s="212"/>
      <c r="J295" s="213">
        <f>ROUND(I295*H295,2)</f>
        <v>0</v>
      </c>
      <c r="K295" s="209" t="s">
        <v>150</v>
      </c>
      <c r="L295" s="47"/>
      <c r="M295" s="214" t="s">
        <v>19</v>
      </c>
      <c r="N295" s="215" t="s">
        <v>44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151</v>
      </c>
      <c r="AT295" s="218" t="s">
        <v>146</v>
      </c>
      <c r="AU295" s="218" t="s">
        <v>82</v>
      </c>
      <c r="AY295" s="20" t="s">
        <v>144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80</v>
      </c>
      <c r="BK295" s="219">
        <f>ROUND(I295*H295,2)</f>
        <v>0</v>
      </c>
      <c r="BL295" s="20" t="s">
        <v>151</v>
      </c>
      <c r="BM295" s="218" t="s">
        <v>2102</v>
      </c>
    </row>
    <row r="296" s="2" customFormat="1">
      <c r="A296" s="41"/>
      <c r="B296" s="42"/>
      <c r="C296" s="43"/>
      <c r="D296" s="220" t="s">
        <v>153</v>
      </c>
      <c r="E296" s="43"/>
      <c r="F296" s="221" t="s">
        <v>2103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153</v>
      </c>
      <c r="AU296" s="20" t="s">
        <v>82</v>
      </c>
    </row>
    <row r="297" s="14" customFormat="1">
      <c r="A297" s="14"/>
      <c r="B297" s="236"/>
      <c r="C297" s="237"/>
      <c r="D297" s="227" t="s">
        <v>155</v>
      </c>
      <c r="E297" s="238" t="s">
        <v>19</v>
      </c>
      <c r="F297" s="239" t="s">
        <v>2104</v>
      </c>
      <c r="G297" s="237"/>
      <c r="H297" s="240">
        <v>166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6" t="s">
        <v>155</v>
      </c>
      <c r="AU297" s="246" t="s">
        <v>82</v>
      </c>
      <c r="AV297" s="14" t="s">
        <v>82</v>
      </c>
      <c r="AW297" s="14" t="s">
        <v>35</v>
      </c>
      <c r="AX297" s="14" t="s">
        <v>80</v>
      </c>
      <c r="AY297" s="246" t="s">
        <v>144</v>
      </c>
    </row>
    <row r="298" s="2" customFormat="1" ht="24.15" customHeight="1">
      <c r="A298" s="41"/>
      <c r="B298" s="42"/>
      <c r="C298" s="207" t="s">
        <v>2105</v>
      </c>
      <c r="D298" s="207" t="s">
        <v>146</v>
      </c>
      <c r="E298" s="208" t="s">
        <v>2106</v>
      </c>
      <c r="F298" s="209" t="s">
        <v>2107</v>
      </c>
      <c r="G298" s="210" t="s">
        <v>149</v>
      </c>
      <c r="H298" s="211">
        <v>166</v>
      </c>
      <c r="I298" s="212"/>
      <c r="J298" s="213">
        <f>ROUND(I298*H298,2)</f>
        <v>0</v>
      </c>
      <c r="K298" s="209" t="s">
        <v>150</v>
      </c>
      <c r="L298" s="47"/>
      <c r="M298" s="214" t="s">
        <v>19</v>
      </c>
      <c r="N298" s="215" t="s">
        <v>44</v>
      </c>
      <c r="O298" s="87"/>
      <c r="P298" s="216">
        <f>O298*H298</f>
        <v>0</v>
      </c>
      <c r="Q298" s="216">
        <v>0</v>
      </c>
      <c r="R298" s="216">
        <f>Q298*H298</f>
        <v>0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151</v>
      </c>
      <c r="AT298" s="218" t="s">
        <v>146</v>
      </c>
      <c r="AU298" s="218" t="s">
        <v>82</v>
      </c>
      <c r="AY298" s="20" t="s">
        <v>144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0" t="s">
        <v>80</v>
      </c>
      <c r="BK298" s="219">
        <f>ROUND(I298*H298,2)</f>
        <v>0</v>
      </c>
      <c r="BL298" s="20" t="s">
        <v>151</v>
      </c>
      <c r="BM298" s="218" t="s">
        <v>2108</v>
      </c>
    </row>
    <row r="299" s="2" customFormat="1">
      <c r="A299" s="41"/>
      <c r="B299" s="42"/>
      <c r="C299" s="43"/>
      <c r="D299" s="220" t="s">
        <v>153</v>
      </c>
      <c r="E299" s="43"/>
      <c r="F299" s="221" t="s">
        <v>2109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153</v>
      </c>
      <c r="AU299" s="20" t="s">
        <v>82</v>
      </c>
    </row>
    <row r="300" s="2" customFormat="1" ht="16.5" customHeight="1">
      <c r="A300" s="41"/>
      <c r="B300" s="42"/>
      <c r="C300" s="207" t="s">
        <v>2110</v>
      </c>
      <c r="D300" s="207" t="s">
        <v>146</v>
      </c>
      <c r="E300" s="208" t="s">
        <v>2017</v>
      </c>
      <c r="F300" s="209" t="s">
        <v>2018</v>
      </c>
      <c r="G300" s="210" t="s">
        <v>166</v>
      </c>
      <c r="H300" s="211">
        <v>2.5</v>
      </c>
      <c r="I300" s="212"/>
      <c r="J300" s="213">
        <f>ROUND(I300*H300,2)</f>
        <v>0</v>
      </c>
      <c r="K300" s="209" t="s">
        <v>150</v>
      </c>
      <c r="L300" s="47"/>
      <c r="M300" s="214" t="s">
        <v>19</v>
      </c>
      <c r="N300" s="215" t="s">
        <v>44</v>
      </c>
      <c r="O300" s="87"/>
      <c r="P300" s="216">
        <f>O300*H300</f>
        <v>0</v>
      </c>
      <c r="Q300" s="216">
        <v>0</v>
      </c>
      <c r="R300" s="216">
        <f>Q300*H300</f>
        <v>0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151</v>
      </c>
      <c r="AT300" s="218" t="s">
        <v>146</v>
      </c>
      <c r="AU300" s="218" t="s">
        <v>82</v>
      </c>
      <c r="AY300" s="20" t="s">
        <v>144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80</v>
      </c>
      <c r="BK300" s="219">
        <f>ROUND(I300*H300,2)</f>
        <v>0</v>
      </c>
      <c r="BL300" s="20" t="s">
        <v>151</v>
      </c>
      <c r="BM300" s="218" t="s">
        <v>2111</v>
      </c>
    </row>
    <row r="301" s="2" customFormat="1">
      <c r="A301" s="41"/>
      <c r="B301" s="42"/>
      <c r="C301" s="43"/>
      <c r="D301" s="220" t="s">
        <v>153</v>
      </c>
      <c r="E301" s="43"/>
      <c r="F301" s="221" t="s">
        <v>2020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153</v>
      </c>
      <c r="AU301" s="20" t="s">
        <v>82</v>
      </c>
    </row>
    <row r="302" s="14" customFormat="1">
      <c r="A302" s="14"/>
      <c r="B302" s="236"/>
      <c r="C302" s="237"/>
      <c r="D302" s="227" t="s">
        <v>155</v>
      </c>
      <c r="E302" s="238" t="s">
        <v>19</v>
      </c>
      <c r="F302" s="239" t="s">
        <v>2112</v>
      </c>
      <c r="G302" s="237"/>
      <c r="H302" s="240">
        <v>2.5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155</v>
      </c>
      <c r="AU302" s="246" t="s">
        <v>82</v>
      </c>
      <c r="AV302" s="14" t="s">
        <v>82</v>
      </c>
      <c r="AW302" s="14" t="s">
        <v>35</v>
      </c>
      <c r="AX302" s="14" t="s">
        <v>80</v>
      </c>
      <c r="AY302" s="246" t="s">
        <v>144</v>
      </c>
    </row>
    <row r="303" s="12" customFormat="1" ht="22.8" customHeight="1">
      <c r="A303" s="12"/>
      <c r="B303" s="191"/>
      <c r="C303" s="192"/>
      <c r="D303" s="193" t="s">
        <v>72</v>
      </c>
      <c r="E303" s="205" t="s">
        <v>207</v>
      </c>
      <c r="F303" s="205" t="s">
        <v>2113</v>
      </c>
      <c r="G303" s="192"/>
      <c r="H303" s="192"/>
      <c r="I303" s="195"/>
      <c r="J303" s="206">
        <f>BK303</f>
        <v>0</v>
      </c>
      <c r="K303" s="192"/>
      <c r="L303" s="197"/>
      <c r="M303" s="198"/>
      <c r="N303" s="199"/>
      <c r="O303" s="199"/>
      <c r="P303" s="200">
        <f>P304+SUM(P305:P319)+P334</f>
        <v>0</v>
      </c>
      <c r="Q303" s="199"/>
      <c r="R303" s="200">
        <f>R304+SUM(R305:R319)+R334</f>
        <v>0.00070500000000000001</v>
      </c>
      <c r="S303" s="199"/>
      <c r="T303" s="201">
        <f>T304+SUM(T305:T319)+T334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2" t="s">
        <v>80</v>
      </c>
      <c r="AT303" s="203" t="s">
        <v>72</v>
      </c>
      <c r="AU303" s="203" t="s">
        <v>80</v>
      </c>
      <c r="AY303" s="202" t="s">
        <v>144</v>
      </c>
      <c r="BK303" s="204">
        <f>BK304+SUM(BK305:BK319)+BK334</f>
        <v>0</v>
      </c>
    </row>
    <row r="304" s="2" customFormat="1" ht="16.5" customHeight="1">
      <c r="A304" s="41"/>
      <c r="B304" s="42"/>
      <c r="C304" s="207" t="s">
        <v>2114</v>
      </c>
      <c r="D304" s="207" t="s">
        <v>146</v>
      </c>
      <c r="E304" s="208" t="s">
        <v>2115</v>
      </c>
      <c r="F304" s="209" t="s">
        <v>2116</v>
      </c>
      <c r="G304" s="210" t="s">
        <v>149</v>
      </c>
      <c r="H304" s="211">
        <v>4230</v>
      </c>
      <c r="I304" s="212"/>
      <c r="J304" s="213">
        <f>ROUND(I304*H304,2)</f>
        <v>0</v>
      </c>
      <c r="K304" s="209" t="s">
        <v>150</v>
      </c>
      <c r="L304" s="47"/>
      <c r="M304" s="214" t="s">
        <v>19</v>
      </c>
      <c r="N304" s="215" t="s">
        <v>44</v>
      </c>
      <c r="O304" s="87"/>
      <c r="P304" s="216">
        <f>O304*H304</f>
        <v>0</v>
      </c>
      <c r="Q304" s="216">
        <v>0</v>
      </c>
      <c r="R304" s="216">
        <f>Q304*H304</f>
        <v>0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151</v>
      </c>
      <c r="AT304" s="218" t="s">
        <v>146</v>
      </c>
      <c r="AU304" s="218" t="s">
        <v>82</v>
      </c>
      <c r="AY304" s="20" t="s">
        <v>144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80</v>
      </c>
      <c r="BK304" s="219">
        <f>ROUND(I304*H304,2)</f>
        <v>0</v>
      </c>
      <c r="BL304" s="20" t="s">
        <v>151</v>
      </c>
      <c r="BM304" s="218" t="s">
        <v>2117</v>
      </c>
    </row>
    <row r="305" s="2" customFormat="1">
      <c r="A305" s="41"/>
      <c r="B305" s="42"/>
      <c r="C305" s="43"/>
      <c r="D305" s="220" t="s">
        <v>153</v>
      </c>
      <c r="E305" s="43"/>
      <c r="F305" s="221" t="s">
        <v>2118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153</v>
      </c>
      <c r="AU305" s="20" t="s">
        <v>82</v>
      </c>
    </row>
    <row r="306" s="14" customFormat="1">
      <c r="A306" s="14"/>
      <c r="B306" s="236"/>
      <c r="C306" s="237"/>
      <c r="D306" s="227" t="s">
        <v>155</v>
      </c>
      <c r="E306" s="238" t="s">
        <v>19</v>
      </c>
      <c r="F306" s="239" t="s">
        <v>2119</v>
      </c>
      <c r="G306" s="237"/>
      <c r="H306" s="240">
        <v>4230</v>
      </c>
      <c r="I306" s="241"/>
      <c r="J306" s="237"/>
      <c r="K306" s="237"/>
      <c r="L306" s="242"/>
      <c r="M306" s="243"/>
      <c r="N306" s="244"/>
      <c r="O306" s="244"/>
      <c r="P306" s="244"/>
      <c r="Q306" s="244"/>
      <c r="R306" s="244"/>
      <c r="S306" s="244"/>
      <c r="T306" s="24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6" t="s">
        <v>155</v>
      </c>
      <c r="AU306" s="246" t="s">
        <v>82</v>
      </c>
      <c r="AV306" s="14" t="s">
        <v>82</v>
      </c>
      <c r="AW306" s="14" t="s">
        <v>35</v>
      </c>
      <c r="AX306" s="14" t="s">
        <v>80</v>
      </c>
      <c r="AY306" s="246" t="s">
        <v>144</v>
      </c>
    </row>
    <row r="307" s="2" customFormat="1" ht="16.5" customHeight="1">
      <c r="A307" s="41"/>
      <c r="B307" s="42"/>
      <c r="C307" s="207" t="s">
        <v>2120</v>
      </c>
      <c r="D307" s="207" t="s">
        <v>146</v>
      </c>
      <c r="E307" s="208" t="s">
        <v>2121</v>
      </c>
      <c r="F307" s="209" t="s">
        <v>2122</v>
      </c>
      <c r="G307" s="210" t="s">
        <v>149</v>
      </c>
      <c r="H307" s="211">
        <v>705</v>
      </c>
      <c r="I307" s="212"/>
      <c r="J307" s="213">
        <f>ROUND(I307*H307,2)</f>
        <v>0</v>
      </c>
      <c r="K307" s="209" t="s">
        <v>150</v>
      </c>
      <c r="L307" s="47"/>
      <c r="M307" s="214" t="s">
        <v>19</v>
      </c>
      <c r="N307" s="215" t="s">
        <v>44</v>
      </c>
      <c r="O307" s="87"/>
      <c r="P307" s="216">
        <f>O307*H307</f>
        <v>0</v>
      </c>
      <c r="Q307" s="216">
        <v>0</v>
      </c>
      <c r="R307" s="216">
        <f>Q307*H307</f>
        <v>0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151</v>
      </c>
      <c r="AT307" s="218" t="s">
        <v>146</v>
      </c>
      <c r="AU307" s="218" t="s">
        <v>82</v>
      </c>
      <c r="AY307" s="20" t="s">
        <v>144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80</v>
      </c>
      <c r="BK307" s="219">
        <f>ROUND(I307*H307,2)</f>
        <v>0</v>
      </c>
      <c r="BL307" s="20" t="s">
        <v>151</v>
      </c>
      <c r="BM307" s="218" t="s">
        <v>2123</v>
      </c>
    </row>
    <row r="308" s="2" customFormat="1">
      <c r="A308" s="41"/>
      <c r="B308" s="42"/>
      <c r="C308" s="43"/>
      <c r="D308" s="220" t="s">
        <v>153</v>
      </c>
      <c r="E308" s="43"/>
      <c r="F308" s="221" t="s">
        <v>2124</v>
      </c>
      <c r="G308" s="43"/>
      <c r="H308" s="43"/>
      <c r="I308" s="222"/>
      <c r="J308" s="43"/>
      <c r="K308" s="43"/>
      <c r="L308" s="47"/>
      <c r="M308" s="223"/>
      <c r="N308" s="224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153</v>
      </c>
      <c r="AU308" s="20" t="s">
        <v>82</v>
      </c>
    </row>
    <row r="309" s="2" customFormat="1" ht="24.15" customHeight="1">
      <c r="A309" s="41"/>
      <c r="B309" s="42"/>
      <c r="C309" s="207" t="s">
        <v>2125</v>
      </c>
      <c r="D309" s="207" t="s">
        <v>146</v>
      </c>
      <c r="E309" s="208" t="s">
        <v>2126</v>
      </c>
      <c r="F309" s="209" t="s">
        <v>2127</v>
      </c>
      <c r="G309" s="210" t="s">
        <v>149</v>
      </c>
      <c r="H309" s="211">
        <v>705</v>
      </c>
      <c r="I309" s="212"/>
      <c r="J309" s="213">
        <f>ROUND(I309*H309,2)</f>
        <v>0</v>
      </c>
      <c r="K309" s="209" t="s">
        <v>150</v>
      </c>
      <c r="L309" s="47"/>
      <c r="M309" s="214" t="s">
        <v>19</v>
      </c>
      <c r="N309" s="215" t="s">
        <v>44</v>
      </c>
      <c r="O309" s="87"/>
      <c r="P309" s="216">
        <f>O309*H309</f>
        <v>0</v>
      </c>
      <c r="Q309" s="216">
        <v>0</v>
      </c>
      <c r="R309" s="216">
        <f>Q309*H309</f>
        <v>0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151</v>
      </c>
      <c r="AT309" s="218" t="s">
        <v>146</v>
      </c>
      <c r="AU309" s="218" t="s">
        <v>82</v>
      </c>
      <c r="AY309" s="20" t="s">
        <v>144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80</v>
      </c>
      <c r="BK309" s="219">
        <f>ROUND(I309*H309,2)</f>
        <v>0</v>
      </c>
      <c r="BL309" s="20" t="s">
        <v>151</v>
      </c>
      <c r="BM309" s="218" t="s">
        <v>2128</v>
      </c>
    </row>
    <row r="310" s="2" customFormat="1">
      <c r="A310" s="41"/>
      <c r="B310" s="42"/>
      <c r="C310" s="43"/>
      <c r="D310" s="220" t="s">
        <v>153</v>
      </c>
      <c r="E310" s="43"/>
      <c r="F310" s="221" t="s">
        <v>2129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153</v>
      </c>
      <c r="AU310" s="20" t="s">
        <v>82</v>
      </c>
    </row>
    <row r="311" s="2" customFormat="1" ht="21.75" customHeight="1">
      <c r="A311" s="41"/>
      <c r="B311" s="42"/>
      <c r="C311" s="207" t="s">
        <v>2130</v>
      </c>
      <c r="D311" s="207" t="s">
        <v>146</v>
      </c>
      <c r="E311" s="208" t="s">
        <v>2058</v>
      </c>
      <c r="F311" s="209" t="s">
        <v>2059</v>
      </c>
      <c r="G311" s="210" t="s">
        <v>149</v>
      </c>
      <c r="H311" s="211">
        <v>705</v>
      </c>
      <c r="I311" s="212"/>
      <c r="J311" s="213">
        <f>ROUND(I311*H311,2)</f>
        <v>0</v>
      </c>
      <c r="K311" s="209" t="s">
        <v>150</v>
      </c>
      <c r="L311" s="47"/>
      <c r="M311" s="214" t="s">
        <v>19</v>
      </c>
      <c r="N311" s="215" t="s">
        <v>44</v>
      </c>
      <c r="O311" s="87"/>
      <c r="P311" s="216">
        <f>O311*H311</f>
        <v>0</v>
      </c>
      <c r="Q311" s="216">
        <v>0</v>
      </c>
      <c r="R311" s="216">
        <f>Q311*H311</f>
        <v>0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151</v>
      </c>
      <c r="AT311" s="218" t="s">
        <v>146</v>
      </c>
      <c r="AU311" s="218" t="s">
        <v>82</v>
      </c>
      <c r="AY311" s="20" t="s">
        <v>144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80</v>
      </c>
      <c r="BK311" s="219">
        <f>ROUND(I311*H311,2)</f>
        <v>0</v>
      </c>
      <c r="BL311" s="20" t="s">
        <v>151</v>
      </c>
      <c r="BM311" s="218" t="s">
        <v>2131</v>
      </c>
    </row>
    <row r="312" s="2" customFormat="1">
      <c r="A312" s="41"/>
      <c r="B312" s="42"/>
      <c r="C312" s="43"/>
      <c r="D312" s="220" t="s">
        <v>153</v>
      </c>
      <c r="E312" s="43"/>
      <c r="F312" s="221" t="s">
        <v>2061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153</v>
      </c>
      <c r="AU312" s="20" t="s">
        <v>82</v>
      </c>
    </row>
    <row r="313" s="14" customFormat="1">
      <c r="A313" s="14"/>
      <c r="B313" s="236"/>
      <c r="C313" s="237"/>
      <c r="D313" s="227" t="s">
        <v>155</v>
      </c>
      <c r="E313" s="238" t="s">
        <v>19</v>
      </c>
      <c r="F313" s="239" t="s">
        <v>2132</v>
      </c>
      <c r="G313" s="237"/>
      <c r="H313" s="240">
        <v>705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6" t="s">
        <v>155</v>
      </c>
      <c r="AU313" s="246" t="s">
        <v>82</v>
      </c>
      <c r="AV313" s="14" t="s">
        <v>82</v>
      </c>
      <c r="AW313" s="14" t="s">
        <v>35</v>
      </c>
      <c r="AX313" s="14" t="s">
        <v>80</v>
      </c>
      <c r="AY313" s="246" t="s">
        <v>144</v>
      </c>
    </row>
    <row r="314" s="2" customFormat="1" ht="24.15" customHeight="1">
      <c r="A314" s="41"/>
      <c r="B314" s="42"/>
      <c r="C314" s="207" t="s">
        <v>2133</v>
      </c>
      <c r="D314" s="207" t="s">
        <v>146</v>
      </c>
      <c r="E314" s="208" t="s">
        <v>816</v>
      </c>
      <c r="F314" s="209" t="s">
        <v>817</v>
      </c>
      <c r="G314" s="210" t="s">
        <v>149</v>
      </c>
      <c r="H314" s="211">
        <v>35.25</v>
      </c>
      <c r="I314" s="212"/>
      <c r="J314" s="213">
        <f>ROUND(I314*H314,2)</f>
        <v>0</v>
      </c>
      <c r="K314" s="209" t="s">
        <v>150</v>
      </c>
      <c r="L314" s="47"/>
      <c r="M314" s="214" t="s">
        <v>19</v>
      </c>
      <c r="N314" s="215" t="s">
        <v>44</v>
      </c>
      <c r="O314" s="87"/>
      <c r="P314" s="216">
        <f>O314*H314</f>
        <v>0</v>
      </c>
      <c r="Q314" s="216">
        <v>0</v>
      </c>
      <c r="R314" s="216">
        <f>Q314*H314</f>
        <v>0</v>
      </c>
      <c r="S314" s="216">
        <v>0</v>
      </c>
      <c r="T314" s="217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8" t="s">
        <v>151</v>
      </c>
      <c r="AT314" s="218" t="s">
        <v>146</v>
      </c>
      <c r="AU314" s="218" t="s">
        <v>82</v>
      </c>
      <c r="AY314" s="20" t="s">
        <v>144</v>
      </c>
      <c r="BE314" s="219">
        <f>IF(N314="základní",J314,0)</f>
        <v>0</v>
      </c>
      <c r="BF314" s="219">
        <f>IF(N314="snížená",J314,0)</f>
        <v>0</v>
      </c>
      <c r="BG314" s="219">
        <f>IF(N314="zákl. přenesená",J314,0)</f>
        <v>0</v>
      </c>
      <c r="BH314" s="219">
        <f>IF(N314="sníž. přenesená",J314,0)</f>
        <v>0</v>
      </c>
      <c r="BI314" s="219">
        <f>IF(N314="nulová",J314,0)</f>
        <v>0</v>
      </c>
      <c r="BJ314" s="20" t="s">
        <v>80</v>
      </c>
      <c r="BK314" s="219">
        <f>ROUND(I314*H314,2)</f>
        <v>0</v>
      </c>
      <c r="BL314" s="20" t="s">
        <v>151</v>
      </c>
      <c r="BM314" s="218" t="s">
        <v>2134</v>
      </c>
    </row>
    <row r="315" s="2" customFormat="1">
      <c r="A315" s="41"/>
      <c r="B315" s="42"/>
      <c r="C315" s="43"/>
      <c r="D315" s="220" t="s">
        <v>153</v>
      </c>
      <c r="E315" s="43"/>
      <c r="F315" s="221" t="s">
        <v>819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153</v>
      </c>
      <c r="AU315" s="20" t="s">
        <v>82</v>
      </c>
    </row>
    <row r="316" s="14" customFormat="1">
      <c r="A316" s="14"/>
      <c r="B316" s="236"/>
      <c r="C316" s="237"/>
      <c r="D316" s="227" t="s">
        <v>155</v>
      </c>
      <c r="E316" s="238" t="s">
        <v>19</v>
      </c>
      <c r="F316" s="239" t="s">
        <v>2135</v>
      </c>
      <c r="G316" s="237"/>
      <c r="H316" s="240">
        <v>35.25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6" t="s">
        <v>155</v>
      </c>
      <c r="AU316" s="246" t="s">
        <v>82</v>
      </c>
      <c r="AV316" s="14" t="s">
        <v>82</v>
      </c>
      <c r="AW316" s="14" t="s">
        <v>35</v>
      </c>
      <c r="AX316" s="14" t="s">
        <v>80</v>
      </c>
      <c r="AY316" s="246" t="s">
        <v>144</v>
      </c>
    </row>
    <row r="317" s="2" customFormat="1" ht="16.5" customHeight="1">
      <c r="A317" s="41"/>
      <c r="B317" s="42"/>
      <c r="C317" s="269" t="s">
        <v>2136</v>
      </c>
      <c r="D317" s="269" t="s">
        <v>229</v>
      </c>
      <c r="E317" s="270" t="s">
        <v>2044</v>
      </c>
      <c r="F317" s="271" t="s">
        <v>1277</v>
      </c>
      <c r="G317" s="272" t="s">
        <v>1278</v>
      </c>
      <c r="H317" s="273">
        <v>0.70499999999999996</v>
      </c>
      <c r="I317" s="274"/>
      <c r="J317" s="275">
        <f>ROUND(I317*H317,2)</f>
        <v>0</v>
      </c>
      <c r="K317" s="271" t="s">
        <v>150</v>
      </c>
      <c r="L317" s="276"/>
      <c r="M317" s="277" t="s">
        <v>19</v>
      </c>
      <c r="N317" s="278" t="s">
        <v>44</v>
      </c>
      <c r="O317" s="87"/>
      <c r="P317" s="216">
        <f>O317*H317</f>
        <v>0</v>
      </c>
      <c r="Q317" s="216">
        <v>0.001</v>
      </c>
      <c r="R317" s="216">
        <f>Q317*H317</f>
        <v>0.00070500000000000001</v>
      </c>
      <c r="S317" s="216">
        <v>0</v>
      </c>
      <c r="T317" s="217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8" t="s">
        <v>207</v>
      </c>
      <c r="AT317" s="218" t="s">
        <v>229</v>
      </c>
      <c r="AU317" s="218" t="s">
        <v>82</v>
      </c>
      <c r="AY317" s="20" t="s">
        <v>144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20" t="s">
        <v>80</v>
      </c>
      <c r="BK317" s="219">
        <f>ROUND(I317*H317,2)</f>
        <v>0</v>
      </c>
      <c r="BL317" s="20" t="s">
        <v>151</v>
      </c>
      <c r="BM317" s="218" t="s">
        <v>2137</v>
      </c>
    </row>
    <row r="318" s="14" customFormat="1">
      <c r="A318" s="14"/>
      <c r="B318" s="236"/>
      <c r="C318" s="237"/>
      <c r="D318" s="227" t="s">
        <v>155</v>
      </c>
      <c r="E318" s="237"/>
      <c r="F318" s="239" t="s">
        <v>2138</v>
      </c>
      <c r="G318" s="237"/>
      <c r="H318" s="240">
        <v>0.70499999999999996</v>
      </c>
      <c r="I318" s="241"/>
      <c r="J318" s="237"/>
      <c r="K318" s="237"/>
      <c r="L318" s="242"/>
      <c r="M318" s="243"/>
      <c r="N318" s="244"/>
      <c r="O318" s="244"/>
      <c r="P318" s="244"/>
      <c r="Q318" s="244"/>
      <c r="R318" s="244"/>
      <c r="S318" s="244"/>
      <c r="T318" s="24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6" t="s">
        <v>155</v>
      </c>
      <c r="AU318" s="246" t="s">
        <v>82</v>
      </c>
      <c r="AV318" s="14" t="s">
        <v>82</v>
      </c>
      <c r="AW318" s="14" t="s">
        <v>4</v>
      </c>
      <c r="AX318" s="14" t="s">
        <v>80</v>
      </c>
      <c r="AY318" s="246" t="s">
        <v>144</v>
      </c>
    </row>
    <row r="319" s="12" customFormat="1" ht="20.88" customHeight="1">
      <c r="A319" s="12"/>
      <c r="B319" s="191"/>
      <c r="C319" s="192"/>
      <c r="D319" s="193" t="s">
        <v>72</v>
      </c>
      <c r="E319" s="205" t="s">
        <v>403</v>
      </c>
      <c r="F319" s="205" t="s">
        <v>404</v>
      </c>
      <c r="G319" s="192"/>
      <c r="H319" s="192"/>
      <c r="I319" s="195"/>
      <c r="J319" s="206">
        <f>BK319</f>
        <v>0</v>
      </c>
      <c r="K319" s="192"/>
      <c r="L319" s="197"/>
      <c r="M319" s="198"/>
      <c r="N319" s="199"/>
      <c r="O319" s="199"/>
      <c r="P319" s="200">
        <f>SUM(P320:P333)</f>
        <v>0</v>
      </c>
      <c r="Q319" s="199"/>
      <c r="R319" s="200">
        <f>SUM(R320:R333)</f>
        <v>0</v>
      </c>
      <c r="S319" s="199"/>
      <c r="T319" s="201">
        <f>SUM(T320:T333)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02" t="s">
        <v>80</v>
      </c>
      <c r="AT319" s="203" t="s">
        <v>72</v>
      </c>
      <c r="AU319" s="203" t="s">
        <v>82</v>
      </c>
      <c r="AY319" s="202" t="s">
        <v>144</v>
      </c>
      <c r="BK319" s="204">
        <f>SUM(BK320:BK333)</f>
        <v>0</v>
      </c>
    </row>
    <row r="320" s="2" customFormat="1" ht="24.15" customHeight="1">
      <c r="A320" s="41"/>
      <c r="B320" s="42"/>
      <c r="C320" s="207" t="s">
        <v>2139</v>
      </c>
      <c r="D320" s="207" t="s">
        <v>146</v>
      </c>
      <c r="E320" s="208" t="s">
        <v>2140</v>
      </c>
      <c r="F320" s="209" t="s">
        <v>2141</v>
      </c>
      <c r="G320" s="210" t="s">
        <v>215</v>
      </c>
      <c r="H320" s="211">
        <v>16.75</v>
      </c>
      <c r="I320" s="212"/>
      <c r="J320" s="213">
        <f>ROUND(I320*H320,2)</f>
        <v>0</v>
      </c>
      <c r="K320" s="209" t="s">
        <v>150</v>
      </c>
      <c r="L320" s="47"/>
      <c r="M320" s="214" t="s">
        <v>19</v>
      </c>
      <c r="N320" s="215" t="s">
        <v>44</v>
      </c>
      <c r="O320" s="87"/>
      <c r="P320" s="216">
        <f>O320*H320</f>
        <v>0</v>
      </c>
      <c r="Q320" s="216">
        <v>0</v>
      </c>
      <c r="R320" s="216">
        <f>Q320*H320</f>
        <v>0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151</v>
      </c>
      <c r="AT320" s="218" t="s">
        <v>146</v>
      </c>
      <c r="AU320" s="218" t="s">
        <v>163</v>
      </c>
      <c r="AY320" s="20" t="s">
        <v>144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80</v>
      </c>
      <c r="BK320" s="219">
        <f>ROUND(I320*H320,2)</f>
        <v>0</v>
      </c>
      <c r="BL320" s="20" t="s">
        <v>151</v>
      </c>
      <c r="BM320" s="218" t="s">
        <v>2142</v>
      </c>
    </row>
    <row r="321" s="2" customFormat="1">
      <c r="A321" s="41"/>
      <c r="B321" s="42"/>
      <c r="C321" s="43"/>
      <c r="D321" s="220" t="s">
        <v>153</v>
      </c>
      <c r="E321" s="43"/>
      <c r="F321" s="221" t="s">
        <v>2143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153</v>
      </c>
      <c r="AU321" s="20" t="s">
        <v>163</v>
      </c>
    </row>
    <row r="322" s="13" customFormat="1">
      <c r="A322" s="13"/>
      <c r="B322" s="225"/>
      <c r="C322" s="226"/>
      <c r="D322" s="227" t="s">
        <v>155</v>
      </c>
      <c r="E322" s="228" t="s">
        <v>19</v>
      </c>
      <c r="F322" s="229" t="s">
        <v>2144</v>
      </c>
      <c r="G322" s="226"/>
      <c r="H322" s="228" t="s">
        <v>19</v>
      </c>
      <c r="I322" s="230"/>
      <c r="J322" s="226"/>
      <c r="K322" s="226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155</v>
      </c>
      <c r="AU322" s="235" t="s">
        <v>163</v>
      </c>
      <c r="AV322" s="13" t="s">
        <v>80</v>
      </c>
      <c r="AW322" s="13" t="s">
        <v>35</v>
      </c>
      <c r="AX322" s="13" t="s">
        <v>73</v>
      </c>
      <c r="AY322" s="235" t="s">
        <v>144</v>
      </c>
    </row>
    <row r="323" s="14" customFormat="1">
      <c r="A323" s="14"/>
      <c r="B323" s="236"/>
      <c r="C323" s="237"/>
      <c r="D323" s="227" t="s">
        <v>155</v>
      </c>
      <c r="E323" s="238" t="s">
        <v>19</v>
      </c>
      <c r="F323" s="239" t="s">
        <v>2145</v>
      </c>
      <c r="G323" s="237"/>
      <c r="H323" s="240">
        <v>8.9000000000000004</v>
      </c>
      <c r="I323" s="241"/>
      <c r="J323" s="237"/>
      <c r="K323" s="237"/>
      <c r="L323" s="242"/>
      <c r="M323" s="243"/>
      <c r="N323" s="244"/>
      <c r="O323" s="244"/>
      <c r="P323" s="244"/>
      <c r="Q323" s="244"/>
      <c r="R323" s="244"/>
      <c r="S323" s="244"/>
      <c r="T323" s="24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6" t="s">
        <v>155</v>
      </c>
      <c r="AU323" s="246" t="s">
        <v>163</v>
      </c>
      <c r="AV323" s="14" t="s">
        <v>82</v>
      </c>
      <c r="AW323" s="14" t="s">
        <v>35</v>
      </c>
      <c r="AX323" s="14" t="s">
        <v>73</v>
      </c>
      <c r="AY323" s="246" t="s">
        <v>144</v>
      </c>
    </row>
    <row r="324" s="14" customFormat="1">
      <c r="A324" s="14"/>
      <c r="B324" s="236"/>
      <c r="C324" s="237"/>
      <c r="D324" s="227" t="s">
        <v>155</v>
      </c>
      <c r="E324" s="238" t="s">
        <v>19</v>
      </c>
      <c r="F324" s="239" t="s">
        <v>2146</v>
      </c>
      <c r="G324" s="237"/>
      <c r="H324" s="240">
        <v>0.5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6" t="s">
        <v>155</v>
      </c>
      <c r="AU324" s="246" t="s">
        <v>163</v>
      </c>
      <c r="AV324" s="14" t="s">
        <v>82</v>
      </c>
      <c r="AW324" s="14" t="s">
        <v>35</v>
      </c>
      <c r="AX324" s="14" t="s">
        <v>73</v>
      </c>
      <c r="AY324" s="246" t="s">
        <v>144</v>
      </c>
    </row>
    <row r="325" s="14" customFormat="1">
      <c r="A325" s="14"/>
      <c r="B325" s="236"/>
      <c r="C325" s="237"/>
      <c r="D325" s="227" t="s">
        <v>155</v>
      </c>
      <c r="E325" s="238" t="s">
        <v>19</v>
      </c>
      <c r="F325" s="239" t="s">
        <v>2147</v>
      </c>
      <c r="G325" s="237"/>
      <c r="H325" s="240">
        <v>0.050000000000000003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6" t="s">
        <v>155</v>
      </c>
      <c r="AU325" s="246" t="s">
        <v>163</v>
      </c>
      <c r="AV325" s="14" t="s">
        <v>82</v>
      </c>
      <c r="AW325" s="14" t="s">
        <v>35</v>
      </c>
      <c r="AX325" s="14" t="s">
        <v>73</v>
      </c>
      <c r="AY325" s="246" t="s">
        <v>144</v>
      </c>
    </row>
    <row r="326" s="14" customFormat="1">
      <c r="A326" s="14"/>
      <c r="B326" s="236"/>
      <c r="C326" s="237"/>
      <c r="D326" s="227" t="s">
        <v>155</v>
      </c>
      <c r="E326" s="238" t="s">
        <v>19</v>
      </c>
      <c r="F326" s="239" t="s">
        <v>2148</v>
      </c>
      <c r="G326" s="237"/>
      <c r="H326" s="240">
        <v>1.2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155</v>
      </c>
      <c r="AU326" s="246" t="s">
        <v>163</v>
      </c>
      <c r="AV326" s="14" t="s">
        <v>82</v>
      </c>
      <c r="AW326" s="14" t="s">
        <v>35</v>
      </c>
      <c r="AX326" s="14" t="s">
        <v>73</v>
      </c>
      <c r="AY326" s="246" t="s">
        <v>144</v>
      </c>
    </row>
    <row r="327" s="14" customFormat="1">
      <c r="A327" s="14"/>
      <c r="B327" s="236"/>
      <c r="C327" s="237"/>
      <c r="D327" s="227" t="s">
        <v>155</v>
      </c>
      <c r="E327" s="238" t="s">
        <v>19</v>
      </c>
      <c r="F327" s="239" t="s">
        <v>2149</v>
      </c>
      <c r="G327" s="237"/>
      <c r="H327" s="240">
        <v>0.10000000000000001</v>
      </c>
      <c r="I327" s="241"/>
      <c r="J327" s="237"/>
      <c r="K327" s="237"/>
      <c r="L327" s="242"/>
      <c r="M327" s="243"/>
      <c r="N327" s="244"/>
      <c r="O327" s="244"/>
      <c r="P327" s="244"/>
      <c r="Q327" s="244"/>
      <c r="R327" s="244"/>
      <c r="S327" s="244"/>
      <c r="T327" s="24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6" t="s">
        <v>155</v>
      </c>
      <c r="AU327" s="246" t="s">
        <v>163</v>
      </c>
      <c r="AV327" s="14" t="s">
        <v>82</v>
      </c>
      <c r="AW327" s="14" t="s">
        <v>35</v>
      </c>
      <c r="AX327" s="14" t="s">
        <v>73</v>
      </c>
      <c r="AY327" s="246" t="s">
        <v>144</v>
      </c>
    </row>
    <row r="328" s="14" customFormat="1">
      <c r="A328" s="14"/>
      <c r="B328" s="236"/>
      <c r="C328" s="237"/>
      <c r="D328" s="227" t="s">
        <v>155</v>
      </c>
      <c r="E328" s="238" t="s">
        <v>19</v>
      </c>
      <c r="F328" s="239" t="s">
        <v>2150</v>
      </c>
      <c r="G328" s="237"/>
      <c r="H328" s="240">
        <v>4.5</v>
      </c>
      <c r="I328" s="241"/>
      <c r="J328" s="237"/>
      <c r="K328" s="237"/>
      <c r="L328" s="242"/>
      <c r="M328" s="243"/>
      <c r="N328" s="244"/>
      <c r="O328" s="244"/>
      <c r="P328" s="244"/>
      <c r="Q328" s="244"/>
      <c r="R328" s="244"/>
      <c r="S328" s="244"/>
      <c r="T328" s="24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6" t="s">
        <v>155</v>
      </c>
      <c r="AU328" s="246" t="s">
        <v>163</v>
      </c>
      <c r="AV328" s="14" t="s">
        <v>82</v>
      </c>
      <c r="AW328" s="14" t="s">
        <v>35</v>
      </c>
      <c r="AX328" s="14" t="s">
        <v>73</v>
      </c>
      <c r="AY328" s="246" t="s">
        <v>144</v>
      </c>
    </row>
    <row r="329" s="14" customFormat="1">
      <c r="A329" s="14"/>
      <c r="B329" s="236"/>
      <c r="C329" s="237"/>
      <c r="D329" s="227" t="s">
        <v>155</v>
      </c>
      <c r="E329" s="238" t="s">
        <v>19</v>
      </c>
      <c r="F329" s="239" t="s">
        <v>2151</v>
      </c>
      <c r="G329" s="237"/>
      <c r="H329" s="240">
        <v>1.5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6" t="s">
        <v>155</v>
      </c>
      <c r="AU329" s="246" t="s">
        <v>163</v>
      </c>
      <c r="AV329" s="14" t="s">
        <v>82</v>
      </c>
      <c r="AW329" s="14" t="s">
        <v>35</v>
      </c>
      <c r="AX329" s="14" t="s">
        <v>73</v>
      </c>
      <c r="AY329" s="246" t="s">
        <v>144</v>
      </c>
    </row>
    <row r="330" s="16" customFormat="1">
      <c r="A330" s="16"/>
      <c r="B330" s="258"/>
      <c r="C330" s="259"/>
      <c r="D330" s="227" t="s">
        <v>155</v>
      </c>
      <c r="E330" s="260" t="s">
        <v>19</v>
      </c>
      <c r="F330" s="261" t="s">
        <v>175</v>
      </c>
      <c r="G330" s="259"/>
      <c r="H330" s="262">
        <v>16.75</v>
      </c>
      <c r="I330" s="263"/>
      <c r="J330" s="259"/>
      <c r="K330" s="259"/>
      <c r="L330" s="264"/>
      <c r="M330" s="265"/>
      <c r="N330" s="266"/>
      <c r="O330" s="266"/>
      <c r="P330" s="266"/>
      <c r="Q330" s="266"/>
      <c r="R330" s="266"/>
      <c r="S330" s="266"/>
      <c r="T330" s="267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T330" s="268" t="s">
        <v>155</v>
      </c>
      <c r="AU330" s="268" t="s">
        <v>163</v>
      </c>
      <c r="AV330" s="16" t="s">
        <v>151</v>
      </c>
      <c r="AW330" s="16" t="s">
        <v>35</v>
      </c>
      <c r="AX330" s="16" t="s">
        <v>80</v>
      </c>
      <c r="AY330" s="268" t="s">
        <v>144</v>
      </c>
    </row>
    <row r="331" s="2" customFormat="1" ht="24.15" customHeight="1">
      <c r="A331" s="41"/>
      <c r="B331" s="42"/>
      <c r="C331" s="207" t="s">
        <v>2152</v>
      </c>
      <c r="D331" s="207" t="s">
        <v>146</v>
      </c>
      <c r="E331" s="208" t="s">
        <v>425</v>
      </c>
      <c r="F331" s="209" t="s">
        <v>214</v>
      </c>
      <c r="G331" s="210" t="s">
        <v>215</v>
      </c>
      <c r="H331" s="211">
        <v>9.5999999999999996</v>
      </c>
      <c r="I331" s="212"/>
      <c r="J331" s="213">
        <f>ROUND(I331*H331,2)</f>
        <v>0</v>
      </c>
      <c r="K331" s="209" t="s">
        <v>150</v>
      </c>
      <c r="L331" s="47"/>
      <c r="M331" s="214" t="s">
        <v>19</v>
      </c>
      <c r="N331" s="215" t="s">
        <v>44</v>
      </c>
      <c r="O331" s="87"/>
      <c r="P331" s="216">
        <f>O331*H331</f>
        <v>0</v>
      </c>
      <c r="Q331" s="216">
        <v>0</v>
      </c>
      <c r="R331" s="216">
        <f>Q331*H331</f>
        <v>0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151</v>
      </c>
      <c r="AT331" s="218" t="s">
        <v>146</v>
      </c>
      <c r="AU331" s="218" t="s">
        <v>163</v>
      </c>
      <c r="AY331" s="20" t="s">
        <v>144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80</v>
      </c>
      <c r="BK331" s="219">
        <f>ROUND(I331*H331,2)</f>
        <v>0</v>
      </c>
      <c r="BL331" s="20" t="s">
        <v>151</v>
      </c>
      <c r="BM331" s="218" t="s">
        <v>2153</v>
      </c>
    </row>
    <row r="332" s="2" customFormat="1">
      <c r="A332" s="41"/>
      <c r="B332" s="42"/>
      <c r="C332" s="43"/>
      <c r="D332" s="220" t="s">
        <v>153</v>
      </c>
      <c r="E332" s="43"/>
      <c r="F332" s="221" t="s">
        <v>427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153</v>
      </c>
      <c r="AU332" s="20" t="s">
        <v>163</v>
      </c>
    </row>
    <row r="333" s="14" customFormat="1">
      <c r="A333" s="14"/>
      <c r="B333" s="236"/>
      <c r="C333" s="237"/>
      <c r="D333" s="227" t="s">
        <v>155</v>
      </c>
      <c r="E333" s="238" t="s">
        <v>19</v>
      </c>
      <c r="F333" s="239" t="s">
        <v>2154</v>
      </c>
      <c r="G333" s="237"/>
      <c r="H333" s="240">
        <v>9.5999999999999996</v>
      </c>
      <c r="I333" s="241"/>
      <c r="J333" s="237"/>
      <c r="K333" s="237"/>
      <c r="L333" s="242"/>
      <c r="M333" s="243"/>
      <c r="N333" s="244"/>
      <c r="O333" s="244"/>
      <c r="P333" s="244"/>
      <c r="Q333" s="244"/>
      <c r="R333" s="244"/>
      <c r="S333" s="244"/>
      <c r="T333" s="24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6" t="s">
        <v>155</v>
      </c>
      <c r="AU333" s="246" t="s">
        <v>163</v>
      </c>
      <c r="AV333" s="14" t="s">
        <v>82</v>
      </c>
      <c r="AW333" s="14" t="s">
        <v>35</v>
      </c>
      <c r="AX333" s="14" t="s">
        <v>80</v>
      </c>
      <c r="AY333" s="246" t="s">
        <v>144</v>
      </c>
    </row>
    <row r="334" s="12" customFormat="1" ht="20.88" customHeight="1">
      <c r="A334" s="12"/>
      <c r="B334" s="191"/>
      <c r="C334" s="192"/>
      <c r="D334" s="193" t="s">
        <v>72</v>
      </c>
      <c r="E334" s="205" t="s">
        <v>433</v>
      </c>
      <c r="F334" s="205" t="s">
        <v>434</v>
      </c>
      <c r="G334" s="192"/>
      <c r="H334" s="192"/>
      <c r="I334" s="195"/>
      <c r="J334" s="206">
        <f>BK334</f>
        <v>0</v>
      </c>
      <c r="K334" s="192"/>
      <c r="L334" s="197"/>
      <c r="M334" s="198"/>
      <c r="N334" s="199"/>
      <c r="O334" s="199"/>
      <c r="P334" s="200">
        <f>SUM(P335:P345)</f>
        <v>0</v>
      </c>
      <c r="Q334" s="199"/>
      <c r="R334" s="200">
        <f>SUM(R335:R345)</f>
        <v>0</v>
      </c>
      <c r="S334" s="199"/>
      <c r="T334" s="201">
        <f>SUM(T335:T345)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02" t="s">
        <v>80</v>
      </c>
      <c r="AT334" s="203" t="s">
        <v>72</v>
      </c>
      <c r="AU334" s="203" t="s">
        <v>82</v>
      </c>
      <c r="AY334" s="202" t="s">
        <v>144</v>
      </c>
      <c r="BK334" s="204">
        <f>SUM(BK335:BK345)</f>
        <v>0</v>
      </c>
    </row>
    <row r="335" s="2" customFormat="1" ht="16.5" customHeight="1">
      <c r="A335" s="41"/>
      <c r="B335" s="42"/>
      <c r="C335" s="207" t="s">
        <v>2155</v>
      </c>
      <c r="D335" s="207" t="s">
        <v>146</v>
      </c>
      <c r="E335" s="208" t="s">
        <v>2156</v>
      </c>
      <c r="F335" s="209" t="s">
        <v>2157</v>
      </c>
      <c r="G335" s="210" t="s">
        <v>215</v>
      </c>
      <c r="H335" s="211">
        <v>119.15000000000001</v>
      </c>
      <c r="I335" s="212"/>
      <c r="J335" s="213">
        <f>ROUND(I335*H335,2)</f>
        <v>0</v>
      </c>
      <c r="K335" s="209" t="s">
        <v>150</v>
      </c>
      <c r="L335" s="47"/>
      <c r="M335" s="214" t="s">
        <v>19</v>
      </c>
      <c r="N335" s="215" t="s">
        <v>44</v>
      </c>
      <c r="O335" s="87"/>
      <c r="P335" s="216">
        <f>O335*H335</f>
        <v>0</v>
      </c>
      <c r="Q335" s="216">
        <v>0</v>
      </c>
      <c r="R335" s="216">
        <f>Q335*H335</f>
        <v>0</v>
      </c>
      <c r="S335" s="216">
        <v>0</v>
      </c>
      <c r="T335" s="217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8" t="s">
        <v>151</v>
      </c>
      <c r="AT335" s="218" t="s">
        <v>146</v>
      </c>
      <c r="AU335" s="218" t="s">
        <v>163</v>
      </c>
      <c r="AY335" s="20" t="s">
        <v>144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0" t="s">
        <v>80</v>
      </c>
      <c r="BK335" s="219">
        <f>ROUND(I335*H335,2)</f>
        <v>0</v>
      </c>
      <c r="BL335" s="20" t="s">
        <v>151</v>
      </c>
      <c r="BM335" s="218" t="s">
        <v>2158</v>
      </c>
    </row>
    <row r="336" s="2" customFormat="1">
      <c r="A336" s="41"/>
      <c r="B336" s="42"/>
      <c r="C336" s="43"/>
      <c r="D336" s="220" t="s">
        <v>153</v>
      </c>
      <c r="E336" s="43"/>
      <c r="F336" s="221" t="s">
        <v>2159</v>
      </c>
      <c r="G336" s="43"/>
      <c r="H336" s="43"/>
      <c r="I336" s="222"/>
      <c r="J336" s="43"/>
      <c r="K336" s="43"/>
      <c r="L336" s="47"/>
      <c r="M336" s="223"/>
      <c r="N336" s="224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153</v>
      </c>
      <c r="AU336" s="20" t="s">
        <v>163</v>
      </c>
    </row>
    <row r="337" s="14" customFormat="1">
      <c r="A337" s="14"/>
      <c r="B337" s="236"/>
      <c r="C337" s="237"/>
      <c r="D337" s="227" t="s">
        <v>155</v>
      </c>
      <c r="E337" s="238" t="s">
        <v>19</v>
      </c>
      <c r="F337" s="239" t="s">
        <v>2160</v>
      </c>
      <c r="G337" s="237"/>
      <c r="H337" s="240">
        <v>9.25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6" t="s">
        <v>155</v>
      </c>
      <c r="AU337" s="246" t="s">
        <v>163</v>
      </c>
      <c r="AV337" s="14" t="s">
        <v>82</v>
      </c>
      <c r="AW337" s="14" t="s">
        <v>35</v>
      </c>
      <c r="AX337" s="14" t="s">
        <v>73</v>
      </c>
      <c r="AY337" s="246" t="s">
        <v>144</v>
      </c>
    </row>
    <row r="338" s="14" customFormat="1">
      <c r="A338" s="14"/>
      <c r="B338" s="236"/>
      <c r="C338" s="237"/>
      <c r="D338" s="227" t="s">
        <v>155</v>
      </c>
      <c r="E338" s="238" t="s">
        <v>19</v>
      </c>
      <c r="F338" s="239" t="s">
        <v>2161</v>
      </c>
      <c r="G338" s="237"/>
      <c r="H338" s="240">
        <v>62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6" t="s">
        <v>155</v>
      </c>
      <c r="AU338" s="246" t="s">
        <v>163</v>
      </c>
      <c r="AV338" s="14" t="s">
        <v>82</v>
      </c>
      <c r="AW338" s="14" t="s">
        <v>35</v>
      </c>
      <c r="AX338" s="14" t="s">
        <v>73</v>
      </c>
      <c r="AY338" s="246" t="s">
        <v>144</v>
      </c>
    </row>
    <row r="339" s="14" customFormat="1">
      <c r="A339" s="14"/>
      <c r="B339" s="236"/>
      <c r="C339" s="237"/>
      <c r="D339" s="227" t="s">
        <v>155</v>
      </c>
      <c r="E339" s="238" t="s">
        <v>19</v>
      </c>
      <c r="F339" s="239" t="s">
        <v>2162</v>
      </c>
      <c r="G339" s="237"/>
      <c r="H339" s="240">
        <v>21.5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6" t="s">
        <v>155</v>
      </c>
      <c r="AU339" s="246" t="s">
        <v>163</v>
      </c>
      <c r="AV339" s="14" t="s">
        <v>82</v>
      </c>
      <c r="AW339" s="14" t="s">
        <v>35</v>
      </c>
      <c r="AX339" s="14" t="s">
        <v>73</v>
      </c>
      <c r="AY339" s="246" t="s">
        <v>144</v>
      </c>
    </row>
    <row r="340" s="14" customFormat="1">
      <c r="A340" s="14"/>
      <c r="B340" s="236"/>
      <c r="C340" s="237"/>
      <c r="D340" s="227" t="s">
        <v>155</v>
      </c>
      <c r="E340" s="238" t="s">
        <v>19</v>
      </c>
      <c r="F340" s="239" t="s">
        <v>2163</v>
      </c>
      <c r="G340" s="237"/>
      <c r="H340" s="240">
        <v>19.100000000000001</v>
      </c>
      <c r="I340" s="241"/>
      <c r="J340" s="237"/>
      <c r="K340" s="237"/>
      <c r="L340" s="242"/>
      <c r="M340" s="243"/>
      <c r="N340" s="244"/>
      <c r="O340" s="244"/>
      <c r="P340" s="244"/>
      <c r="Q340" s="244"/>
      <c r="R340" s="244"/>
      <c r="S340" s="244"/>
      <c r="T340" s="24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6" t="s">
        <v>155</v>
      </c>
      <c r="AU340" s="246" t="s">
        <v>163</v>
      </c>
      <c r="AV340" s="14" t="s">
        <v>82</v>
      </c>
      <c r="AW340" s="14" t="s">
        <v>35</v>
      </c>
      <c r="AX340" s="14" t="s">
        <v>73</v>
      </c>
      <c r="AY340" s="246" t="s">
        <v>144</v>
      </c>
    </row>
    <row r="341" s="14" customFormat="1">
      <c r="A341" s="14"/>
      <c r="B341" s="236"/>
      <c r="C341" s="237"/>
      <c r="D341" s="227" t="s">
        <v>155</v>
      </c>
      <c r="E341" s="238" t="s">
        <v>19</v>
      </c>
      <c r="F341" s="239" t="s">
        <v>2164</v>
      </c>
      <c r="G341" s="237"/>
      <c r="H341" s="240">
        <v>1.2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6" t="s">
        <v>155</v>
      </c>
      <c r="AU341" s="246" t="s">
        <v>163</v>
      </c>
      <c r="AV341" s="14" t="s">
        <v>82</v>
      </c>
      <c r="AW341" s="14" t="s">
        <v>35</v>
      </c>
      <c r="AX341" s="14" t="s">
        <v>73</v>
      </c>
      <c r="AY341" s="246" t="s">
        <v>144</v>
      </c>
    </row>
    <row r="342" s="14" customFormat="1">
      <c r="A342" s="14"/>
      <c r="B342" s="236"/>
      <c r="C342" s="237"/>
      <c r="D342" s="227" t="s">
        <v>155</v>
      </c>
      <c r="E342" s="238" t="s">
        <v>19</v>
      </c>
      <c r="F342" s="239" t="s">
        <v>2165</v>
      </c>
      <c r="G342" s="237"/>
      <c r="H342" s="240">
        <v>0.10000000000000001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6" t="s">
        <v>155</v>
      </c>
      <c r="AU342" s="246" t="s">
        <v>163</v>
      </c>
      <c r="AV342" s="14" t="s">
        <v>82</v>
      </c>
      <c r="AW342" s="14" t="s">
        <v>35</v>
      </c>
      <c r="AX342" s="14" t="s">
        <v>73</v>
      </c>
      <c r="AY342" s="246" t="s">
        <v>144</v>
      </c>
    </row>
    <row r="343" s="14" customFormat="1">
      <c r="A343" s="14"/>
      <c r="B343" s="236"/>
      <c r="C343" s="237"/>
      <c r="D343" s="227" t="s">
        <v>155</v>
      </c>
      <c r="E343" s="238" t="s">
        <v>19</v>
      </c>
      <c r="F343" s="239" t="s">
        <v>2166</v>
      </c>
      <c r="G343" s="237"/>
      <c r="H343" s="240">
        <v>4.5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155</v>
      </c>
      <c r="AU343" s="246" t="s">
        <v>163</v>
      </c>
      <c r="AV343" s="14" t="s">
        <v>82</v>
      </c>
      <c r="AW343" s="14" t="s">
        <v>35</v>
      </c>
      <c r="AX343" s="14" t="s">
        <v>73</v>
      </c>
      <c r="AY343" s="246" t="s">
        <v>144</v>
      </c>
    </row>
    <row r="344" s="14" customFormat="1">
      <c r="A344" s="14"/>
      <c r="B344" s="236"/>
      <c r="C344" s="237"/>
      <c r="D344" s="227" t="s">
        <v>155</v>
      </c>
      <c r="E344" s="238" t="s">
        <v>19</v>
      </c>
      <c r="F344" s="239" t="s">
        <v>2167</v>
      </c>
      <c r="G344" s="237"/>
      <c r="H344" s="240">
        <v>1.5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6" t="s">
        <v>155</v>
      </c>
      <c r="AU344" s="246" t="s">
        <v>163</v>
      </c>
      <c r="AV344" s="14" t="s">
        <v>82</v>
      </c>
      <c r="AW344" s="14" t="s">
        <v>35</v>
      </c>
      <c r="AX344" s="14" t="s">
        <v>73</v>
      </c>
      <c r="AY344" s="246" t="s">
        <v>144</v>
      </c>
    </row>
    <row r="345" s="16" customFormat="1">
      <c r="A345" s="16"/>
      <c r="B345" s="258"/>
      <c r="C345" s="259"/>
      <c r="D345" s="227" t="s">
        <v>155</v>
      </c>
      <c r="E345" s="260" t="s">
        <v>19</v>
      </c>
      <c r="F345" s="261" t="s">
        <v>175</v>
      </c>
      <c r="G345" s="259"/>
      <c r="H345" s="262">
        <v>119.14999999999999</v>
      </c>
      <c r="I345" s="263"/>
      <c r="J345" s="259"/>
      <c r="K345" s="259"/>
      <c r="L345" s="264"/>
      <c r="M345" s="292"/>
      <c r="N345" s="293"/>
      <c r="O345" s="293"/>
      <c r="P345" s="293"/>
      <c r="Q345" s="293"/>
      <c r="R345" s="293"/>
      <c r="S345" s="293"/>
      <c r="T345" s="294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T345" s="268" t="s">
        <v>155</v>
      </c>
      <c r="AU345" s="268" t="s">
        <v>163</v>
      </c>
      <c r="AV345" s="16" t="s">
        <v>151</v>
      </c>
      <c r="AW345" s="16" t="s">
        <v>35</v>
      </c>
      <c r="AX345" s="16" t="s">
        <v>80</v>
      </c>
      <c r="AY345" s="268" t="s">
        <v>144</v>
      </c>
    </row>
    <row r="346" s="2" customFormat="1" ht="6.96" customHeight="1">
      <c r="A346" s="41"/>
      <c r="B346" s="62"/>
      <c r="C346" s="63"/>
      <c r="D346" s="63"/>
      <c r="E346" s="63"/>
      <c r="F346" s="63"/>
      <c r="G346" s="63"/>
      <c r="H346" s="63"/>
      <c r="I346" s="63"/>
      <c r="J346" s="63"/>
      <c r="K346" s="63"/>
      <c r="L346" s="47"/>
      <c r="M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</row>
  </sheetData>
  <sheetProtection sheet="1" autoFilter="0" formatColumns="0" formatRows="0" objects="1" scenarios="1" spinCount="100000" saltValue="+vGAg5yNwBMlXunAX4OfXDj8azo/og/I5CXrxAuPXu3k4wJI6TvceOG30CWXWoKEwuMKuM65vcUs10/HXALeow==" hashValue="CmclmebSPCCl0t5jL8tKgaY8/IvoOnKjTlJFxAop/rZTvHFZAwwK01+sliVKfYMw7xuBuimgidWwvF873iD4gw==" algorithmName="SHA-512" password="CC35"/>
  <autoFilter ref="C91:K345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4_01/HZS4232"/>
    <hyperlink ref="F101" r:id="rId2" display="https://podminky.urs.cz/item/CS_URS_2024_01/111212351"/>
    <hyperlink ref="F104" r:id="rId3" display="https://podminky.urs.cz/item/CS_URS_2024_01/112101141"/>
    <hyperlink ref="F107" r:id="rId4" display="https://podminky.urs.cz/item/CS_URS_2024_01/112151351"/>
    <hyperlink ref="F111" r:id="rId5" display="https://podminky.urs.cz/item/CS_URS_2024_01/112151352"/>
    <hyperlink ref="F115" r:id="rId6" display="https://podminky.urs.cz/item/CS_URS_2024_01/112151353"/>
    <hyperlink ref="F118" r:id="rId7" display="https://podminky.urs.cz/item/CS_URS_2024_01/112151360"/>
    <hyperlink ref="F121" r:id="rId8" display="https://podminky.urs.cz/item/CS_URS_2024_01/184801121"/>
    <hyperlink ref="F123" r:id="rId9" display="https://podminky.urs.cz/item/CS_URS_2024_01/184806151"/>
    <hyperlink ref="F126" r:id="rId10" display="https://podminky.urs.cz/item/CS_URS_2024_01/184813155"/>
    <hyperlink ref="F128" r:id="rId11" display="https://podminky.urs.cz/item/CS_URS_2024_01/184818234"/>
    <hyperlink ref="F131" r:id="rId12" display="https://podminky.urs.cz/item/CS_URS_2024_01/184818235"/>
    <hyperlink ref="F134" r:id="rId13" display="https://podminky.urs.cz/item/CS_URS_2024_01/184818311"/>
    <hyperlink ref="F138" r:id="rId14" display="https://podminky.urs.cz/item/CS_URS_2024_01/184852133"/>
    <hyperlink ref="F140" r:id="rId15" display="https://podminky.urs.cz/item/CS_URS_2024_01/184852139"/>
    <hyperlink ref="F142" r:id="rId16" display="https://podminky.urs.cz/item/CS_URS_2024_01/184852142"/>
    <hyperlink ref="F144" r:id="rId17" display="https://podminky.urs.cz/item/CS_URS_2024_01/184852238"/>
    <hyperlink ref="F147" r:id="rId18" display="https://podminky.urs.cz/item/CS_URS_2024_01/184813511"/>
    <hyperlink ref="F149" r:id="rId19" display="https://podminky.urs.cz/item/CS_URS_2024_01/183403153"/>
    <hyperlink ref="F151" r:id="rId20" display="https://podminky.urs.cz/item/CS_URS_2024_01/183403114"/>
    <hyperlink ref="F153" r:id="rId21" display="https://podminky.urs.cz/item/CS_URS_2024_01/183403111"/>
    <hyperlink ref="F155" r:id="rId22" display="https://podminky.urs.cz/item/CS_URS_2024_01/181351103"/>
    <hyperlink ref="F160" r:id="rId23" display="https://podminky.urs.cz/item/CS_URS_2024_01/183403153"/>
    <hyperlink ref="F162" r:id="rId24" display="https://podminky.urs.cz/item/CS_URS_2024_01/185802113"/>
    <hyperlink ref="F168" r:id="rId25" display="https://podminky.urs.cz/item/CS_URS_2024_01/183101222"/>
    <hyperlink ref="F176" r:id="rId26" display="https://podminky.urs.cz/item/CS_URS_2024_01/184102116"/>
    <hyperlink ref="F180" r:id="rId27" display="https://podminky.urs.cz/item/CS_URS_2024_01/184215133"/>
    <hyperlink ref="F184" r:id="rId28" display="https://podminky.urs.cz/item/CS_URS_2024_01/184215123"/>
    <hyperlink ref="F188" r:id="rId29" display="https://podminky.urs.cz/item/CS_URS_2024_01/184501141"/>
    <hyperlink ref="F192" r:id="rId30" display="https://podminky.urs.cz/item/CS_URS_2024_01/184818231"/>
    <hyperlink ref="F195" r:id="rId31" display="https://podminky.urs.cz/item/CS_URS_2024_01/185802114"/>
    <hyperlink ref="F201" r:id="rId32" display="https://podminky.urs.cz/item/CS_URS_2024_01/184215412"/>
    <hyperlink ref="F203" r:id="rId33" display="https://podminky.urs.cz/item/CS_URS_2024_01/184911421"/>
    <hyperlink ref="F207" r:id="rId34" display="https://podminky.urs.cz/item/CS_URS_2024_01/185804311"/>
    <hyperlink ref="F209" r:id="rId35" display="https://podminky.urs.cz/item/CS_URS_2024_01/185851121"/>
    <hyperlink ref="F211" r:id="rId36" display="https://podminky.urs.cz/item/CS_URS_2024_01/185851129"/>
    <hyperlink ref="F214" r:id="rId37" display="https://podminky.urs.cz/item/CS_URS_2024_01/183111112"/>
    <hyperlink ref="F216" r:id="rId38" display="https://podminky.urs.cz/item/CS_URS_2024_01/183211322"/>
    <hyperlink ref="F238" r:id="rId39" display="https://podminky.urs.cz/item/CS_URS_2024_01/183111111"/>
    <hyperlink ref="F240" r:id="rId40" display="https://podminky.urs.cz/item/CS_URS_2024_01/183211313"/>
    <hyperlink ref="F247" r:id="rId41" display="https://podminky.urs.cz/item/CS_URS_2024_01/185804312"/>
    <hyperlink ref="F249" r:id="rId42" display="https://podminky.urs.cz/item/CS_URS_2024_01/185851121"/>
    <hyperlink ref="F251" r:id="rId43" display="https://podminky.urs.cz/item/CS_URS_2024_01/185851129"/>
    <hyperlink ref="F253" r:id="rId44" display="https://podminky.urs.cz/item/CS_URS_2024_01/184911151"/>
    <hyperlink ref="F258" r:id="rId45" display="https://podminky.urs.cz/item/CS_URS_2024_01/184801131"/>
    <hyperlink ref="F262" r:id="rId46" display="https://podminky.urs.cz/item/CS_URS_2024_01/181411131"/>
    <hyperlink ref="F266" r:id="rId47" display="https://podminky.urs.cz/item/CS_URS_2024_01/183403161"/>
    <hyperlink ref="F268" r:id="rId48" display="https://podminky.urs.cz/item/CS_URS_2024_01/185803111"/>
    <hyperlink ref="F270" r:id="rId49" display="https://podminky.urs.cz/item/CS_URS_2024_01/184813521"/>
    <hyperlink ref="F273" r:id="rId50" display="https://podminky.urs.cz/item/CS_URS_2024_01/184813151"/>
    <hyperlink ref="F275" r:id="rId51" display="https://podminky.urs.cz/item/CS_URS_2024_01/185804213"/>
    <hyperlink ref="F277" r:id="rId52" display="https://podminky.urs.cz/item/CS_URS_2024_01/184215133"/>
    <hyperlink ref="F283" r:id="rId53" display="https://podminky.urs.cz/item/CS_URS_2024_01/185804311"/>
    <hyperlink ref="F286" r:id="rId54" display="https://podminky.urs.cz/item/CS_URS_2024_01/185804319"/>
    <hyperlink ref="F289" r:id="rId55" display="https://podminky.urs.cz/item/CS_URS_2024_01/HZS4232"/>
    <hyperlink ref="F293" r:id="rId56" display="https://podminky.urs.cz/item/CS_URS_2024_01/185804211"/>
    <hyperlink ref="F296" r:id="rId57" display="https://podminky.urs.cz/item/CS_URS_2024_01/185804252"/>
    <hyperlink ref="F299" r:id="rId58" display="https://podminky.urs.cz/item/CS_URS_2024_01/185811152"/>
    <hyperlink ref="F301" r:id="rId59" display="https://podminky.urs.cz/item/CS_URS_2024_01/185804312"/>
    <hyperlink ref="F305" r:id="rId60" display="https://podminky.urs.cz/item/CS_URS_2024_01/111151121"/>
    <hyperlink ref="F308" r:id="rId61" display="https://podminky.urs.cz/item/CS_URS_2024_01/185811211"/>
    <hyperlink ref="F310" r:id="rId62" display="https://podminky.urs.cz/item/CS_URS_2024_01/185811111"/>
    <hyperlink ref="F312" r:id="rId63" display="https://podminky.urs.cz/item/CS_URS_2024_01/184813521"/>
    <hyperlink ref="F315" r:id="rId64" display="https://podminky.urs.cz/item/CS_URS_2024_01/181411131"/>
    <hyperlink ref="F321" r:id="rId65" display="https://podminky.urs.cz/item/CS_URS_2024_01/997221858"/>
    <hyperlink ref="F332" r:id="rId66" display="https://podminky.urs.cz/item/CS_URS_2024_01/997221873"/>
    <hyperlink ref="F336" r:id="rId67" display="https://podminky.urs.cz/item/CS_URS_2024_01/998231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8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2168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ROUND((SUM(BE80:BE97)),  2)</f>
        <v>0</v>
      </c>
      <c r="G33" s="41"/>
      <c r="H33" s="41"/>
      <c r="I33" s="151">
        <v>0.20999999999999999</v>
      </c>
      <c r="J33" s="150">
        <f>ROUND(((SUM(BE80:BE97))*I33),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ROUND((SUM(BF80:BF97)),  2)</f>
        <v>0</v>
      </c>
      <c r="G34" s="41"/>
      <c r="H34" s="41"/>
      <c r="I34" s="151">
        <v>0.12</v>
      </c>
      <c r="J34" s="150">
        <f>ROUND(((SUM(BF80:BF97))*I34),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ROUND((SUM(BG80:BG97)),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ROUND((SUM(BH80:BH97)),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ROUND((SUM(BI80:BI97)),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016/2024_16 - Vedlejší rozpočtové náklady SO 101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1409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129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Rekonstrukce ulice Čapkova, Světlá nad Sázavou I.etapa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114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016/2024_16 - Vedlejší rozpočtové náklady SO 101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ul. Čapkova</v>
      </c>
      <c r="G74" s="43"/>
      <c r="H74" s="43"/>
      <c r="I74" s="35" t="s">
        <v>23</v>
      </c>
      <c r="J74" s="75" t="str">
        <f>IF(J12="","",J12)</f>
        <v>1. 3. 2024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>Město Světlá nad Sázavou</v>
      </c>
      <c r="G76" s="43"/>
      <c r="H76" s="43"/>
      <c r="I76" s="35" t="s">
        <v>31</v>
      </c>
      <c r="J76" s="39" t="str">
        <f>E21</f>
        <v>DI PROJEKT s.r.o.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29</v>
      </c>
      <c r="D77" s="43"/>
      <c r="E77" s="43"/>
      <c r="F77" s="30" t="str">
        <f>IF(E18="","",E18)</f>
        <v>Vyplň údaj</v>
      </c>
      <c r="G77" s="43"/>
      <c r="H77" s="43"/>
      <c r="I77" s="35" t="s">
        <v>36</v>
      </c>
      <c r="J77" s="39" t="str">
        <f>E24</f>
        <v>DI PROJEKT s.r.o.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130</v>
      </c>
      <c r="D79" s="183" t="s">
        <v>58</v>
      </c>
      <c r="E79" s="183" t="s">
        <v>54</v>
      </c>
      <c r="F79" s="183" t="s">
        <v>55</v>
      </c>
      <c r="G79" s="183" t="s">
        <v>131</v>
      </c>
      <c r="H79" s="183" t="s">
        <v>132</v>
      </c>
      <c r="I79" s="183" t="s">
        <v>133</v>
      </c>
      <c r="J79" s="183" t="s">
        <v>118</v>
      </c>
      <c r="K79" s="184" t="s">
        <v>134</v>
      </c>
      <c r="L79" s="185"/>
      <c r="M79" s="95" t="s">
        <v>19</v>
      </c>
      <c r="N79" s="96" t="s">
        <v>43</v>
      </c>
      <c r="O79" s="96" t="s">
        <v>135</v>
      </c>
      <c r="P79" s="96" t="s">
        <v>136</v>
      </c>
      <c r="Q79" s="96" t="s">
        <v>137</v>
      </c>
      <c r="R79" s="96" t="s">
        <v>138</v>
      </c>
      <c r="S79" s="96" t="s">
        <v>139</v>
      </c>
      <c r="T79" s="97" t="s">
        <v>140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141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72</v>
      </c>
      <c r="AU80" s="20" t="s">
        <v>119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72</v>
      </c>
      <c r="E81" s="194" t="s">
        <v>1697</v>
      </c>
      <c r="F81" s="194" t="s">
        <v>1698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SUM(P82:P97)</f>
        <v>0</v>
      </c>
      <c r="Q81" s="199"/>
      <c r="R81" s="200">
        <f>SUM(R82:R97)</f>
        <v>0</v>
      </c>
      <c r="S81" s="199"/>
      <c r="T81" s="201">
        <f>SUM(T82:T97)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182</v>
      </c>
      <c r="AT81" s="203" t="s">
        <v>72</v>
      </c>
      <c r="AU81" s="203" t="s">
        <v>73</v>
      </c>
      <c r="AY81" s="202" t="s">
        <v>144</v>
      </c>
      <c r="BK81" s="204">
        <f>SUM(BK82:BK97)</f>
        <v>0</v>
      </c>
    </row>
    <row r="82" s="2" customFormat="1" ht="21.75" customHeight="1">
      <c r="A82" s="41"/>
      <c r="B82" s="42"/>
      <c r="C82" s="207" t="s">
        <v>80</v>
      </c>
      <c r="D82" s="207" t="s">
        <v>146</v>
      </c>
      <c r="E82" s="208" t="s">
        <v>2169</v>
      </c>
      <c r="F82" s="209" t="s">
        <v>2170</v>
      </c>
      <c r="G82" s="210" t="s">
        <v>1789</v>
      </c>
      <c r="H82" s="211">
        <v>1</v>
      </c>
      <c r="I82" s="212"/>
      <c r="J82" s="213">
        <f>ROUND(I82*H82,2)</f>
        <v>0</v>
      </c>
      <c r="K82" s="209" t="s">
        <v>19</v>
      </c>
      <c r="L82" s="47"/>
      <c r="M82" s="214" t="s">
        <v>19</v>
      </c>
      <c r="N82" s="215" t="s">
        <v>44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151</v>
      </c>
      <c r="AT82" s="218" t="s">
        <v>146</v>
      </c>
      <c r="AU82" s="218" t="s">
        <v>80</v>
      </c>
      <c r="AY82" s="20" t="s">
        <v>144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20" t="s">
        <v>80</v>
      </c>
      <c r="BK82" s="219">
        <f>ROUND(I82*H82,2)</f>
        <v>0</v>
      </c>
      <c r="BL82" s="20" t="s">
        <v>151</v>
      </c>
      <c r="BM82" s="218" t="s">
        <v>2171</v>
      </c>
    </row>
    <row r="83" s="2" customFormat="1" ht="24.15" customHeight="1">
      <c r="A83" s="41"/>
      <c r="B83" s="42"/>
      <c r="C83" s="207" t="s">
        <v>82</v>
      </c>
      <c r="D83" s="207" t="s">
        <v>146</v>
      </c>
      <c r="E83" s="208" t="s">
        <v>2172</v>
      </c>
      <c r="F83" s="209" t="s">
        <v>2173</v>
      </c>
      <c r="G83" s="210" t="s">
        <v>1789</v>
      </c>
      <c r="H83" s="211">
        <v>1</v>
      </c>
      <c r="I83" s="212"/>
      <c r="J83" s="213">
        <f>ROUND(I83*H83,2)</f>
        <v>0</v>
      </c>
      <c r="K83" s="209" t="s">
        <v>19</v>
      </c>
      <c r="L83" s="47"/>
      <c r="M83" s="214" t="s">
        <v>19</v>
      </c>
      <c r="N83" s="215" t="s">
        <v>44</v>
      </c>
      <c r="O83" s="87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8" t="s">
        <v>151</v>
      </c>
      <c r="AT83" s="218" t="s">
        <v>146</v>
      </c>
      <c r="AU83" s="218" t="s">
        <v>80</v>
      </c>
      <c r="AY83" s="20" t="s">
        <v>144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20" t="s">
        <v>80</v>
      </c>
      <c r="BK83" s="219">
        <f>ROUND(I83*H83,2)</f>
        <v>0</v>
      </c>
      <c r="BL83" s="20" t="s">
        <v>151</v>
      </c>
      <c r="BM83" s="218" t="s">
        <v>2174</v>
      </c>
    </row>
    <row r="84" s="2" customFormat="1" ht="78" customHeight="1">
      <c r="A84" s="41"/>
      <c r="B84" s="42"/>
      <c r="C84" s="207" t="s">
        <v>163</v>
      </c>
      <c r="D84" s="207" t="s">
        <v>146</v>
      </c>
      <c r="E84" s="208" t="s">
        <v>2175</v>
      </c>
      <c r="F84" s="209" t="s">
        <v>2176</v>
      </c>
      <c r="G84" s="210" t="s">
        <v>1789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44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151</v>
      </c>
      <c r="AT84" s="218" t="s">
        <v>146</v>
      </c>
      <c r="AU84" s="218" t="s">
        <v>80</v>
      </c>
      <c r="AY84" s="20" t="s">
        <v>144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80</v>
      </c>
      <c r="BK84" s="219">
        <f>ROUND(I84*H84,2)</f>
        <v>0</v>
      </c>
      <c r="BL84" s="20" t="s">
        <v>151</v>
      </c>
      <c r="BM84" s="218" t="s">
        <v>2177</v>
      </c>
    </row>
    <row r="85" s="2" customFormat="1" ht="37.8" customHeight="1">
      <c r="A85" s="41"/>
      <c r="B85" s="42"/>
      <c r="C85" s="207" t="s">
        <v>151</v>
      </c>
      <c r="D85" s="207" t="s">
        <v>146</v>
      </c>
      <c r="E85" s="208" t="s">
        <v>2178</v>
      </c>
      <c r="F85" s="209" t="s">
        <v>2179</v>
      </c>
      <c r="G85" s="210" t="s">
        <v>1789</v>
      </c>
      <c r="H85" s="211">
        <v>1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44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151</v>
      </c>
      <c r="AT85" s="218" t="s">
        <v>146</v>
      </c>
      <c r="AU85" s="218" t="s">
        <v>80</v>
      </c>
      <c r="AY85" s="20" t="s">
        <v>144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80</v>
      </c>
      <c r="BK85" s="219">
        <f>ROUND(I85*H85,2)</f>
        <v>0</v>
      </c>
      <c r="BL85" s="20" t="s">
        <v>151</v>
      </c>
      <c r="BM85" s="218" t="s">
        <v>2180</v>
      </c>
    </row>
    <row r="86" s="2" customFormat="1" ht="44.25" customHeight="1">
      <c r="A86" s="41"/>
      <c r="B86" s="42"/>
      <c r="C86" s="207" t="s">
        <v>182</v>
      </c>
      <c r="D86" s="207" t="s">
        <v>146</v>
      </c>
      <c r="E86" s="208" t="s">
        <v>2181</v>
      </c>
      <c r="F86" s="209" t="s">
        <v>2182</v>
      </c>
      <c r="G86" s="210" t="s">
        <v>1789</v>
      </c>
      <c r="H86" s="211">
        <v>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44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151</v>
      </c>
      <c r="AT86" s="218" t="s">
        <v>146</v>
      </c>
      <c r="AU86" s="218" t="s">
        <v>80</v>
      </c>
      <c r="AY86" s="20" t="s">
        <v>144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80</v>
      </c>
      <c r="BK86" s="219">
        <f>ROUND(I86*H86,2)</f>
        <v>0</v>
      </c>
      <c r="BL86" s="20" t="s">
        <v>151</v>
      </c>
      <c r="BM86" s="218" t="s">
        <v>2183</v>
      </c>
    </row>
    <row r="87" s="2" customFormat="1" ht="21.75" customHeight="1">
      <c r="A87" s="41"/>
      <c r="B87" s="42"/>
      <c r="C87" s="207" t="s">
        <v>191</v>
      </c>
      <c r="D87" s="207" t="s">
        <v>146</v>
      </c>
      <c r="E87" s="208" t="s">
        <v>2184</v>
      </c>
      <c r="F87" s="209" t="s">
        <v>2185</v>
      </c>
      <c r="G87" s="210" t="s">
        <v>1789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44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151</v>
      </c>
      <c r="AT87" s="218" t="s">
        <v>146</v>
      </c>
      <c r="AU87" s="218" t="s">
        <v>80</v>
      </c>
      <c r="AY87" s="20" t="s">
        <v>144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151</v>
      </c>
      <c r="BM87" s="218" t="s">
        <v>2186</v>
      </c>
    </row>
    <row r="88" s="2" customFormat="1" ht="24.15" customHeight="1">
      <c r="A88" s="41"/>
      <c r="B88" s="42"/>
      <c r="C88" s="207" t="s">
        <v>201</v>
      </c>
      <c r="D88" s="207" t="s">
        <v>146</v>
      </c>
      <c r="E88" s="208" t="s">
        <v>2187</v>
      </c>
      <c r="F88" s="209" t="s">
        <v>2188</v>
      </c>
      <c r="G88" s="210" t="s">
        <v>1789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44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151</v>
      </c>
      <c r="AT88" s="218" t="s">
        <v>146</v>
      </c>
      <c r="AU88" s="218" t="s">
        <v>80</v>
      </c>
      <c r="AY88" s="20" t="s">
        <v>144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80</v>
      </c>
      <c r="BK88" s="219">
        <f>ROUND(I88*H88,2)</f>
        <v>0</v>
      </c>
      <c r="BL88" s="20" t="s">
        <v>151</v>
      </c>
      <c r="BM88" s="218" t="s">
        <v>2189</v>
      </c>
    </row>
    <row r="89" s="2" customFormat="1" ht="44.25" customHeight="1">
      <c r="A89" s="41"/>
      <c r="B89" s="42"/>
      <c r="C89" s="207" t="s">
        <v>207</v>
      </c>
      <c r="D89" s="207" t="s">
        <v>146</v>
      </c>
      <c r="E89" s="208" t="s">
        <v>2190</v>
      </c>
      <c r="F89" s="209" t="s">
        <v>2191</v>
      </c>
      <c r="G89" s="210" t="s">
        <v>1789</v>
      </c>
      <c r="H89" s="211">
        <v>1</v>
      </c>
      <c r="I89" s="212"/>
      <c r="J89" s="213">
        <f>ROUND(I89*H89,2)</f>
        <v>0</v>
      </c>
      <c r="K89" s="209" t="s">
        <v>19</v>
      </c>
      <c r="L89" s="47"/>
      <c r="M89" s="214" t="s">
        <v>19</v>
      </c>
      <c r="N89" s="215" t="s">
        <v>44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151</v>
      </c>
      <c r="AT89" s="218" t="s">
        <v>146</v>
      </c>
      <c r="AU89" s="218" t="s">
        <v>80</v>
      </c>
      <c r="AY89" s="20" t="s">
        <v>144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80</v>
      </c>
      <c r="BK89" s="219">
        <f>ROUND(I89*H89,2)</f>
        <v>0</v>
      </c>
      <c r="BL89" s="20" t="s">
        <v>151</v>
      </c>
      <c r="BM89" s="218" t="s">
        <v>2192</v>
      </c>
    </row>
    <row r="90" s="2" customFormat="1" ht="24.15" customHeight="1">
      <c r="A90" s="41"/>
      <c r="B90" s="42"/>
      <c r="C90" s="207" t="s">
        <v>212</v>
      </c>
      <c r="D90" s="207" t="s">
        <v>146</v>
      </c>
      <c r="E90" s="208" t="s">
        <v>2193</v>
      </c>
      <c r="F90" s="209" t="s">
        <v>2194</v>
      </c>
      <c r="G90" s="210" t="s">
        <v>1789</v>
      </c>
      <c r="H90" s="211">
        <v>1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151</v>
      </c>
      <c r="AT90" s="218" t="s">
        <v>146</v>
      </c>
      <c r="AU90" s="218" t="s">
        <v>80</v>
      </c>
      <c r="AY90" s="20" t="s">
        <v>144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151</v>
      </c>
      <c r="BM90" s="218" t="s">
        <v>2195</v>
      </c>
    </row>
    <row r="91" s="2" customFormat="1" ht="62.7" customHeight="1">
      <c r="A91" s="41"/>
      <c r="B91" s="42"/>
      <c r="C91" s="207" t="s">
        <v>222</v>
      </c>
      <c r="D91" s="207" t="s">
        <v>146</v>
      </c>
      <c r="E91" s="208" t="s">
        <v>2196</v>
      </c>
      <c r="F91" s="209" t="s">
        <v>2197</v>
      </c>
      <c r="G91" s="210" t="s">
        <v>1789</v>
      </c>
      <c r="H91" s="211">
        <v>1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44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151</v>
      </c>
      <c r="AT91" s="218" t="s">
        <v>146</v>
      </c>
      <c r="AU91" s="218" t="s">
        <v>80</v>
      </c>
      <c r="AY91" s="20" t="s">
        <v>144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151</v>
      </c>
      <c r="BM91" s="218" t="s">
        <v>2198</v>
      </c>
    </row>
    <row r="92" s="2" customFormat="1" ht="33" customHeight="1">
      <c r="A92" s="41"/>
      <c r="B92" s="42"/>
      <c r="C92" s="207" t="s">
        <v>228</v>
      </c>
      <c r="D92" s="207" t="s">
        <v>146</v>
      </c>
      <c r="E92" s="208" t="s">
        <v>2199</v>
      </c>
      <c r="F92" s="209" t="s">
        <v>2200</v>
      </c>
      <c r="G92" s="210" t="s">
        <v>1789</v>
      </c>
      <c r="H92" s="211">
        <v>1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44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151</v>
      </c>
      <c r="AT92" s="218" t="s">
        <v>146</v>
      </c>
      <c r="AU92" s="218" t="s">
        <v>80</v>
      </c>
      <c r="AY92" s="20" t="s">
        <v>144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80</v>
      </c>
      <c r="BK92" s="219">
        <f>ROUND(I92*H92,2)</f>
        <v>0</v>
      </c>
      <c r="BL92" s="20" t="s">
        <v>151</v>
      </c>
      <c r="BM92" s="218" t="s">
        <v>2201</v>
      </c>
    </row>
    <row r="93" s="2" customFormat="1" ht="49.05" customHeight="1">
      <c r="A93" s="41"/>
      <c r="B93" s="42"/>
      <c r="C93" s="207" t="s">
        <v>8</v>
      </c>
      <c r="D93" s="207" t="s">
        <v>146</v>
      </c>
      <c r="E93" s="208" t="s">
        <v>2202</v>
      </c>
      <c r="F93" s="209" t="s">
        <v>2203</v>
      </c>
      <c r="G93" s="210" t="s">
        <v>1789</v>
      </c>
      <c r="H93" s="211">
        <v>1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151</v>
      </c>
      <c r="AT93" s="218" t="s">
        <v>146</v>
      </c>
      <c r="AU93" s="218" t="s">
        <v>80</v>
      </c>
      <c r="AY93" s="20" t="s">
        <v>144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151</v>
      </c>
      <c r="BM93" s="218" t="s">
        <v>2204</v>
      </c>
    </row>
    <row r="94" s="2" customFormat="1" ht="49.05" customHeight="1">
      <c r="A94" s="41"/>
      <c r="B94" s="42"/>
      <c r="C94" s="207" t="s">
        <v>241</v>
      </c>
      <c r="D94" s="207" t="s">
        <v>146</v>
      </c>
      <c r="E94" s="208" t="s">
        <v>2205</v>
      </c>
      <c r="F94" s="209" t="s">
        <v>2206</v>
      </c>
      <c r="G94" s="210" t="s">
        <v>1789</v>
      </c>
      <c r="H94" s="211">
        <v>1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151</v>
      </c>
      <c r="AT94" s="218" t="s">
        <v>146</v>
      </c>
      <c r="AU94" s="218" t="s">
        <v>80</v>
      </c>
      <c r="AY94" s="20" t="s">
        <v>144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151</v>
      </c>
      <c r="BM94" s="218" t="s">
        <v>2207</v>
      </c>
    </row>
    <row r="95" s="2" customFormat="1" ht="24.15" customHeight="1">
      <c r="A95" s="41"/>
      <c r="B95" s="42"/>
      <c r="C95" s="207" t="s">
        <v>249</v>
      </c>
      <c r="D95" s="207" t="s">
        <v>146</v>
      </c>
      <c r="E95" s="208" t="s">
        <v>2208</v>
      </c>
      <c r="F95" s="209" t="s">
        <v>2209</v>
      </c>
      <c r="G95" s="210" t="s">
        <v>1789</v>
      </c>
      <c r="H95" s="211">
        <v>1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151</v>
      </c>
      <c r="AT95" s="218" t="s">
        <v>146</v>
      </c>
      <c r="AU95" s="218" t="s">
        <v>80</v>
      </c>
      <c r="AY95" s="20" t="s">
        <v>144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151</v>
      </c>
      <c r="BM95" s="218" t="s">
        <v>2210</v>
      </c>
    </row>
    <row r="96" s="2" customFormat="1" ht="90" customHeight="1">
      <c r="A96" s="41"/>
      <c r="B96" s="42"/>
      <c r="C96" s="207" t="s">
        <v>256</v>
      </c>
      <c r="D96" s="207" t="s">
        <v>146</v>
      </c>
      <c r="E96" s="208" t="s">
        <v>2211</v>
      </c>
      <c r="F96" s="209" t="s">
        <v>2212</v>
      </c>
      <c r="G96" s="210" t="s">
        <v>1789</v>
      </c>
      <c r="H96" s="211">
        <v>1</v>
      </c>
      <c r="I96" s="212"/>
      <c r="J96" s="213">
        <f>ROUND(I96*H96,2)</f>
        <v>0</v>
      </c>
      <c r="K96" s="209" t="s">
        <v>19</v>
      </c>
      <c r="L96" s="47"/>
      <c r="M96" s="214" t="s">
        <v>19</v>
      </c>
      <c r="N96" s="215" t="s">
        <v>44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151</v>
      </c>
      <c r="AT96" s="218" t="s">
        <v>146</v>
      </c>
      <c r="AU96" s="218" t="s">
        <v>80</v>
      </c>
      <c r="AY96" s="20" t="s">
        <v>144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151</v>
      </c>
      <c r="BM96" s="218" t="s">
        <v>2213</v>
      </c>
    </row>
    <row r="97" s="2" customFormat="1" ht="44.25" customHeight="1">
      <c r="A97" s="41"/>
      <c r="B97" s="42"/>
      <c r="C97" s="207" t="s">
        <v>263</v>
      </c>
      <c r="D97" s="207" t="s">
        <v>146</v>
      </c>
      <c r="E97" s="208" t="s">
        <v>2214</v>
      </c>
      <c r="F97" s="209" t="s">
        <v>2215</v>
      </c>
      <c r="G97" s="210" t="s">
        <v>1789</v>
      </c>
      <c r="H97" s="211">
        <v>1</v>
      </c>
      <c r="I97" s="212"/>
      <c r="J97" s="213">
        <f>ROUND(I97*H97,2)</f>
        <v>0</v>
      </c>
      <c r="K97" s="209" t="s">
        <v>19</v>
      </c>
      <c r="L97" s="47"/>
      <c r="M97" s="290" t="s">
        <v>19</v>
      </c>
      <c r="N97" s="291" t="s">
        <v>44</v>
      </c>
      <c r="O97" s="281"/>
      <c r="P97" s="285">
        <f>O97*H97</f>
        <v>0</v>
      </c>
      <c r="Q97" s="285">
        <v>0</v>
      </c>
      <c r="R97" s="285">
        <f>Q97*H97</f>
        <v>0</v>
      </c>
      <c r="S97" s="285">
        <v>0</v>
      </c>
      <c r="T97" s="286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151</v>
      </c>
      <c r="AT97" s="218" t="s">
        <v>146</v>
      </c>
      <c r="AU97" s="218" t="s">
        <v>80</v>
      </c>
      <c r="AY97" s="20" t="s">
        <v>144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151</v>
      </c>
      <c r="BM97" s="218" t="s">
        <v>2216</v>
      </c>
    </row>
    <row r="98" s="2" customFormat="1" ht="6.96" customHeight="1">
      <c r="A98" s="41"/>
      <c r="B98" s="62"/>
      <c r="C98" s="63"/>
      <c r="D98" s="63"/>
      <c r="E98" s="63"/>
      <c r="F98" s="63"/>
      <c r="G98" s="63"/>
      <c r="H98" s="63"/>
      <c r="I98" s="63"/>
      <c r="J98" s="63"/>
      <c r="K98" s="63"/>
      <c r="L98" s="47"/>
      <c r="M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</sheetData>
  <sheetProtection sheet="1" autoFilter="0" formatColumns="0" formatRows="0" objects="1" scenarios="1" spinCount="100000" saltValue="eS6/6M6KsCrSX56rmbBioQ2oouoQK25zV5bNQpXclZ4GfFGKwcxXqcGqB1E6JqNNn/fegNGrA9n7EmpG6LP4hA==" hashValue="5XlCyK+eIAXgHeQ0APDHe2hyu/gQMpP5HgsR2qo1ANgenfiYAiPYAxz/IkAb7nqluBmdBVNos+p2NTKFtofYhg==" algorithmName="SHA-512" password="CC35"/>
  <autoFilter ref="C79:K97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95" customWidth="1"/>
    <col min="2" max="2" width="1.667969" style="295" customWidth="1"/>
    <col min="3" max="4" width="5" style="295" customWidth="1"/>
    <col min="5" max="5" width="11.66016" style="295" customWidth="1"/>
    <col min="6" max="6" width="9.160156" style="295" customWidth="1"/>
    <col min="7" max="7" width="5" style="295" customWidth="1"/>
    <col min="8" max="8" width="77.83203" style="295" customWidth="1"/>
    <col min="9" max="10" width="20" style="295" customWidth="1"/>
    <col min="11" max="11" width="1.667969" style="295" customWidth="1"/>
  </cols>
  <sheetData>
    <row r="1" s="1" customFormat="1" ht="37.5" customHeight="1"/>
    <row r="2" s="1" customFormat="1" ht="7.5" customHeight="1">
      <c r="B2" s="296"/>
      <c r="C2" s="297"/>
      <c r="D2" s="297"/>
      <c r="E2" s="297"/>
      <c r="F2" s="297"/>
      <c r="G2" s="297"/>
      <c r="H2" s="297"/>
      <c r="I2" s="297"/>
      <c r="J2" s="297"/>
      <c r="K2" s="298"/>
    </row>
    <row r="3" s="17" customFormat="1" ht="45" customHeight="1">
      <c r="B3" s="299"/>
      <c r="C3" s="300" t="s">
        <v>2217</v>
      </c>
      <c r="D3" s="300"/>
      <c r="E3" s="300"/>
      <c r="F3" s="300"/>
      <c r="G3" s="300"/>
      <c r="H3" s="300"/>
      <c r="I3" s="300"/>
      <c r="J3" s="300"/>
      <c r="K3" s="301"/>
    </row>
    <row r="4" s="1" customFormat="1" ht="25.5" customHeight="1">
      <c r="B4" s="302"/>
      <c r="C4" s="303" t="s">
        <v>2218</v>
      </c>
      <c r="D4" s="303"/>
      <c r="E4" s="303"/>
      <c r="F4" s="303"/>
      <c r="G4" s="303"/>
      <c r="H4" s="303"/>
      <c r="I4" s="303"/>
      <c r="J4" s="303"/>
      <c r="K4" s="304"/>
    </row>
    <row r="5" s="1" customFormat="1" ht="5.25" customHeight="1">
      <c r="B5" s="302"/>
      <c r="C5" s="305"/>
      <c r="D5" s="305"/>
      <c r="E5" s="305"/>
      <c r="F5" s="305"/>
      <c r="G5" s="305"/>
      <c r="H5" s="305"/>
      <c r="I5" s="305"/>
      <c r="J5" s="305"/>
      <c r="K5" s="304"/>
    </row>
    <row r="6" s="1" customFormat="1" ht="15" customHeight="1">
      <c r="B6" s="302"/>
      <c r="C6" s="306" t="s">
        <v>2219</v>
      </c>
      <c r="D6" s="306"/>
      <c r="E6" s="306"/>
      <c r="F6" s="306"/>
      <c r="G6" s="306"/>
      <c r="H6" s="306"/>
      <c r="I6" s="306"/>
      <c r="J6" s="306"/>
      <c r="K6" s="304"/>
    </row>
    <row r="7" s="1" customFormat="1" ht="15" customHeight="1">
      <c r="B7" s="307"/>
      <c r="C7" s="306" t="s">
        <v>2220</v>
      </c>
      <c r="D7" s="306"/>
      <c r="E7" s="306"/>
      <c r="F7" s="306"/>
      <c r="G7" s="306"/>
      <c r="H7" s="306"/>
      <c r="I7" s="306"/>
      <c r="J7" s="306"/>
      <c r="K7" s="304"/>
    </row>
    <row r="8" s="1" customFormat="1" ht="12.75" customHeight="1">
      <c r="B8" s="307"/>
      <c r="C8" s="306"/>
      <c r="D8" s="306"/>
      <c r="E8" s="306"/>
      <c r="F8" s="306"/>
      <c r="G8" s="306"/>
      <c r="H8" s="306"/>
      <c r="I8" s="306"/>
      <c r="J8" s="306"/>
      <c r="K8" s="304"/>
    </row>
    <row r="9" s="1" customFormat="1" ht="15" customHeight="1">
      <c r="B9" s="307"/>
      <c r="C9" s="306" t="s">
        <v>2221</v>
      </c>
      <c r="D9" s="306"/>
      <c r="E9" s="306"/>
      <c r="F9" s="306"/>
      <c r="G9" s="306"/>
      <c r="H9" s="306"/>
      <c r="I9" s="306"/>
      <c r="J9" s="306"/>
      <c r="K9" s="304"/>
    </row>
    <row r="10" s="1" customFormat="1" ht="15" customHeight="1">
      <c r="B10" s="307"/>
      <c r="C10" s="306"/>
      <c r="D10" s="306" t="s">
        <v>2222</v>
      </c>
      <c r="E10" s="306"/>
      <c r="F10" s="306"/>
      <c r="G10" s="306"/>
      <c r="H10" s="306"/>
      <c r="I10" s="306"/>
      <c r="J10" s="306"/>
      <c r="K10" s="304"/>
    </row>
    <row r="11" s="1" customFormat="1" ht="15" customHeight="1">
      <c r="B11" s="307"/>
      <c r="C11" s="308"/>
      <c r="D11" s="306" t="s">
        <v>2223</v>
      </c>
      <c r="E11" s="306"/>
      <c r="F11" s="306"/>
      <c r="G11" s="306"/>
      <c r="H11" s="306"/>
      <c r="I11" s="306"/>
      <c r="J11" s="306"/>
      <c r="K11" s="304"/>
    </row>
    <row r="12" s="1" customFormat="1" ht="15" customHeight="1">
      <c r="B12" s="307"/>
      <c r="C12" s="308"/>
      <c r="D12" s="306"/>
      <c r="E12" s="306"/>
      <c r="F12" s="306"/>
      <c r="G12" s="306"/>
      <c r="H12" s="306"/>
      <c r="I12" s="306"/>
      <c r="J12" s="306"/>
      <c r="K12" s="304"/>
    </row>
    <row r="13" s="1" customFormat="1" ht="15" customHeight="1">
      <c r="B13" s="307"/>
      <c r="C13" s="308"/>
      <c r="D13" s="309" t="s">
        <v>2224</v>
      </c>
      <c r="E13" s="306"/>
      <c r="F13" s="306"/>
      <c r="G13" s="306"/>
      <c r="H13" s="306"/>
      <c r="I13" s="306"/>
      <c r="J13" s="306"/>
      <c r="K13" s="304"/>
    </row>
    <row r="14" s="1" customFormat="1" ht="12.75" customHeight="1">
      <c r="B14" s="307"/>
      <c r="C14" s="308"/>
      <c r="D14" s="308"/>
      <c r="E14" s="308"/>
      <c r="F14" s="308"/>
      <c r="G14" s="308"/>
      <c r="H14" s="308"/>
      <c r="I14" s="308"/>
      <c r="J14" s="308"/>
      <c r="K14" s="304"/>
    </row>
    <row r="15" s="1" customFormat="1" ht="15" customHeight="1">
      <c r="B15" s="307"/>
      <c r="C15" s="308"/>
      <c r="D15" s="306" t="s">
        <v>2225</v>
      </c>
      <c r="E15" s="306"/>
      <c r="F15" s="306"/>
      <c r="G15" s="306"/>
      <c r="H15" s="306"/>
      <c r="I15" s="306"/>
      <c r="J15" s="306"/>
      <c r="K15" s="304"/>
    </row>
    <row r="16" s="1" customFormat="1" ht="15" customHeight="1">
      <c r="B16" s="307"/>
      <c r="C16" s="308"/>
      <c r="D16" s="306" t="s">
        <v>2226</v>
      </c>
      <c r="E16" s="306"/>
      <c r="F16" s="306"/>
      <c r="G16" s="306"/>
      <c r="H16" s="306"/>
      <c r="I16" s="306"/>
      <c r="J16" s="306"/>
      <c r="K16" s="304"/>
    </row>
    <row r="17" s="1" customFormat="1" ht="15" customHeight="1">
      <c r="B17" s="307"/>
      <c r="C17" s="308"/>
      <c r="D17" s="306" t="s">
        <v>2227</v>
      </c>
      <c r="E17" s="306"/>
      <c r="F17" s="306"/>
      <c r="G17" s="306"/>
      <c r="H17" s="306"/>
      <c r="I17" s="306"/>
      <c r="J17" s="306"/>
      <c r="K17" s="304"/>
    </row>
    <row r="18" s="1" customFormat="1" ht="15" customHeight="1">
      <c r="B18" s="307"/>
      <c r="C18" s="308"/>
      <c r="D18" s="308"/>
      <c r="E18" s="310" t="s">
        <v>79</v>
      </c>
      <c r="F18" s="306" t="s">
        <v>2228</v>
      </c>
      <c r="G18" s="306"/>
      <c r="H18" s="306"/>
      <c r="I18" s="306"/>
      <c r="J18" s="306"/>
      <c r="K18" s="304"/>
    </row>
    <row r="19" s="1" customFormat="1" ht="15" customHeight="1">
      <c r="B19" s="307"/>
      <c r="C19" s="308"/>
      <c r="D19" s="308"/>
      <c r="E19" s="310" t="s">
        <v>2229</v>
      </c>
      <c r="F19" s="306" t="s">
        <v>2230</v>
      </c>
      <c r="G19" s="306"/>
      <c r="H19" s="306"/>
      <c r="I19" s="306"/>
      <c r="J19" s="306"/>
      <c r="K19" s="304"/>
    </row>
    <row r="20" s="1" customFormat="1" ht="15" customHeight="1">
      <c r="B20" s="307"/>
      <c r="C20" s="308"/>
      <c r="D20" s="308"/>
      <c r="E20" s="310" t="s">
        <v>2231</v>
      </c>
      <c r="F20" s="306" t="s">
        <v>2232</v>
      </c>
      <c r="G20" s="306"/>
      <c r="H20" s="306"/>
      <c r="I20" s="306"/>
      <c r="J20" s="306"/>
      <c r="K20" s="304"/>
    </row>
    <row r="21" s="1" customFormat="1" ht="15" customHeight="1">
      <c r="B21" s="307"/>
      <c r="C21" s="308"/>
      <c r="D21" s="308"/>
      <c r="E21" s="310" t="s">
        <v>2233</v>
      </c>
      <c r="F21" s="306" t="s">
        <v>2234</v>
      </c>
      <c r="G21" s="306"/>
      <c r="H21" s="306"/>
      <c r="I21" s="306"/>
      <c r="J21" s="306"/>
      <c r="K21" s="304"/>
    </row>
    <row r="22" s="1" customFormat="1" ht="15" customHeight="1">
      <c r="B22" s="307"/>
      <c r="C22" s="308"/>
      <c r="D22" s="308"/>
      <c r="E22" s="310" t="s">
        <v>1721</v>
      </c>
      <c r="F22" s="306" t="s">
        <v>2235</v>
      </c>
      <c r="G22" s="306"/>
      <c r="H22" s="306"/>
      <c r="I22" s="306"/>
      <c r="J22" s="306"/>
      <c r="K22" s="304"/>
    </row>
    <row r="23" s="1" customFormat="1" ht="15" customHeight="1">
      <c r="B23" s="307"/>
      <c r="C23" s="308"/>
      <c r="D23" s="308"/>
      <c r="E23" s="310" t="s">
        <v>2236</v>
      </c>
      <c r="F23" s="306" t="s">
        <v>2237</v>
      </c>
      <c r="G23" s="306"/>
      <c r="H23" s="306"/>
      <c r="I23" s="306"/>
      <c r="J23" s="306"/>
      <c r="K23" s="304"/>
    </row>
    <row r="24" s="1" customFormat="1" ht="12.75" customHeight="1">
      <c r="B24" s="307"/>
      <c r="C24" s="308"/>
      <c r="D24" s="308"/>
      <c r="E24" s="308"/>
      <c r="F24" s="308"/>
      <c r="G24" s="308"/>
      <c r="H24" s="308"/>
      <c r="I24" s="308"/>
      <c r="J24" s="308"/>
      <c r="K24" s="304"/>
    </row>
    <row r="25" s="1" customFormat="1" ht="15" customHeight="1">
      <c r="B25" s="307"/>
      <c r="C25" s="306" t="s">
        <v>2238</v>
      </c>
      <c r="D25" s="306"/>
      <c r="E25" s="306"/>
      <c r="F25" s="306"/>
      <c r="G25" s="306"/>
      <c r="H25" s="306"/>
      <c r="I25" s="306"/>
      <c r="J25" s="306"/>
      <c r="K25" s="304"/>
    </row>
    <row r="26" s="1" customFormat="1" ht="15" customHeight="1">
      <c r="B26" s="307"/>
      <c r="C26" s="306" t="s">
        <v>2239</v>
      </c>
      <c r="D26" s="306"/>
      <c r="E26" s="306"/>
      <c r="F26" s="306"/>
      <c r="G26" s="306"/>
      <c r="H26" s="306"/>
      <c r="I26" s="306"/>
      <c r="J26" s="306"/>
      <c r="K26" s="304"/>
    </row>
    <row r="27" s="1" customFormat="1" ht="15" customHeight="1">
      <c r="B27" s="307"/>
      <c r="C27" s="306"/>
      <c r="D27" s="306" t="s">
        <v>2240</v>
      </c>
      <c r="E27" s="306"/>
      <c r="F27" s="306"/>
      <c r="G27" s="306"/>
      <c r="H27" s="306"/>
      <c r="I27" s="306"/>
      <c r="J27" s="306"/>
      <c r="K27" s="304"/>
    </row>
    <row r="28" s="1" customFormat="1" ht="15" customHeight="1">
      <c r="B28" s="307"/>
      <c r="C28" s="308"/>
      <c r="D28" s="306" t="s">
        <v>2241</v>
      </c>
      <c r="E28" s="306"/>
      <c r="F28" s="306"/>
      <c r="G28" s="306"/>
      <c r="H28" s="306"/>
      <c r="I28" s="306"/>
      <c r="J28" s="306"/>
      <c r="K28" s="304"/>
    </row>
    <row r="29" s="1" customFormat="1" ht="12.75" customHeight="1">
      <c r="B29" s="307"/>
      <c r="C29" s="308"/>
      <c r="D29" s="308"/>
      <c r="E29" s="308"/>
      <c r="F29" s="308"/>
      <c r="G29" s="308"/>
      <c r="H29" s="308"/>
      <c r="I29" s="308"/>
      <c r="J29" s="308"/>
      <c r="K29" s="304"/>
    </row>
    <row r="30" s="1" customFormat="1" ht="15" customHeight="1">
      <c r="B30" s="307"/>
      <c r="C30" s="308"/>
      <c r="D30" s="306" t="s">
        <v>2242</v>
      </c>
      <c r="E30" s="306"/>
      <c r="F30" s="306"/>
      <c r="G30" s="306"/>
      <c r="H30" s="306"/>
      <c r="I30" s="306"/>
      <c r="J30" s="306"/>
      <c r="K30" s="304"/>
    </row>
    <row r="31" s="1" customFormat="1" ht="15" customHeight="1">
      <c r="B31" s="307"/>
      <c r="C31" s="308"/>
      <c r="D31" s="306" t="s">
        <v>2243</v>
      </c>
      <c r="E31" s="306"/>
      <c r="F31" s="306"/>
      <c r="G31" s="306"/>
      <c r="H31" s="306"/>
      <c r="I31" s="306"/>
      <c r="J31" s="306"/>
      <c r="K31" s="304"/>
    </row>
    <row r="32" s="1" customFormat="1" ht="12.75" customHeight="1">
      <c r="B32" s="307"/>
      <c r="C32" s="308"/>
      <c r="D32" s="308"/>
      <c r="E32" s="308"/>
      <c r="F32" s="308"/>
      <c r="G32" s="308"/>
      <c r="H32" s="308"/>
      <c r="I32" s="308"/>
      <c r="J32" s="308"/>
      <c r="K32" s="304"/>
    </row>
    <row r="33" s="1" customFormat="1" ht="15" customHeight="1">
      <c r="B33" s="307"/>
      <c r="C33" s="308"/>
      <c r="D33" s="306" t="s">
        <v>2244</v>
      </c>
      <c r="E33" s="306"/>
      <c r="F33" s="306"/>
      <c r="G33" s="306"/>
      <c r="H33" s="306"/>
      <c r="I33" s="306"/>
      <c r="J33" s="306"/>
      <c r="K33" s="304"/>
    </row>
    <row r="34" s="1" customFormat="1" ht="15" customHeight="1">
      <c r="B34" s="307"/>
      <c r="C34" s="308"/>
      <c r="D34" s="306" t="s">
        <v>2245</v>
      </c>
      <c r="E34" s="306"/>
      <c r="F34" s="306"/>
      <c r="G34" s="306"/>
      <c r="H34" s="306"/>
      <c r="I34" s="306"/>
      <c r="J34" s="306"/>
      <c r="K34" s="304"/>
    </row>
    <row r="35" s="1" customFormat="1" ht="15" customHeight="1">
      <c r="B35" s="307"/>
      <c r="C35" s="308"/>
      <c r="D35" s="306" t="s">
        <v>2246</v>
      </c>
      <c r="E35" s="306"/>
      <c r="F35" s="306"/>
      <c r="G35" s="306"/>
      <c r="H35" s="306"/>
      <c r="I35" s="306"/>
      <c r="J35" s="306"/>
      <c r="K35" s="304"/>
    </row>
    <row r="36" s="1" customFormat="1" ht="15" customHeight="1">
      <c r="B36" s="307"/>
      <c r="C36" s="308"/>
      <c r="D36" s="306"/>
      <c r="E36" s="309" t="s">
        <v>130</v>
      </c>
      <c r="F36" s="306"/>
      <c r="G36" s="306" t="s">
        <v>2247</v>
      </c>
      <c r="H36" s="306"/>
      <c r="I36" s="306"/>
      <c r="J36" s="306"/>
      <c r="K36" s="304"/>
    </row>
    <row r="37" s="1" customFormat="1" ht="30.75" customHeight="1">
      <c r="B37" s="307"/>
      <c r="C37" s="308"/>
      <c r="D37" s="306"/>
      <c r="E37" s="309" t="s">
        <v>2248</v>
      </c>
      <c r="F37" s="306"/>
      <c r="G37" s="306" t="s">
        <v>2249</v>
      </c>
      <c r="H37" s="306"/>
      <c r="I37" s="306"/>
      <c r="J37" s="306"/>
      <c r="K37" s="304"/>
    </row>
    <row r="38" s="1" customFormat="1" ht="15" customHeight="1">
      <c r="B38" s="307"/>
      <c r="C38" s="308"/>
      <c r="D38" s="306"/>
      <c r="E38" s="309" t="s">
        <v>54</v>
      </c>
      <c r="F38" s="306"/>
      <c r="G38" s="306" t="s">
        <v>2250</v>
      </c>
      <c r="H38" s="306"/>
      <c r="I38" s="306"/>
      <c r="J38" s="306"/>
      <c r="K38" s="304"/>
    </row>
    <row r="39" s="1" customFormat="1" ht="15" customHeight="1">
      <c r="B39" s="307"/>
      <c r="C39" s="308"/>
      <c r="D39" s="306"/>
      <c r="E39" s="309" t="s">
        <v>55</v>
      </c>
      <c r="F39" s="306"/>
      <c r="G39" s="306" t="s">
        <v>2251</v>
      </c>
      <c r="H39" s="306"/>
      <c r="I39" s="306"/>
      <c r="J39" s="306"/>
      <c r="K39" s="304"/>
    </row>
    <row r="40" s="1" customFormat="1" ht="15" customHeight="1">
      <c r="B40" s="307"/>
      <c r="C40" s="308"/>
      <c r="D40" s="306"/>
      <c r="E40" s="309" t="s">
        <v>131</v>
      </c>
      <c r="F40" s="306"/>
      <c r="G40" s="306" t="s">
        <v>2252</v>
      </c>
      <c r="H40" s="306"/>
      <c r="I40" s="306"/>
      <c r="J40" s="306"/>
      <c r="K40" s="304"/>
    </row>
    <row r="41" s="1" customFormat="1" ht="15" customHeight="1">
      <c r="B41" s="307"/>
      <c r="C41" s="308"/>
      <c r="D41" s="306"/>
      <c r="E41" s="309" t="s">
        <v>132</v>
      </c>
      <c r="F41" s="306"/>
      <c r="G41" s="306" t="s">
        <v>2253</v>
      </c>
      <c r="H41" s="306"/>
      <c r="I41" s="306"/>
      <c r="J41" s="306"/>
      <c r="K41" s="304"/>
    </row>
    <row r="42" s="1" customFormat="1" ht="15" customHeight="1">
      <c r="B42" s="307"/>
      <c r="C42" s="308"/>
      <c r="D42" s="306"/>
      <c r="E42" s="309" t="s">
        <v>2254</v>
      </c>
      <c r="F42" s="306"/>
      <c r="G42" s="306" t="s">
        <v>2255</v>
      </c>
      <c r="H42" s="306"/>
      <c r="I42" s="306"/>
      <c r="J42" s="306"/>
      <c r="K42" s="304"/>
    </row>
    <row r="43" s="1" customFormat="1" ht="15" customHeight="1">
      <c r="B43" s="307"/>
      <c r="C43" s="308"/>
      <c r="D43" s="306"/>
      <c r="E43" s="309"/>
      <c r="F43" s="306"/>
      <c r="G43" s="306" t="s">
        <v>2256</v>
      </c>
      <c r="H43" s="306"/>
      <c r="I43" s="306"/>
      <c r="J43" s="306"/>
      <c r="K43" s="304"/>
    </row>
    <row r="44" s="1" customFormat="1" ht="15" customHeight="1">
      <c r="B44" s="307"/>
      <c r="C44" s="308"/>
      <c r="D44" s="306"/>
      <c r="E44" s="309" t="s">
        <v>2257</v>
      </c>
      <c r="F44" s="306"/>
      <c r="G44" s="306" t="s">
        <v>2258</v>
      </c>
      <c r="H44" s="306"/>
      <c r="I44" s="306"/>
      <c r="J44" s="306"/>
      <c r="K44" s="304"/>
    </row>
    <row r="45" s="1" customFormat="1" ht="15" customHeight="1">
      <c r="B45" s="307"/>
      <c r="C45" s="308"/>
      <c r="D45" s="306"/>
      <c r="E45" s="309" t="s">
        <v>134</v>
      </c>
      <c r="F45" s="306"/>
      <c r="G45" s="306" t="s">
        <v>2259</v>
      </c>
      <c r="H45" s="306"/>
      <c r="I45" s="306"/>
      <c r="J45" s="306"/>
      <c r="K45" s="304"/>
    </row>
    <row r="46" s="1" customFormat="1" ht="12.75" customHeight="1">
      <c r="B46" s="307"/>
      <c r="C46" s="308"/>
      <c r="D46" s="306"/>
      <c r="E46" s="306"/>
      <c r="F46" s="306"/>
      <c r="G46" s="306"/>
      <c r="H46" s="306"/>
      <c r="I46" s="306"/>
      <c r="J46" s="306"/>
      <c r="K46" s="304"/>
    </row>
    <row r="47" s="1" customFormat="1" ht="15" customHeight="1">
      <c r="B47" s="307"/>
      <c r="C47" s="308"/>
      <c r="D47" s="306" t="s">
        <v>2260</v>
      </c>
      <c r="E47" s="306"/>
      <c r="F47" s="306"/>
      <c r="G47" s="306"/>
      <c r="H47" s="306"/>
      <c r="I47" s="306"/>
      <c r="J47" s="306"/>
      <c r="K47" s="304"/>
    </row>
    <row r="48" s="1" customFormat="1" ht="15" customHeight="1">
      <c r="B48" s="307"/>
      <c r="C48" s="308"/>
      <c r="D48" s="308"/>
      <c r="E48" s="306" t="s">
        <v>2261</v>
      </c>
      <c r="F48" s="306"/>
      <c r="G48" s="306"/>
      <c r="H48" s="306"/>
      <c r="I48" s="306"/>
      <c r="J48" s="306"/>
      <c r="K48" s="304"/>
    </row>
    <row r="49" s="1" customFormat="1" ht="15" customHeight="1">
      <c r="B49" s="307"/>
      <c r="C49" s="308"/>
      <c r="D49" s="308"/>
      <c r="E49" s="306" t="s">
        <v>2262</v>
      </c>
      <c r="F49" s="306"/>
      <c r="G49" s="306"/>
      <c r="H49" s="306"/>
      <c r="I49" s="306"/>
      <c r="J49" s="306"/>
      <c r="K49" s="304"/>
    </row>
    <row r="50" s="1" customFormat="1" ht="15" customHeight="1">
      <c r="B50" s="307"/>
      <c r="C50" s="308"/>
      <c r="D50" s="308"/>
      <c r="E50" s="306" t="s">
        <v>2263</v>
      </c>
      <c r="F50" s="306"/>
      <c r="G50" s="306"/>
      <c r="H50" s="306"/>
      <c r="I50" s="306"/>
      <c r="J50" s="306"/>
      <c r="K50" s="304"/>
    </row>
    <row r="51" s="1" customFormat="1" ht="15" customHeight="1">
      <c r="B51" s="307"/>
      <c r="C51" s="308"/>
      <c r="D51" s="306" t="s">
        <v>2264</v>
      </c>
      <c r="E51" s="306"/>
      <c r="F51" s="306"/>
      <c r="G51" s="306"/>
      <c r="H51" s="306"/>
      <c r="I51" s="306"/>
      <c r="J51" s="306"/>
      <c r="K51" s="304"/>
    </row>
    <row r="52" s="1" customFormat="1" ht="25.5" customHeight="1">
      <c r="B52" s="302"/>
      <c r="C52" s="303" t="s">
        <v>2265</v>
      </c>
      <c r="D52" s="303"/>
      <c r="E52" s="303"/>
      <c r="F52" s="303"/>
      <c r="G52" s="303"/>
      <c r="H52" s="303"/>
      <c r="I52" s="303"/>
      <c r="J52" s="303"/>
      <c r="K52" s="304"/>
    </row>
    <row r="53" s="1" customFormat="1" ht="5.25" customHeight="1">
      <c r="B53" s="302"/>
      <c r="C53" s="305"/>
      <c r="D53" s="305"/>
      <c r="E53" s="305"/>
      <c r="F53" s="305"/>
      <c r="G53" s="305"/>
      <c r="H53" s="305"/>
      <c r="I53" s="305"/>
      <c r="J53" s="305"/>
      <c r="K53" s="304"/>
    </row>
    <row r="54" s="1" customFormat="1" ht="15" customHeight="1">
      <c r="B54" s="302"/>
      <c r="C54" s="306" t="s">
        <v>2266</v>
      </c>
      <c r="D54" s="306"/>
      <c r="E54" s="306"/>
      <c r="F54" s="306"/>
      <c r="G54" s="306"/>
      <c r="H54" s="306"/>
      <c r="I54" s="306"/>
      <c r="J54" s="306"/>
      <c r="K54" s="304"/>
    </row>
    <row r="55" s="1" customFormat="1" ht="15" customHeight="1">
      <c r="B55" s="302"/>
      <c r="C55" s="306" t="s">
        <v>2267</v>
      </c>
      <c r="D55" s="306"/>
      <c r="E55" s="306"/>
      <c r="F55" s="306"/>
      <c r="G55" s="306"/>
      <c r="H55" s="306"/>
      <c r="I55" s="306"/>
      <c r="J55" s="306"/>
      <c r="K55" s="304"/>
    </row>
    <row r="56" s="1" customFormat="1" ht="12.75" customHeight="1">
      <c r="B56" s="302"/>
      <c r="C56" s="306"/>
      <c r="D56" s="306"/>
      <c r="E56" s="306"/>
      <c r="F56" s="306"/>
      <c r="G56" s="306"/>
      <c r="H56" s="306"/>
      <c r="I56" s="306"/>
      <c r="J56" s="306"/>
      <c r="K56" s="304"/>
    </row>
    <row r="57" s="1" customFormat="1" ht="15" customHeight="1">
      <c r="B57" s="302"/>
      <c r="C57" s="306" t="s">
        <v>2268</v>
      </c>
      <c r="D57" s="306"/>
      <c r="E57" s="306"/>
      <c r="F57" s="306"/>
      <c r="G57" s="306"/>
      <c r="H57" s="306"/>
      <c r="I57" s="306"/>
      <c r="J57" s="306"/>
      <c r="K57" s="304"/>
    </row>
    <row r="58" s="1" customFormat="1" ht="15" customHeight="1">
      <c r="B58" s="302"/>
      <c r="C58" s="308"/>
      <c r="D58" s="306" t="s">
        <v>2269</v>
      </c>
      <c r="E58" s="306"/>
      <c r="F58" s="306"/>
      <c r="G58" s="306"/>
      <c r="H58" s="306"/>
      <c r="I58" s="306"/>
      <c r="J58" s="306"/>
      <c r="K58" s="304"/>
    </row>
    <row r="59" s="1" customFormat="1" ht="15" customHeight="1">
      <c r="B59" s="302"/>
      <c r="C59" s="308"/>
      <c r="D59" s="306" t="s">
        <v>2270</v>
      </c>
      <c r="E59" s="306"/>
      <c r="F59" s="306"/>
      <c r="G59" s="306"/>
      <c r="H59" s="306"/>
      <c r="I59" s="306"/>
      <c r="J59" s="306"/>
      <c r="K59" s="304"/>
    </row>
    <row r="60" s="1" customFormat="1" ht="15" customHeight="1">
      <c r="B60" s="302"/>
      <c r="C60" s="308"/>
      <c r="D60" s="306" t="s">
        <v>2271</v>
      </c>
      <c r="E60" s="306"/>
      <c r="F60" s="306"/>
      <c r="G60" s="306"/>
      <c r="H60" s="306"/>
      <c r="I60" s="306"/>
      <c r="J60" s="306"/>
      <c r="K60" s="304"/>
    </row>
    <row r="61" s="1" customFormat="1" ht="15" customHeight="1">
      <c r="B61" s="302"/>
      <c r="C61" s="308"/>
      <c r="D61" s="306" t="s">
        <v>2272</v>
      </c>
      <c r="E61" s="306"/>
      <c r="F61" s="306"/>
      <c r="G61" s="306"/>
      <c r="H61" s="306"/>
      <c r="I61" s="306"/>
      <c r="J61" s="306"/>
      <c r="K61" s="304"/>
    </row>
    <row r="62" s="1" customFormat="1" ht="15" customHeight="1">
      <c r="B62" s="302"/>
      <c r="C62" s="308"/>
      <c r="D62" s="311" t="s">
        <v>2273</v>
      </c>
      <c r="E62" s="311"/>
      <c r="F62" s="311"/>
      <c r="G62" s="311"/>
      <c r="H62" s="311"/>
      <c r="I62" s="311"/>
      <c r="J62" s="311"/>
      <c r="K62" s="304"/>
    </row>
    <row r="63" s="1" customFormat="1" ht="15" customHeight="1">
      <c r="B63" s="302"/>
      <c r="C63" s="308"/>
      <c r="D63" s="306" t="s">
        <v>2274</v>
      </c>
      <c r="E63" s="306"/>
      <c r="F63" s="306"/>
      <c r="G63" s="306"/>
      <c r="H63" s="306"/>
      <c r="I63" s="306"/>
      <c r="J63" s="306"/>
      <c r="K63" s="304"/>
    </row>
    <row r="64" s="1" customFormat="1" ht="12.75" customHeight="1">
      <c r="B64" s="302"/>
      <c r="C64" s="308"/>
      <c r="D64" s="308"/>
      <c r="E64" s="312"/>
      <c r="F64" s="308"/>
      <c r="G64" s="308"/>
      <c r="H64" s="308"/>
      <c r="I64" s="308"/>
      <c r="J64" s="308"/>
      <c r="K64" s="304"/>
    </row>
    <row r="65" s="1" customFormat="1" ht="15" customHeight="1">
      <c r="B65" s="302"/>
      <c r="C65" s="308"/>
      <c r="D65" s="306" t="s">
        <v>2275</v>
      </c>
      <c r="E65" s="306"/>
      <c r="F65" s="306"/>
      <c r="G65" s="306"/>
      <c r="H65" s="306"/>
      <c r="I65" s="306"/>
      <c r="J65" s="306"/>
      <c r="K65" s="304"/>
    </row>
    <row r="66" s="1" customFormat="1" ht="15" customHeight="1">
      <c r="B66" s="302"/>
      <c r="C66" s="308"/>
      <c r="D66" s="311" t="s">
        <v>2276</v>
      </c>
      <c r="E66" s="311"/>
      <c r="F66" s="311"/>
      <c r="G66" s="311"/>
      <c r="H66" s="311"/>
      <c r="I66" s="311"/>
      <c r="J66" s="311"/>
      <c r="K66" s="304"/>
    </row>
    <row r="67" s="1" customFormat="1" ht="15" customHeight="1">
      <c r="B67" s="302"/>
      <c r="C67" s="308"/>
      <c r="D67" s="306" t="s">
        <v>2277</v>
      </c>
      <c r="E67" s="306"/>
      <c r="F67" s="306"/>
      <c r="G67" s="306"/>
      <c r="H67" s="306"/>
      <c r="I67" s="306"/>
      <c r="J67" s="306"/>
      <c r="K67" s="304"/>
    </row>
    <row r="68" s="1" customFormat="1" ht="15" customHeight="1">
      <c r="B68" s="302"/>
      <c r="C68" s="308"/>
      <c r="D68" s="306" t="s">
        <v>2278</v>
      </c>
      <c r="E68" s="306"/>
      <c r="F68" s="306"/>
      <c r="G68" s="306"/>
      <c r="H68" s="306"/>
      <c r="I68" s="306"/>
      <c r="J68" s="306"/>
      <c r="K68" s="304"/>
    </row>
    <row r="69" s="1" customFormat="1" ht="15" customHeight="1">
      <c r="B69" s="302"/>
      <c r="C69" s="308"/>
      <c r="D69" s="306" t="s">
        <v>2279</v>
      </c>
      <c r="E69" s="306"/>
      <c r="F69" s="306"/>
      <c r="G69" s="306"/>
      <c r="H69" s="306"/>
      <c r="I69" s="306"/>
      <c r="J69" s="306"/>
      <c r="K69" s="304"/>
    </row>
    <row r="70" s="1" customFormat="1" ht="15" customHeight="1">
      <c r="B70" s="302"/>
      <c r="C70" s="308"/>
      <c r="D70" s="306" t="s">
        <v>2280</v>
      </c>
      <c r="E70" s="306"/>
      <c r="F70" s="306"/>
      <c r="G70" s="306"/>
      <c r="H70" s="306"/>
      <c r="I70" s="306"/>
      <c r="J70" s="306"/>
      <c r="K70" s="304"/>
    </row>
    <row r="71" s="1" customFormat="1" ht="12.75" customHeight="1">
      <c r="B71" s="313"/>
      <c r="C71" s="314"/>
      <c r="D71" s="314"/>
      <c r="E71" s="314"/>
      <c r="F71" s="314"/>
      <c r="G71" s="314"/>
      <c r="H71" s="314"/>
      <c r="I71" s="314"/>
      <c r="J71" s="314"/>
      <c r="K71" s="315"/>
    </row>
    <row r="72" s="1" customFormat="1" ht="18.75" customHeight="1">
      <c r="B72" s="316"/>
      <c r="C72" s="316"/>
      <c r="D72" s="316"/>
      <c r="E72" s="316"/>
      <c r="F72" s="316"/>
      <c r="G72" s="316"/>
      <c r="H72" s="316"/>
      <c r="I72" s="316"/>
      <c r="J72" s="316"/>
      <c r="K72" s="317"/>
    </row>
    <row r="73" s="1" customFormat="1" ht="18.75" customHeight="1">
      <c r="B73" s="317"/>
      <c r="C73" s="317"/>
      <c r="D73" s="317"/>
      <c r="E73" s="317"/>
      <c r="F73" s="317"/>
      <c r="G73" s="317"/>
      <c r="H73" s="317"/>
      <c r="I73" s="317"/>
      <c r="J73" s="317"/>
      <c r="K73" s="317"/>
    </row>
    <row r="74" s="1" customFormat="1" ht="7.5" customHeight="1">
      <c r="B74" s="318"/>
      <c r="C74" s="319"/>
      <c r="D74" s="319"/>
      <c r="E74" s="319"/>
      <c r="F74" s="319"/>
      <c r="G74" s="319"/>
      <c r="H74" s="319"/>
      <c r="I74" s="319"/>
      <c r="J74" s="319"/>
      <c r="K74" s="320"/>
    </row>
    <row r="75" s="1" customFormat="1" ht="45" customHeight="1">
      <c r="B75" s="321"/>
      <c r="C75" s="322" t="s">
        <v>2281</v>
      </c>
      <c r="D75" s="322"/>
      <c r="E75" s="322"/>
      <c r="F75" s="322"/>
      <c r="G75" s="322"/>
      <c r="H75" s="322"/>
      <c r="I75" s="322"/>
      <c r="J75" s="322"/>
      <c r="K75" s="323"/>
    </row>
    <row r="76" s="1" customFormat="1" ht="17.25" customHeight="1">
      <c r="B76" s="321"/>
      <c r="C76" s="324" t="s">
        <v>2282</v>
      </c>
      <c r="D76" s="324"/>
      <c r="E76" s="324"/>
      <c r="F76" s="324" t="s">
        <v>2283</v>
      </c>
      <c r="G76" s="325"/>
      <c r="H76" s="324" t="s">
        <v>55</v>
      </c>
      <c r="I76" s="324" t="s">
        <v>58</v>
      </c>
      <c r="J76" s="324" t="s">
        <v>2284</v>
      </c>
      <c r="K76" s="323"/>
    </row>
    <row r="77" s="1" customFormat="1" ht="17.25" customHeight="1">
      <c r="B77" s="321"/>
      <c r="C77" s="326" t="s">
        <v>2285</v>
      </c>
      <c r="D77" s="326"/>
      <c r="E77" s="326"/>
      <c r="F77" s="327" t="s">
        <v>2286</v>
      </c>
      <c r="G77" s="328"/>
      <c r="H77" s="326"/>
      <c r="I77" s="326"/>
      <c r="J77" s="326" t="s">
        <v>2287</v>
      </c>
      <c r="K77" s="323"/>
    </row>
    <row r="78" s="1" customFormat="1" ht="5.25" customHeight="1">
      <c r="B78" s="321"/>
      <c r="C78" s="329"/>
      <c r="D78" s="329"/>
      <c r="E78" s="329"/>
      <c r="F78" s="329"/>
      <c r="G78" s="330"/>
      <c r="H78" s="329"/>
      <c r="I78" s="329"/>
      <c r="J78" s="329"/>
      <c r="K78" s="323"/>
    </row>
    <row r="79" s="1" customFormat="1" ht="15" customHeight="1">
      <c r="B79" s="321"/>
      <c r="C79" s="309" t="s">
        <v>54</v>
      </c>
      <c r="D79" s="331"/>
      <c r="E79" s="331"/>
      <c r="F79" s="332" t="s">
        <v>2288</v>
      </c>
      <c r="G79" s="333"/>
      <c r="H79" s="309" t="s">
        <v>2289</v>
      </c>
      <c r="I79" s="309" t="s">
        <v>2290</v>
      </c>
      <c r="J79" s="309">
        <v>20</v>
      </c>
      <c r="K79" s="323"/>
    </row>
    <row r="80" s="1" customFormat="1" ht="15" customHeight="1">
      <c r="B80" s="321"/>
      <c r="C80" s="309" t="s">
        <v>2291</v>
      </c>
      <c r="D80" s="309"/>
      <c r="E80" s="309"/>
      <c r="F80" s="332" t="s">
        <v>2288</v>
      </c>
      <c r="G80" s="333"/>
      <c r="H80" s="309" t="s">
        <v>2292</v>
      </c>
      <c r="I80" s="309" t="s">
        <v>2290</v>
      </c>
      <c r="J80" s="309">
        <v>120</v>
      </c>
      <c r="K80" s="323"/>
    </row>
    <row r="81" s="1" customFormat="1" ht="15" customHeight="1">
      <c r="B81" s="334"/>
      <c r="C81" s="309" t="s">
        <v>2293</v>
      </c>
      <c r="D81" s="309"/>
      <c r="E81" s="309"/>
      <c r="F81" s="332" t="s">
        <v>2294</v>
      </c>
      <c r="G81" s="333"/>
      <c r="H81" s="309" t="s">
        <v>2295</v>
      </c>
      <c r="I81" s="309" t="s">
        <v>2290</v>
      </c>
      <c r="J81" s="309">
        <v>50</v>
      </c>
      <c r="K81" s="323"/>
    </row>
    <row r="82" s="1" customFormat="1" ht="15" customHeight="1">
      <c r="B82" s="334"/>
      <c r="C82" s="309" t="s">
        <v>2296</v>
      </c>
      <c r="D82" s="309"/>
      <c r="E82" s="309"/>
      <c r="F82" s="332" t="s">
        <v>2288</v>
      </c>
      <c r="G82" s="333"/>
      <c r="H82" s="309" t="s">
        <v>2297</v>
      </c>
      <c r="I82" s="309" t="s">
        <v>2298</v>
      </c>
      <c r="J82" s="309"/>
      <c r="K82" s="323"/>
    </row>
    <row r="83" s="1" customFormat="1" ht="15" customHeight="1">
      <c r="B83" s="334"/>
      <c r="C83" s="335" t="s">
        <v>2299</v>
      </c>
      <c r="D83" s="335"/>
      <c r="E83" s="335"/>
      <c r="F83" s="336" t="s">
        <v>2294</v>
      </c>
      <c r="G83" s="335"/>
      <c r="H83" s="335" t="s">
        <v>2300</v>
      </c>
      <c r="I83" s="335" t="s">
        <v>2290</v>
      </c>
      <c r="J83" s="335">
        <v>15</v>
      </c>
      <c r="K83" s="323"/>
    </row>
    <row r="84" s="1" customFormat="1" ht="15" customHeight="1">
      <c r="B84" s="334"/>
      <c r="C84" s="335" t="s">
        <v>2301</v>
      </c>
      <c r="D84" s="335"/>
      <c r="E84" s="335"/>
      <c r="F84" s="336" t="s">
        <v>2294</v>
      </c>
      <c r="G84" s="335"/>
      <c r="H84" s="335" t="s">
        <v>2302</v>
      </c>
      <c r="I84" s="335" t="s">
        <v>2290</v>
      </c>
      <c r="J84" s="335">
        <v>15</v>
      </c>
      <c r="K84" s="323"/>
    </row>
    <row r="85" s="1" customFormat="1" ht="15" customHeight="1">
      <c r="B85" s="334"/>
      <c r="C85" s="335" t="s">
        <v>2303</v>
      </c>
      <c r="D85" s="335"/>
      <c r="E85" s="335"/>
      <c r="F85" s="336" t="s">
        <v>2294</v>
      </c>
      <c r="G85" s="335"/>
      <c r="H85" s="335" t="s">
        <v>2304</v>
      </c>
      <c r="I85" s="335" t="s">
        <v>2290</v>
      </c>
      <c r="J85" s="335">
        <v>20</v>
      </c>
      <c r="K85" s="323"/>
    </row>
    <row r="86" s="1" customFormat="1" ht="15" customHeight="1">
      <c r="B86" s="334"/>
      <c r="C86" s="335" t="s">
        <v>2305</v>
      </c>
      <c r="D86" s="335"/>
      <c r="E86" s="335"/>
      <c r="F86" s="336" t="s">
        <v>2294</v>
      </c>
      <c r="G86" s="335"/>
      <c r="H86" s="335" t="s">
        <v>2306</v>
      </c>
      <c r="I86" s="335" t="s">
        <v>2290</v>
      </c>
      <c r="J86" s="335">
        <v>20</v>
      </c>
      <c r="K86" s="323"/>
    </row>
    <row r="87" s="1" customFormat="1" ht="15" customHeight="1">
      <c r="B87" s="334"/>
      <c r="C87" s="309" t="s">
        <v>2307</v>
      </c>
      <c r="D87" s="309"/>
      <c r="E87" s="309"/>
      <c r="F87" s="332" t="s">
        <v>2294</v>
      </c>
      <c r="G87" s="333"/>
      <c r="H87" s="309" t="s">
        <v>2308</v>
      </c>
      <c r="I87" s="309" t="s">
        <v>2290</v>
      </c>
      <c r="J87" s="309">
        <v>50</v>
      </c>
      <c r="K87" s="323"/>
    </row>
    <row r="88" s="1" customFormat="1" ht="15" customHeight="1">
      <c r="B88" s="334"/>
      <c r="C88" s="309" t="s">
        <v>2309</v>
      </c>
      <c r="D88" s="309"/>
      <c r="E88" s="309"/>
      <c r="F88" s="332" t="s">
        <v>2294</v>
      </c>
      <c r="G88" s="333"/>
      <c r="H88" s="309" t="s">
        <v>2310</v>
      </c>
      <c r="I88" s="309" t="s">
        <v>2290</v>
      </c>
      <c r="J88" s="309">
        <v>20</v>
      </c>
      <c r="K88" s="323"/>
    </row>
    <row r="89" s="1" customFormat="1" ht="15" customHeight="1">
      <c r="B89" s="334"/>
      <c r="C89" s="309" t="s">
        <v>2311</v>
      </c>
      <c r="D89" s="309"/>
      <c r="E89" s="309"/>
      <c r="F89" s="332" t="s">
        <v>2294</v>
      </c>
      <c r="G89" s="333"/>
      <c r="H89" s="309" t="s">
        <v>2312</v>
      </c>
      <c r="I89" s="309" t="s">
        <v>2290</v>
      </c>
      <c r="J89" s="309">
        <v>20</v>
      </c>
      <c r="K89" s="323"/>
    </row>
    <row r="90" s="1" customFormat="1" ht="15" customHeight="1">
      <c r="B90" s="334"/>
      <c r="C90" s="309" t="s">
        <v>2313</v>
      </c>
      <c r="D90" s="309"/>
      <c r="E90" s="309"/>
      <c r="F90" s="332" t="s">
        <v>2294</v>
      </c>
      <c r="G90" s="333"/>
      <c r="H90" s="309" t="s">
        <v>2314</v>
      </c>
      <c r="I90" s="309" t="s">
        <v>2290</v>
      </c>
      <c r="J90" s="309">
        <v>50</v>
      </c>
      <c r="K90" s="323"/>
    </row>
    <row r="91" s="1" customFormat="1" ht="15" customHeight="1">
      <c r="B91" s="334"/>
      <c r="C91" s="309" t="s">
        <v>2315</v>
      </c>
      <c r="D91" s="309"/>
      <c r="E91" s="309"/>
      <c r="F91" s="332" t="s">
        <v>2294</v>
      </c>
      <c r="G91" s="333"/>
      <c r="H91" s="309" t="s">
        <v>2315</v>
      </c>
      <c r="I91" s="309" t="s">
        <v>2290</v>
      </c>
      <c r="J91" s="309">
        <v>50</v>
      </c>
      <c r="K91" s="323"/>
    </row>
    <row r="92" s="1" customFormat="1" ht="15" customHeight="1">
      <c r="B92" s="334"/>
      <c r="C92" s="309" t="s">
        <v>2316</v>
      </c>
      <c r="D92" s="309"/>
      <c r="E92" s="309"/>
      <c r="F92" s="332" t="s">
        <v>2294</v>
      </c>
      <c r="G92" s="333"/>
      <c r="H92" s="309" t="s">
        <v>2317</v>
      </c>
      <c r="I92" s="309" t="s">
        <v>2290</v>
      </c>
      <c r="J92" s="309">
        <v>255</v>
      </c>
      <c r="K92" s="323"/>
    </row>
    <row r="93" s="1" customFormat="1" ht="15" customHeight="1">
      <c r="B93" s="334"/>
      <c r="C93" s="309" t="s">
        <v>2318</v>
      </c>
      <c r="D93" s="309"/>
      <c r="E93" s="309"/>
      <c r="F93" s="332" t="s">
        <v>2288</v>
      </c>
      <c r="G93" s="333"/>
      <c r="H93" s="309" t="s">
        <v>2319</v>
      </c>
      <c r="I93" s="309" t="s">
        <v>2320</v>
      </c>
      <c r="J93" s="309"/>
      <c r="K93" s="323"/>
    </row>
    <row r="94" s="1" customFormat="1" ht="15" customHeight="1">
      <c r="B94" s="334"/>
      <c r="C94" s="309" t="s">
        <v>2321</v>
      </c>
      <c r="D94" s="309"/>
      <c r="E94" s="309"/>
      <c r="F94" s="332" t="s">
        <v>2288</v>
      </c>
      <c r="G94" s="333"/>
      <c r="H94" s="309" t="s">
        <v>2322</v>
      </c>
      <c r="I94" s="309" t="s">
        <v>2323</v>
      </c>
      <c r="J94" s="309"/>
      <c r="K94" s="323"/>
    </row>
    <row r="95" s="1" customFormat="1" ht="15" customHeight="1">
      <c r="B95" s="334"/>
      <c r="C95" s="309" t="s">
        <v>2324</v>
      </c>
      <c r="D95" s="309"/>
      <c r="E95" s="309"/>
      <c r="F95" s="332" t="s">
        <v>2288</v>
      </c>
      <c r="G95" s="333"/>
      <c r="H95" s="309" t="s">
        <v>2324</v>
      </c>
      <c r="I95" s="309" t="s">
        <v>2323</v>
      </c>
      <c r="J95" s="309"/>
      <c r="K95" s="323"/>
    </row>
    <row r="96" s="1" customFormat="1" ht="15" customHeight="1">
      <c r="B96" s="334"/>
      <c r="C96" s="309" t="s">
        <v>39</v>
      </c>
      <c r="D96" s="309"/>
      <c r="E96" s="309"/>
      <c r="F96" s="332" t="s">
        <v>2288</v>
      </c>
      <c r="G96" s="333"/>
      <c r="H96" s="309" t="s">
        <v>2325</v>
      </c>
      <c r="I96" s="309" t="s">
        <v>2323</v>
      </c>
      <c r="J96" s="309"/>
      <c r="K96" s="323"/>
    </row>
    <row r="97" s="1" customFormat="1" ht="15" customHeight="1">
      <c r="B97" s="334"/>
      <c r="C97" s="309" t="s">
        <v>49</v>
      </c>
      <c r="D97" s="309"/>
      <c r="E97" s="309"/>
      <c r="F97" s="332" t="s">
        <v>2288</v>
      </c>
      <c r="G97" s="333"/>
      <c r="H97" s="309" t="s">
        <v>2326</v>
      </c>
      <c r="I97" s="309" t="s">
        <v>2323</v>
      </c>
      <c r="J97" s="309"/>
      <c r="K97" s="323"/>
    </row>
    <row r="98" s="1" customFormat="1" ht="15" customHeight="1">
      <c r="B98" s="337"/>
      <c r="C98" s="338"/>
      <c r="D98" s="338"/>
      <c r="E98" s="338"/>
      <c r="F98" s="338"/>
      <c r="G98" s="338"/>
      <c r="H98" s="338"/>
      <c r="I98" s="338"/>
      <c r="J98" s="338"/>
      <c r="K98" s="339"/>
    </row>
    <row r="99" s="1" customFormat="1" ht="18.75" customHeight="1">
      <c r="B99" s="340"/>
      <c r="C99" s="341"/>
      <c r="D99" s="341"/>
      <c r="E99" s="341"/>
      <c r="F99" s="341"/>
      <c r="G99" s="341"/>
      <c r="H99" s="341"/>
      <c r="I99" s="341"/>
      <c r="J99" s="341"/>
      <c r="K99" s="340"/>
    </row>
    <row r="100" s="1" customFormat="1" ht="18.75" customHeight="1"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</row>
    <row r="101" s="1" customFormat="1" ht="7.5" customHeight="1">
      <c r="B101" s="318"/>
      <c r="C101" s="319"/>
      <c r="D101" s="319"/>
      <c r="E101" s="319"/>
      <c r="F101" s="319"/>
      <c r="G101" s="319"/>
      <c r="H101" s="319"/>
      <c r="I101" s="319"/>
      <c r="J101" s="319"/>
      <c r="K101" s="320"/>
    </row>
    <row r="102" s="1" customFormat="1" ht="45" customHeight="1">
      <c r="B102" s="321"/>
      <c r="C102" s="322" t="s">
        <v>2327</v>
      </c>
      <c r="D102" s="322"/>
      <c r="E102" s="322"/>
      <c r="F102" s="322"/>
      <c r="G102" s="322"/>
      <c r="H102" s="322"/>
      <c r="I102" s="322"/>
      <c r="J102" s="322"/>
      <c r="K102" s="323"/>
    </row>
    <row r="103" s="1" customFormat="1" ht="17.25" customHeight="1">
      <c r="B103" s="321"/>
      <c r="C103" s="324" t="s">
        <v>2282</v>
      </c>
      <c r="D103" s="324"/>
      <c r="E103" s="324"/>
      <c r="F103" s="324" t="s">
        <v>2283</v>
      </c>
      <c r="G103" s="325"/>
      <c r="H103" s="324" t="s">
        <v>55</v>
      </c>
      <c r="I103" s="324" t="s">
        <v>58</v>
      </c>
      <c r="J103" s="324" t="s">
        <v>2284</v>
      </c>
      <c r="K103" s="323"/>
    </row>
    <row r="104" s="1" customFormat="1" ht="17.25" customHeight="1">
      <c r="B104" s="321"/>
      <c r="C104" s="326" t="s">
        <v>2285</v>
      </c>
      <c r="D104" s="326"/>
      <c r="E104" s="326"/>
      <c r="F104" s="327" t="s">
        <v>2286</v>
      </c>
      <c r="G104" s="328"/>
      <c r="H104" s="326"/>
      <c r="I104" s="326"/>
      <c r="J104" s="326" t="s">
        <v>2287</v>
      </c>
      <c r="K104" s="323"/>
    </row>
    <row r="105" s="1" customFormat="1" ht="5.25" customHeight="1">
      <c r="B105" s="321"/>
      <c r="C105" s="324"/>
      <c r="D105" s="324"/>
      <c r="E105" s="324"/>
      <c r="F105" s="324"/>
      <c r="G105" s="342"/>
      <c r="H105" s="324"/>
      <c r="I105" s="324"/>
      <c r="J105" s="324"/>
      <c r="K105" s="323"/>
    </row>
    <row r="106" s="1" customFormat="1" ht="15" customHeight="1">
      <c r="B106" s="321"/>
      <c r="C106" s="309" t="s">
        <v>54</v>
      </c>
      <c r="D106" s="331"/>
      <c r="E106" s="331"/>
      <c r="F106" s="332" t="s">
        <v>2288</v>
      </c>
      <c r="G106" s="309"/>
      <c r="H106" s="309" t="s">
        <v>2328</v>
      </c>
      <c r="I106" s="309" t="s">
        <v>2290</v>
      </c>
      <c r="J106" s="309">
        <v>20</v>
      </c>
      <c r="K106" s="323"/>
    </row>
    <row r="107" s="1" customFormat="1" ht="15" customHeight="1">
      <c r="B107" s="321"/>
      <c r="C107" s="309" t="s">
        <v>2291</v>
      </c>
      <c r="D107" s="309"/>
      <c r="E107" s="309"/>
      <c r="F107" s="332" t="s">
        <v>2288</v>
      </c>
      <c r="G107" s="309"/>
      <c r="H107" s="309" t="s">
        <v>2328</v>
      </c>
      <c r="I107" s="309" t="s">
        <v>2290</v>
      </c>
      <c r="J107" s="309">
        <v>120</v>
      </c>
      <c r="K107" s="323"/>
    </row>
    <row r="108" s="1" customFormat="1" ht="15" customHeight="1">
      <c r="B108" s="334"/>
      <c r="C108" s="309" t="s">
        <v>2293</v>
      </c>
      <c r="D108" s="309"/>
      <c r="E108" s="309"/>
      <c r="F108" s="332" t="s">
        <v>2294</v>
      </c>
      <c r="G108" s="309"/>
      <c r="H108" s="309" t="s">
        <v>2328</v>
      </c>
      <c r="I108" s="309" t="s">
        <v>2290</v>
      </c>
      <c r="J108" s="309">
        <v>50</v>
      </c>
      <c r="K108" s="323"/>
    </row>
    <row r="109" s="1" customFormat="1" ht="15" customHeight="1">
      <c r="B109" s="334"/>
      <c r="C109" s="309" t="s">
        <v>2296</v>
      </c>
      <c r="D109" s="309"/>
      <c r="E109" s="309"/>
      <c r="F109" s="332" t="s">
        <v>2288</v>
      </c>
      <c r="G109" s="309"/>
      <c r="H109" s="309" t="s">
        <v>2328</v>
      </c>
      <c r="I109" s="309" t="s">
        <v>2298</v>
      </c>
      <c r="J109" s="309"/>
      <c r="K109" s="323"/>
    </row>
    <row r="110" s="1" customFormat="1" ht="15" customHeight="1">
      <c r="B110" s="334"/>
      <c r="C110" s="309" t="s">
        <v>2307</v>
      </c>
      <c r="D110" s="309"/>
      <c r="E110" s="309"/>
      <c r="F110" s="332" t="s">
        <v>2294</v>
      </c>
      <c r="G110" s="309"/>
      <c r="H110" s="309" t="s">
        <v>2328</v>
      </c>
      <c r="I110" s="309" t="s">
        <v>2290</v>
      </c>
      <c r="J110" s="309">
        <v>50</v>
      </c>
      <c r="K110" s="323"/>
    </row>
    <row r="111" s="1" customFormat="1" ht="15" customHeight="1">
      <c r="B111" s="334"/>
      <c r="C111" s="309" t="s">
        <v>2315</v>
      </c>
      <c r="D111" s="309"/>
      <c r="E111" s="309"/>
      <c r="F111" s="332" t="s">
        <v>2294</v>
      </c>
      <c r="G111" s="309"/>
      <c r="H111" s="309" t="s">
        <v>2328</v>
      </c>
      <c r="I111" s="309" t="s">
        <v>2290</v>
      </c>
      <c r="J111" s="309">
        <v>50</v>
      </c>
      <c r="K111" s="323"/>
    </row>
    <row r="112" s="1" customFormat="1" ht="15" customHeight="1">
      <c r="B112" s="334"/>
      <c r="C112" s="309" t="s">
        <v>2313</v>
      </c>
      <c r="D112" s="309"/>
      <c r="E112" s="309"/>
      <c r="F112" s="332" t="s">
        <v>2294</v>
      </c>
      <c r="G112" s="309"/>
      <c r="H112" s="309" t="s">
        <v>2328</v>
      </c>
      <c r="I112" s="309" t="s">
        <v>2290</v>
      </c>
      <c r="J112" s="309">
        <v>50</v>
      </c>
      <c r="K112" s="323"/>
    </row>
    <row r="113" s="1" customFormat="1" ht="15" customHeight="1">
      <c r="B113" s="334"/>
      <c r="C113" s="309" t="s">
        <v>54</v>
      </c>
      <c r="D113" s="309"/>
      <c r="E113" s="309"/>
      <c r="F113" s="332" t="s">
        <v>2288</v>
      </c>
      <c r="G113" s="309"/>
      <c r="H113" s="309" t="s">
        <v>2329</v>
      </c>
      <c r="I113" s="309" t="s">
        <v>2290</v>
      </c>
      <c r="J113" s="309">
        <v>20</v>
      </c>
      <c r="K113" s="323"/>
    </row>
    <row r="114" s="1" customFormat="1" ht="15" customHeight="1">
      <c r="B114" s="334"/>
      <c r="C114" s="309" t="s">
        <v>2330</v>
      </c>
      <c r="D114" s="309"/>
      <c r="E114" s="309"/>
      <c r="F114" s="332" t="s">
        <v>2288</v>
      </c>
      <c r="G114" s="309"/>
      <c r="H114" s="309" t="s">
        <v>2331</v>
      </c>
      <c r="I114" s="309" t="s">
        <v>2290</v>
      </c>
      <c r="J114" s="309">
        <v>120</v>
      </c>
      <c r="K114" s="323"/>
    </row>
    <row r="115" s="1" customFormat="1" ht="15" customHeight="1">
      <c r="B115" s="334"/>
      <c r="C115" s="309" t="s">
        <v>39</v>
      </c>
      <c r="D115" s="309"/>
      <c r="E115" s="309"/>
      <c r="F115" s="332" t="s">
        <v>2288</v>
      </c>
      <c r="G115" s="309"/>
      <c r="H115" s="309" t="s">
        <v>2332</v>
      </c>
      <c r="I115" s="309" t="s">
        <v>2323</v>
      </c>
      <c r="J115" s="309"/>
      <c r="K115" s="323"/>
    </row>
    <row r="116" s="1" customFormat="1" ht="15" customHeight="1">
      <c r="B116" s="334"/>
      <c r="C116" s="309" t="s">
        <v>49</v>
      </c>
      <c r="D116" s="309"/>
      <c r="E116" s="309"/>
      <c r="F116" s="332" t="s">
        <v>2288</v>
      </c>
      <c r="G116" s="309"/>
      <c r="H116" s="309" t="s">
        <v>2333</v>
      </c>
      <c r="I116" s="309" t="s">
        <v>2323</v>
      </c>
      <c r="J116" s="309"/>
      <c r="K116" s="323"/>
    </row>
    <row r="117" s="1" customFormat="1" ht="15" customHeight="1">
      <c r="B117" s="334"/>
      <c r="C117" s="309" t="s">
        <v>58</v>
      </c>
      <c r="D117" s="309"/>
      <c r="E117" s="309"/>
      <c r="F117" s="332" t="s">
        <v>2288</v>
      </c>
      <c r="G117" s="309"/>
      <c r="H117" s="309" t="s">
        <v>2334</v>
      </c>
      <c r="I117" s="309" t="s">
        <v>2335</v>
      </c>
      <c r="J117" s="309"/>
      <c r="K117" s="323"/>
    </row>
    <row r="118" s="1" customFormat="1" ht="15" customHeight="1">
      <c r="B118" s="337"/>
      <c r="C118" s="343"/>
      <c r="D118" s="343"/>
      <c r="E118" s="343"/>
      <c r="F118" s="343"/>
      <c r="G118" s="343"/>
      <c r="H118" s="343"/>
      <c r="I118" s="343"/>
      <c r="J118" s="343"/>
      <c r="K118" s="339"/>
    </row>
    <row r="119" s="1" customFormat="1" ht="18.75" customHeight="1">
      <c r="B119" s="344"/>
      <c r="C119" s="345"/>
      <c r="D119" s="345"/>
      <c r="E119" s="345"/>
      <c r="F119" s="346"/>
      <c r="G119" s="345"/>
      <c r="H119" s="345"/>
      <c r="I119" s="345"/>
      <c r="J119" s="345"/>
      <c r="K119" s="344"/>
    </row>
    <row r="120" s="1" customFormat="1" ht="18.75" customHeight="1"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</row>
    <row r="121" s="1" customFormat="1" ht="7.5" customHeight="1">
      <c r="B121" s="347"/>
      <c r="C121" s="348"/>
      <c r="D121" s="348"/>
      <c r="E121" s="348"/>
      <c r="F121" s="348"/>
      <c r="G121" s="348"/>
      <c r="H121" s="348"/>
      <c r="I121" s="348"/>
      <c r="J121" s="348"/>
      <c r="K121" s="349"/>
    </row>
    <row r="122" s="1" customFormat="1" ht="45" customHeight="1">
      <c r="B122" s="350"/>
      <c r="C122" s="300" t="s">
        <v>2336</v>
      </c>
      <c r="D122" s="300"/>
      <c r="E122" s="300"/>
      <c r="F122" s="300"/>
      <c r="G122" s="300"/>
      <c r="H122" s="300"/>
      <c r="I122" s="300"/>
      <c r="J122" s="300"/>
      <c r="K122" s="351"/>
    </row>
    <row r="123" s="1" customFormat="1" ht="17.25" customHeight="1">
      <c r="B123" s="352"/>
      <c r="C123" s="324" t="s">
        <v>2282</v>
      </c>
      <c r="D123" s="324"/>
      <c r="E123" s="324"/>
      <c r="F123" s="324" t="s">
        <v>2283</v>
      </c>
      <c r="G123" s="325"/>
      <c r="H123" s="324" t="s">
        <v>55</v>
      </c>
      <c r="I123" s="324" t="s">
        <v>58</v>
      </c>
      <c r="J123" s="324" t="s">
        <v>2284</v>
      </c>
      <c r="K123" s="353"/>
    </row>
    <row r="124" s="1" customFormat="1" ht="17.25" customHeight="1">
      <c r="B124" s="352"/>
      <c r="C124" s="326" t="s">
        <v>2285</v>
      </c>
      <c r="D124" s="326"/>
      <c r="E124" s="326"/>
      <c r="F124" s="327" t="s">
        <v>2286</v>
      </c>
      <c r="G124" s="328"/>
      <c r="H124" s="326"/>
      <c r="I124" s="326"/>
      <c r="J124" s="326" t="s">
        <v>2287</v>
      </c>
      <c r="K124" s="353"/>
    </row>
    <row r="125" s="1" customFormat="1" ht="5.25" customHeight="1">
      <c r="B125" s="354"/>
      <c r="C125" s="329"/>
      <c r="D125" s="329"/>
      <c r="E125" s="329"/>
      <c r="F125" s="329"/>
      <c r="G125" s="355"/>
      <c r="H125" s="329"/>
      <c r="I125" s="329"/>
      <c r="J125" s="329"/>
      <c r="K125" s="356"/>
    </row>
    <row r="126" s="1" customFormat="1" ht="15" customHeight="1">
      <c r="B126" s="354"/>
      <c r="C126" s="309" t="s">
        <v>2291</v>
      </c>
      <c r="D126" s="331"/>
      <c r="E126" s="331"/>
      <c r="F126" s="332" t="s">
        <v>2288</v>
      </c>
      <c r="G126" s="309"/>
      <c r="H126" s="309" t="s">
        <v>2328</v>
      </c>
      <c r="I126" s="309" t="s">
        <v>2290</v>
      </c>
      <c r="J126" s="309">
        <v>120</v>
      </c>
      <c r="K126" s="357"/>
    </row>
    <row r="127" s="1" customFormat="1" ht="15" customHeight="1">
      <c r="B127" s="354"/>
      <c r="C127" s="309" t="s">
        <v>2337</v>
      </c>
      <c r="D127" s="309"/>
      <c r="E127" s="309"/>
      <c r="F127" s="332" t="s">
        <v>2288</v>
      </c>
      <c r="G127" s="309"/>
      <c r="H127" s="309" t="s">
        <v>2338</v>
      </c>
      <c r="I127" s="309" t="s">
        <v>2290</v>
      </c>
      <c r="J127" s="309" t="s">
        <v>2339</v>
      </c>
      <c r="K127" s="357"/>
    </row>
    <row r="128" s="1" customFormat="1" ht="15" customHeight="1">
      <c r="B128" s="354"/>
      <c r="C128" s="309" t="s">
        <v>2236</v>
      </c>
      <c r="D128" s="309"/>
      <c r="E128" s="309"/>
      <c r="F128" s="332" t="s">
        <v>2288</v>
      </c>
      <c r="G128" s="309"/>
      <c r="H128" s="309" t="s">
        <v>2340</v>
      </c>
      <c r="I128" s="309" t="s">
        <v>2290</v>
      </c>
      <c r="J128" s="309" t="s">
        <v>2339</v>
      </c>
      <c r="K128" s="357"/>
    </row>
    <row r="129" s="1" customFormat="1" ht="15" customHeight="1">
      <c r="B129" s="354"/>
      <c r="C129" s="309" t="s">
        <v>2299</v>
      </c>
      <c r="D129" s="309"/>
      <c r="E129" s="309"/>
      <c r="F129" s="332" t="s">
        <v>2294</v>
      </c>
      <c r="G129" s="309"/>
      <c r="H129" s="309" t="s">
        <v>2300</v>
      </c>
      <c r="I129" s="309" t="s">
        <v>2290</v>
      </c>
      <c r="J129" s="309">
        <v>15</v>
      </c>
      <c r="K129" s="357"/>
    </row>
    <row r="130" s="1" customFormat="1" ht="15" customHeight="1">
      <c r="B130" s="354"/>
      <c r="C130" s="335" t="s">
        <v>2301</v>
      </c>
      <c r="D130" s="335"/>
      <c r="E130" s="335"/>
      <c r="F130" s="336" t="s">
        <v>2294</v>
      </c>
      <c r="G130" s="335"/>
      <c r="H130" s="335" t="s">
        <v>2302</v>
      </c>
      <c r="I130" s="335" t="s">
        <v>2290</v>
      </c>
      <c r="J130" s="335">
        <v>15</v>
      </c>
      <c r="K130" s="357"/>
    </row>
    <row r="131" s="1" customFormat="1" ht="15" customHeight="1">
      <c r="B131" s="354"/>
      <c r="C131" s="335" t="s">
        <v>2303</v>
      </c>
      <c r="D131" s="335"/>
      <c r="E131" s="335"/>
      <c r="F131" s="336" t="s">
        <v>2294</v>
      </c>
      <c r="G131" s="335"/>
      <c r="H131" s="335" t="s">
        <v>2304</v>
      </c>
      <c r="I131" s="335" t="s">
        <v>2290</v>
      </c>
      <c r="J131" s="335">
        <v>20</v>
      </c>
      <c r="K131" s="357"/>
    </row>
    <row r="132" s="1" customFormat="1" ht="15" customHeight="1">
      <c r="B132" s="354"/>
      <c r="C132" s="335" t="s">
        <v>2305</v>
      </c>
      <c r="D132" s="335"/>
      <c r="E132" s="335"/>
      <c r="F132" s="336" t="s">
        <v>2294</v>
      </c>
      <c r="G132" s="335"/>
      <c r="H132" s="335" t="s">
        <v>2306</v>
      </c>
      <c r="I132" s="335" t="s">
        <v>2290</v>
      </c>
      <c r="J132" s="335">
        <v>20</v>
      </c>
      <c r="K132" s="357"/>
    </row>
    <row r="133" s="1" customFormat="1" ht="15" customHeight="1">
      <c r="B133" s="354"/>
      <c r="C133" s="309" t="s">
        <v>2293</v>
      </c>
      <c r="D133" s="309"/>
      <c r="E133" s="309"/>
      <c r="F133" s="332" t="s">
        <v>2294</v>
      </c>
      <c r="G133" s="309"/>
      <c r="H133" s="309" t="s">
        <v>2328</v>
      </c>
      <c r="I133" s="309" t="s">
        <v>2290</v>
      </c>
      <c r="J133" s="309">
        <v>50</v>
      </c>
      <c r="K133" s="357"/>
    </row>
    <row r="134" s="1" customFormat="1" ht="15" customHeight="1">
      <c r="B134" s="354"/>
      <c r="C134" s="309" t="s">
        <v>2307</v>
      </c>
      <c r="D134" s="309"/>
      <c r="E134" s="309"/>
      <c r="F134" s="332" t="s">
        <v>2294</v>
      </c>
      <c r="G134" s="309"/>
      <c r="H134" s="309" t="s">
        <v>2328</v>
      </c>
      <c r="I134" s="309" t="s">
        <v>2290</v>
      </c>
      <c r="J134" s="309">
        <v>50</v>
      </c>
      <c r="K134" s="357"/>
    </row>
    <row r="135" s="1" customFormat="1" ht="15" customHeight="1">
      <c r="B135" s="354"/>
      <c r="C135" s="309" t="s">
        <v>2313</v>
      </c>
      <c r="D135" s="309"/>
      <c r="E135" s="309"/>
      <c r="F135" s="332" t="s">
        <v>2294</v>
      </c>
      <c r="G135" s="309"/>
      <c r="H135" s="309" t="s">
        <v>2328</v>
      </c>
      <c r="I135" s="309" t="s">
        <v>2290</v>
      </c>
      <c r="J135" s="309">
        <v>50</v>
      </c>
      <c r="K135" s="357"/>
    </row>
    <row r="136" s="1" customFormat="1" ht="15" customHeight="1">
      <c r="B136" s="354"/>
      <c r="C136" s="309" t="s">
        <v>2315</v>
      </c>
      <c r="D136" s="309"/>
      <c r="E136" s="309"/>
      <c r="F136" s="332" t="s">
        <v>2294</v>
      </c>
      <c r="G136" s="309"/>
      <c r="H136" s="309" t="s">
        <v>2328</v>
      </c>
      <c r="I136" s="309" t="s">
        <v>2290</v>
      </c>
      <c r="J136" s="309">
        <v>50</v>
      </c>
      <c r="K136" s="357"/>
    </row>
    <row r="137" s="1" customFormat="1" ht="15" customHeight="1">
      <c r="B137" s="354"/>
      <c r="C137" s="309" t="s">
        <v>2316</v>
      </c>
      <c r="D137" s="309"/>
      <c r="E137" s="309"/>
      <c r="F137" s="332" t="s">
        <v>2294</v>
      </c>
      <c r="G137" s="309"/>
      <c r="H137" s="309" t="s">
        <v>2341</v>
      </c>
      <c r="I137" s="309" t="s">
        <v>2290</v>
      </c>
      <c r="J137" s="309">
        <v>255</v>
      </c>
      <c r="K137" s="357"/>
    </row>
    <row r="138" s="1" customFormat="1" ht="15" customHeight="1">
      <c r="B138" s="354"/>
      <c r="C138" s="309" t="s">
        <v>2318</v>
      </c>
      <c r="D138" s="309"/>
      <c r="E138" s="309"/>
      <c r="F138" s="332" t="s">
        <v>2288</v>
      </c>
      <c r="G138" s="309"/>
      <c r="H138" s="309" t="s">
        <v>2342</v>
      </c>
      <c r="I138" s="309" t="s">
        <v>2320</v>
      </c>
      <c r="J138" s="309"/>
      <c r="K138" s="357"/>
    </row>
    <row r="139" s="1" customFormat="1" ht="15" customHeight="1">
      <c r="B139" s="354"/>
      <c r="C139" s="309" t="s">
        <v>2321</v>
      </c>
      <c r="D139" s="309"/>
      <c r="E139" s="309"/>
      <c r="F139" s="332" t="s">
        <v>2288</v>
      </c>
      <c r="G139" s="309"/>
      <c r="H139" s="309" t="s">
        <v>2343</v>
      </c>
      <c r="I139" s="309" t="s">
        <v>2323</v>
      </c>
      <c r="J139" s="309"/>
      <c r="K139" s="357"/>
    </row>
    <row r="140" s="1" customFormat="1" ht="15" customHeight="1">
      <c r="B140" s="354"/>
      <c r="C140" s="309" t="s">
        <v>2324</v>
      </c>
      <c r="D140" s="309"/>
      <c r="E140" s="309"/>
      <c r="F140" s="332" t="s">
        <v>2288</v>
      </c>
      <c r="G140" s="309"/>
      <c r="H140" s="309" t="s">
        <v>2324</v>
      </c>
      <c r="I140" s="309" t="s">
        <v>2323</v>
      </c>
      <c r="J140" s="309"/>
      <c r="K140" s="357"/>
    </row>
    <row r="141" s="1" customFormat="1" ht="15" customHeight="1">
      <c r="B141" s="354"/>
      <c r="C141" s="309" t="s">
        <v>39</v>
      </c>
      <c r="D141" s="309"/>
      <c r="E141" s="309"/>
      <c r="F141" s="332" t="s">
        <v>2288</v>
      </c>
      <c r="G141" s="309"/>
      <c r="H141" s="309" t="s">
        <v>2344</v>
      </c>
      <c r="I141" s="309" t="s">
        <v>2323</v>
      </c>
      <c r="J141" s="309"/>
      <c r="K141" s="357"/>
    </row>
    <row r="142" s="1" customFormat="1" ht="15" customHeight="1">
      <c r="B142" s="354"/>
      <c r="C142" s="309" t="s">
        <v>2345</v>
      </c>
      <c r="D142" s="309"/>
      <c r="E142" s="309"/>
      <c r="F142" s="332" t="s">
        <v>2288</v>
      </c>
      <c r="G142" s="309"/>
      <c r="H142" s="309" t="s">
        <v>2346</v>
      </c>
      <c r="I142" s="309" t="s">
        <v>2323</v>
      </c>
      <c r="J142" s="309"/>
      <c r="K142" s="357"/>
    </row>
    <row r="143" s="1" customFormat="1" ht="15" customHeight="1">
      <c r="B143" s="358"/>
      <c r="C143" s="359"/>
      <c r="D143" s="359"/>
      <c r="E143" s="359"/>
      <c r="F143" s="359"/>
      <c r="G143" s="359"/>
      <c r="H143" s="359"/>
      <c r="I143" s="359"/>
      <c r="J143" s="359"/>
      <c r="K143" s="360"/>
    </row>
    <row r="144" s="1" customFormat="1" ht="18.75" customHeight="1">
      <c r="B144" s="345"/>
      <c r="C144" s="345"/>
      <c r="D144" s="345"/>
      <c r="E144" s="345"/>
      <c r="F144" s="346"/>
      <c r="G144" s="345"/>
      <c r="H144" s="345"/>
      <c r="I144" s="345"/>
      <c r="J144" s="345"/>
      <c r="K144" s="345"/>
    </row>
    <row r="145" s="1" customFormat="1" ht="18.75" customHeight="1">
      <c r="B145" s="317"/>
      <c r="C145" s="317"/>
      <c r="D145" s="317"/>
      <c r="E145" s="317"/>
      <c r="F145" s="317"/>
      <c r="G145" s="317"/>
      <c r="H145" s="317"/>
      <c r="I145" s="317"/>
      <c r="J145" s="317"/>
      <c r="K145" s="317"/>
    </row>
    <row r="146" s="1" customFormat="1" ht="7.5" customHeight="1">
      <c r="B146" s="318"/>
      <c r="C146" s="319"/>
      <c r="D146" s="319"/>
      <c r="E146" s="319"/>
      <c r="F146" s="319"/>
      <c r="G146" s="319"/>
      <c r="H146" s="319"/>
      <c r="I146" s="319"/>
      <c r="J146" s="319"/>
      <c r="K146" s="320"/>
    </row>
    <row r="147" s="1" customFormat="1" ht="45" customHeight="1">
      <c r="B147" s="321"/>
      <c r="C147" s="322" t="s">
        <v>2347</v>
      </c>
      <c r="D147" s="322"/>
      <c r="E147" s="322"/>
      <c r="F147" s="322"/>
      <c r="G147" s="322"/>
      <c r="H147" s="322"/>
      <c r="I147" s="322"/>
      <c r="J147" s="322"/>
      <c r="K147" s="323"/>
    </row>
    <row r="148" s="1" customFormat="1" ht="17.25" customHeight="1">
      <c r="B148" s="321"/>
      <c r="C148" s="324" t="s">
        <v>2282</v>
      </c>
      <c r="D148" s="324"/>
      <c r="E148" s="324"/>
      <c r="F148" s="324" t="s">
        <v>2283</v>
      </c>
      <c r="G148" s="325"/>
      <c r="H148" s="324" t="s">
        <v>55</v>
      </c>
      <c r="I148" s="324" t="s">
        <v>58</v>
      </c>
      <c r="J148" s="324" t="s">
        <v>2284</v>
      </c>
      <c r="K148" s="323"/>
    </row>
    <row r="149" s="1" customFormat="1" ht="17.25" customHeight="1">
      <c r="B149" s="321"/>
      <c r="C149" s="326" t="s">
        <v>2285</v>
      </c>
      <c r="D149" s="326"/>
      <c r="E149" s="326"/>
      <c r="F149" s="327" t="s">
        <v>2286</v>
      </c>
      <c r="G149" s="328"/>
      <c r="H149" s="326"/>
      <c r="I149" s="326"/>
      <c r="J149" s="326" t="s">
        <v>2287</v>
      </c>
      <c r="K149" s="323"/>
    </row>
    <row r="150" s="1" customFormat="1" ht="5.25" customHeight="1">
      <c r="B150" s="334"/>
      <c r="C150" s="329"/>
      <c r="D150" s="329"/>
      <c r="E150" s="329"/>
      <c r="F150" s="329"/>
      <c r="G150" s="330"/>
      <c r="H150" s="329"/>
      <c r="I150" s="329"/>
      <c r="J150" s="329"/>
      <c r="K150" s="357"/>
    </row>
    <row r="151" s="1" customFormat="1" ht="15" customHeight="1">
      <c r="B151" s="334"/>
      <c r="C151" s="361" t="s">
        <v>2291</v>
      </c>
      <c r="D151" s="309"/>
      <c r="E151" s="309"/>
      <c r="F151" s="362" t="s">
        <v>2288</v>
      </c>
      <c r="G151" s="309"/>
      <c r="H151" s="361" t="s">
        <v>2328</v>
      </c>
      <c r="I151" s="361" t="s">
        <v>2290</v>
      </c>
      <c r="J151" s="361">
        <v>120</v>
      </c>
      <c r="K151" s="357"/>
    </row>
    <row r="152" s="1" customFormat="1" ht="15" customHeight="1">
      <c r="B152" s="334"/>
      <c r="C152" s="361" t="s">
        <v>2337</v>
      </c>
      <c r="D152" s="309"/>
      <c r="E152" s="309"/>
      <c r="F152" s="362" t="s">
        <v>2288</v>
      </c>
      <c r="G152" s="309"/>
      <c r="H152" s="361" t="s">
        <v>2348</v>
      </c>
      <c r="I152" s="361" t="s">
        <v>2290</v>
      </c>
      <c r="J152" s="361" t="s">
        <v>2339</v>
      </c>
      <c r="K152" s="357"/>
    </row>
    <row r="153" s="1" customFormat="1" ht="15" customHeight="1">
      <c r="B153" s="334"/>
      <c r="C153" s="361" t="s">
        <v>2236</v>
      </c>
      <c r="D153" s="309"/>
      <c r="E153" s="309"/>
      <c r="F153" s="362" t="s">
        <v>2288</v>
      </c>
      <c r="G153" s="309"/>
      <c r="H153" s="361" t="s">
        <v>2349</v>
      </c>
      <c r="I153" s="361" t="s">
        <v>2290</v>
      </c>
      <c r="J153" s="361" t="s">
        <v>2339</v>
      </c>
      <c r="K153" s="357"/>
    </row>
    <row r="154" s="1" customFormat="1" ht="15" customHeight="1">
      <c r="B154" s="334"/>
      <c r="C154" s="361" t="s">
        <v>2293</v>
      </c>
      <c r="D154" s="309"/>
      <c r="E154" s="309"/>
      <c r="F154" s="362" t="s">
        <v>2294</v>
      </c>
      <c r="G154" s="309"/>
      <c r="H154" s="361" t="s">
        <v>2328</v>
      </c>
      <c r="I154" s="361" t="s">
        <v>2290</v>
      </c>
      <c r="J154" s="361">
        <v>50</v>
      </c>
      <c r="K154" s="357"/>
    </row>
    <row r="155" s="1" customFormat="1" ht="15" customHeight="1">
      <c r="B155" s="334"/>
      <c r="C155" s="361" t="s">
        <v>2296</v>
      </c>
      <c r="D155" s="309"/>
      <c r="E155" s="309"/>
      <c r="F155" s="362" t="s">
        <v>2288</v>
      </c>
      <c r="G155" s="309"/>
      <c r="H155" s="361" t="s">
        <v>2328</v>
      </c>
      <c r="I155" s="361" t="s">
        <v>2298</v>
      </c>
      <c r="J155" s="361"/>
      <c r="K155" s="357"/>
    </row>
    <row r="156" s="1" customFormat="1" ht="15" customHeight="1">
      <c r="B156" s="334"/>
      <c r="C156" s="361" t="s">
        <v>2307</v>
      </c>
      <c r="D156" s="309"/>
      <c r="E156" s="309"/>
      <c r="F156" s="362" t="s">
        <v>2294</v>
      </c>
      <c r="G156" s="309"/>
      <c r="H156" s="361" t="s">
        <v>2328</v>
      </c>
      <c r="I156" s="361" t="s">
        <v>2290</v>
      </c>
      <c r="J156" s="361">
        <v>50</v>
      </c>
      <c r="K156" s="357"/>
    </row>
    <row r="157" s="1" customFormat="1" ht="15" customHeight="1">
      <c r="B157" s="334"/>
      <c r="C157" s="361" t="s">
        <v>2315</v>
      </c>
      <c r="D157" s="309"/>
      <c r="E157" s="309"/>
      <c r="F157" s="362" t="s">
        <v>2294</v>
      </c>
      <c r="G157" s="309"/>
      <c r="H157" s="361" t="s">
        <v>2328</v>
      </c>
      <c r="I157" s="361" t="s">
        <v>2290</v>
      </c>
      <c r="J157" s="361">
        <v>50</v>
      </c>
      <c r="K157" s="357"/>
    </row>
    <row r="158" s="1" customFormat="1" ht="15" customHeight="1">
      <c r="B158" s="334"/>
      <c r="C158" s="361" t="s">
        <v>2313</v>
      </c>
      <c r="D158" s="309"/>
      <c r="E158" s="309"/>
      <c r="F158" s="362" t="s">
        <v>2294</v>
      </c>
      <c r="G158" s="309"/>
      <c r="H158" s="361" t="s">
        <v>2328</v>
      </c>
      <c r="I158" s="361" t="s">
        <v>2290</v>
      </c>
      <c r="J158" s="361">
        <v>50</v>
      </c>
      <c r="K158" s="357"/>
    </row>
    <row r="159" s="1" customFormat="1" ht="15" customHeight="1">
      <c r="B159" s="334"/>
      <c r="C159" s="361" t="s">
        <v>117</v>
      </c>
      <c r="D159" s="309"/>
      <c r="E159" s="309"/>
      <c r="F159" s="362" t="s">
        <v>2288</v>
      </c>
      <c r="G159" s="309"/>
      <c r="H159" s="361" t="s">
        <v>2350</v>
      </c>
      <c r="I159" s="361" t="s">
        <v>2290</v>
      </c>
      <c r="J159" s="361" t="s">
        <v>2351</v>
      </c>
      <c r="K159" s="357"/>
    </row>
    <row r="160" s="1" customFormat="1" ht="15" customHeight="1">
      <c r="B160" s="334"/>
      <c r="C160" s="361" t="s">
        <v>2352</v>
      </c>
      <c r="D160" s="309"/>
      <c r="E160" s="309"/>
      <c r="F160" s="362" t="s">
        <v>2288</v>
      </c>
      <c r="G160" s="309"/>
      <c r="H160" s="361" t="s">
        <v>2353</v>
      </c>
      <c r="I160" s="361" t="s">
        <v>2323</v>
      </c>
      <c r="J160" s="361"/>
      <c r="K160" s="357"/>
    </row>
    <row r="161" s="1" customFormat="1" ht="15" customHeight="1">
      <c r="B161" s="363"/>
      <c r="C161" s="343"/>
      <c r="D161" s="343"/>
      <c r="E161" s="343"/>
      <c r="F161" s="343"/>
      <c r="G161" s="343"/>
      <c r="H161" s="343"/>
      <c r="I161" s="343"/>
      <c r="J161" s="343"/>
      <c r="K161" s="364"/>
    </row>
    <row r="162" s="1" customFormat="1" ht="18.75" customHeight="1">
      <c r="B162" s="345"/>
      <c r="C162" s="355"/>
      <c r="D162" s="355"/>
      <c r="E162" s="355"/>
      <c r="F162" s="365"/>
      <c r="G162" s="355"/>
      <c r="H162" s="355"/>
      <c r="I162" s="355"/>
      <c r="J162" s="355"/>
      <c r="K162" s="345"/>
    </row>
    <row r="163" s="1" customFormat="1" ht="18.75" customHeight="1">
      <c r="B163" s="317"/>
      <c r="C163" s="317"/>
      <c r="D163" s="317"/>
      <c r="E163" s="317"/>
      <c r="F163" s="317"/>
      <c r="G163" s="317"/>
      <c r="H163" s="317"/>
      <c r="I163" s="317"/>
      <c r="J163" s="317"/>
      <c r="K163" s="317"/>
    </row>
    <row r="164" s="1" customFormat="1" ht="7.5" customHeight="1">
      <c r="B164" s="296"/>
      <c r="C164" s="297"/>
      <c r="D164" s="297"/>
      <c r="E164" s="297"/>
      <c r="F164" s="297"/>
      <c r="G164" s="297"/>
      <c r="H164" s="297"/>
      <c r="I164" s="297"/>
      <c r="J164" s="297"/>
      <c r="K164" s="298"/>
    </row>
    <row r="165" s="1" customFormat="1" ht="45" customHeight="1">
      <c r="B165" s="299"/>
      <c r="C165" s="300" t="s">
        <v>2354</v>
      </c>
      <c r="D165" s="300"/>
      <c r="E165" s="300"/>
      <c r="F165" s="300"/>
      <c r="G165" s="300"/>
      <c r="H165" s="300"/>
      <c r="I165" s="300"/>
      <c r="J165" s="300"/>
      <c r="K165" s="301"/>
    </row>
    <row r="166" s="1" customFormat="1" ht="17.25" customHeight="1">
      <c r="B166" s="299"/>
      <c r="C166" s="324" t="s">
        <v>2282</v>
      </c>
      <c r="D166" s="324"/>
      <c r="E166" s="324"/>
      <c r="F166" s="324" t="s">
        <v>2283</v>
      </c>
      <c r="G166" s="366"/>
      <c r="H166" s="367" t="s">
        <v>55</v>
      </c>
      <c r="I166" s="367" t="s">
        <v>58</v>
      </c>
      <c r="J166" s="324" t="s">
        <v>2284</v>
      </c>
      <c r="K166" s="301"/>
    </row>
    <row r="167" s="1" customFormat="1" ht="17.25" customHeight="1">
      <c r="B167" s="302"/>
      <c r="C167" s="326" t="s">
        <v>2285</v>
      </c>
      <c r="D167" s="326"/>
      <c r="E167" s="326"/>
      <c r="F167" s="327" t="s">
        <v>2286</v>
      </c>
      <c r="G167" s="368"/>
      <c r="H167" s="369"/>
      <c r="I167" s="369"/>
      <c r="J167" s="326" t="s">
        <v>2287</v>
      </c>
      <c r="K167" s="304"/>
    </row>
    <row r="168" s="1" customFormat="1" ht="5.25" customHeight="1">
      <c r="B168" s="334"/>
      <c r="C168" s="329"/>
      <c r="D168" s="329"/>
      <c r="E168" s="329"/>
      <c r="F168" s="329"/>
      <c r="G168" s="330"/>
      <c r="H168" s="329"/>
      <c r="I168" s="329"/>
      <c r="J168" s="329"/>
      <c r="K168" s="357"/>
    </row>
    <row r="169" s="1" customFormat="1" ht="15" customHeight="1">
      <c r="B169" s="334"/>
      <c r="C169" s="309" t="s">
        <v>2291</v>
      </c>
      <c r="D169" s="309"/>
      <c r="E169" s="309"/>
      <c r="F169" s="332" t="s">
        <v>2288</v>
      </c>
      <c r="G169" s="309"/>
      <c r="H169" s="309" t="s">
        <v>2328</v>
      </c>
      <c r="I169" s="309" t="s">
        <v>2290</v>
      </c>
      <c r="J169" s="309">
        <v>120</v>
      </c>
      <c r="K169" s="357"/>
    </row>
    <row r="170" s="1" customFormat="1" ht="15" customHeight="1">
      <c r="B170" s="334"/>
      <c r="C170" s="309" t="s">
        <v>2337</v>
      </c>
      <c r="D170" s="309"/>
      <c r="E170" s="309"/>
      <c r="F170" s="332" t="s">
        <v>2288</v>
      </c>
      <c r="G170" s="309"/>
      <c r="H170" s="309" t="s">
        <v>2338</v>
      </c>
      <c r="I170" s="309" t="s">
        <v>2290</v>
      </c>
      <c r="J170" s="309" t="s">
        <v>2339</v>
      </c>
      <c r="K170" s="357"/>
    </row>
    <row r="171" s="1" customFormat="1" ht="15" customHeight="1">
      <c r="B171" s="334"/>
      <c r="C171" s="309" t="s">
        <v>2236</v>
      </c>
      <c r="D171" s="309"/>
      <c r="E171" s="309"/>
      <c r="F171" s="332" t="s">
        <v>2288</v>
      </c>
      <c r="G171" s="309"/>
      <c r="H171" s="309" t="s">
        <v>2355</v>
      </c>
      <c r="I171" s="309" t="s">
        <v>2290</v>
      </c>
      <c r="J171" s="309" t="s">
        <v>2339</v>
      </c>
      <c r="K171" s="357"/>
    </row>
    <row r="172" s="1" customFormat="1" ht="15" customHeight="1">
      <c r="B172" s="334"/>
      <c r="C172" s="309" t="s">
        <v>2293</v>
      </c>
      <c r="D172" s="309"/>
      <c r="E172" s="309"/>
      <c r="F172" s="332" t="s">
        <v>2294</v>
      </c>
      <c r="G172" s="309"/>
      <c r="H172" s="309" t="s">
        <v>2355</v>
      </c>
      <c r="I172" s="309" t="s">
        <v>2290</v>
      </c>
      <c r="J172" s="309">
        <v>50</v>
      </c>
      <c r="K172" s="357"/>
    </row>
    <row r="173" s="1" customFormat="1" ht="15" customHeight="1">
      <c r="B173" s="334"/>
      <c r="C173" s="309" t="s">
        <v>2296</v>
      </c>
      <c r="D173" s="309"/>
      <c r="E173" s="309"/>
      <c r="F173" s="332" t="s">
        <v>2288</v>
      </c>
      <c r="G173" s="309"/>
      <c r="H173" s="309" t="s">
        <v>2355</v>
      </c>
      <c r="I173" s="309" t="s">
        <v>2298</v>
      </c>
      <c r="J173" s="309"/>
      <c r="K173" s="357"/>
    </row>
    <row r="174" s="1" customFormat="1" ht="15" customHeight="1">
      <c r="B174" s="334"/>
      <c r="C174" s="309" t="s">
        <v>2307</v>
      </c>
      <c r="D174" s="309"/>
      <c r="E174" s="309"/>
      <c r="F174" s="332" t="s">
        <v>2294</v>
      </c>
      <c r="G174" s="309"/>
      <c r="H174" s="309" t="s">
        <v>2355</v>
      </c>
      <c r="I174" s="309" t="s">
        <v>2290</v>
      </c>
      <c r="J174" s="309">
        <v>50</v>
      </c>
      <c r="K174" s="357"/>
    </row>
    <row r="175" s="1" customFormat="1" ht="15" customHeight="1">
      <c r="B175" s="334"/>
      <c r="C175" s="309" t="s">
        <v>2315</v>
      </c>
      <c r="D175" s="309"/>
      <c r="E175" s="309"/>
      <c r="F175" s="332" t="s">
        <v>2294</v>
      </c>
      <c r="G175" s="309"/>
      <c r="H175" s="309" t="s">
        <v>2355</v>
      </c>
      <c r="I175" s="309" t="s">
        <v>2290</v>
      </c>
      <c r="J175" s="309">
        <v>50</v>
      </c>
      <c r="K175" s="357"/>
    </row>
    <row r="176" s="1" customFormat="1" ht="15" customHeight="1">
      <c r="B176" s="334"/>
      <c r="C176" s="309" t="s">
        <v>2313</v>
      </c>
      <c r="D176" s="309"/>
      <c r="E176" s="309"/>
      <c r="F176" s="332" t="s">
        <v>2294</v>
      </c>
      <c r="G176" s="309"/>
      <c r="H176" s="309" t="s">
        <v>2355</v>
      </c>
      <c r="I176" s="309" t="s">
        <v>2290</v>
      </c>
      <c r="J176" s="309">
        <v>50</v>
      </c>
      <c r="K176" s="357"/>
    </row>
    <row r="177" s="1" customFormat="1" ht="15" customHeight="1">
      <c r="B177" s="334"/>
      <c r="C177" s="309" t="s">
        <v>130</v>
      </c>
      <c r="D177" s="309"/>
      <c r="E177" s="309"/>
      <c r="F177" s="332" t="s">
        <v>2288</v>
      </c>
      <c r="G177" s="309"/>
      <c r="H177" s="309" t="s">
        <v>2356</v>
      </c>
      <c r="I177" s="309" t="s">
        <v>2357</v>
      </c>
      <c r="J177" s="309"/>
      <c r="K177" s="357"/>
    </row>
    <row r="178" s="1" customFormat="1" ht="15" customHeight="1">
      <c r="B178" s="334"/>
      <c r="C178" s="309" t="s">
        <v>58</v>
      </c>
      <c r="D178" s="309"/>
      <c r="E178" s="309"/>
      <c r="F178" s="332" t="s">
        <v>2288</v>
      </c>
      <c r="G178" s="309"/>
      <c r="H178" s="309" t="s">
        <v>2358</v>
      </c>
      <c r="I178" s="309" t="s">
        <v>2359</v>
      </c>
      <c r="J178" s="309">
        <v>1</v>
      </c>
      <c r="K178" s="357"/>
    </row>
    <row r="179" s="1" customFormat="1" ht="15" customHeight="1">
      <c r="B179" s="334"/>
      <c r="C179" s="309" t="s">
        <v>54</v>
      </c>
      <c r="D179" s="309"/>
      <c r="E179" s="309"/>
      <c r="F179" s="332" t="s">
        <v>2288</v>
      </c>
      <c r="G179" s="309"/>
      <c r="H179" s="309" t="s">
        <v>2360</v>
      </c>
      <c r="I179" s="309" t="s">
        <v>2290</v>
      </c>
      <c r="J179" s="309">
        <v>20</v>
      </c>
      <c r="K179" s="357"/>
    </row>
    <row r="180" s="1" customFormat="1" ht="15" customHeight="1">
      <c r="B180" s="334"/>
      <c r="C180" s="309" t="s">
        <v>55</v>
      </c>
      <c r="D180" s="309"/>
      <c r="E180" s="309"/>
      <c r="F180" s="332" t="s">
        <v>2288</v>
      </c>
      <c r="G180" s="309"/>
      <c r="H180" s="309" t="s">
        <v>2361</v>
      </c>
      <c r="I180" s="309" t="s">
        <v>2290</v>
      </c>
      <c r="J180" s="309">
        <v>255</v>
      </c>
      <c r="K180" s="357"/>
    </row>
    <row r="181" s="1" customFormat="1" ht="15" customHeight="1">
      <c r="B181" s="334"/>
      <c r="C181" s="309" t="s">
        <v>131</v>
      </c>
      <c r="D181" s="309"/>
      <c r="E181" s="309"/>
      <c r="F181" s="332" t="s">
        <v>2288</v>
      </c>
      <c r="G181" s="309"/>
      <c r="H181" s="309" t="s">
        <v>2252</v>
      </c>
      <c r="I181" s="309" t="s">
        <v>2290</v>
      </c>
      <c r="J181" s="309">
        <v>10</v>
      </c>
      <c r="K181" s="357"/>
    </row>
    <row r="182" s="1" customFormat="1" ht="15" customHeight="1">
      <c r="B182" s="334"/>
      <c r="C182" s="309" t="s">
        <v>132</v>
      </c>
      <c r="D182" s="309"/>
      <c r="E182" s="309"/>
      <c r="F182" s="332" t="s">
        <v>2288</v>
      </c>
      <c r="G182" s="309"/>
      <c r="H182" s="309" t="s">
        <v>2362</v>
      </c>
      <c r="I182" s="309" t="s">
        <v>2323</v>
      </c>
      <c r="J182" s="309"/>
      <c r="K182" s="357"/>
    </row>
    <row r="183" s="1" customFormat="1" ht="15" customHeight="1">
      <c r="B183" s="334"/>
      <c r="C183" s="309" t="s">
        <v>2363</v>
      </c>
      <c r="D183" s="309"/>
      <c r="E183" s="309"/>
      <c r="F183" s="332" t="s">
        <v>2288</v>
      </c>
      <c r="G183" s="309"/>
      <c r="H183" s="309" t="s">
        <v>2364</v>
      </c>
      <c r="I183" s="309" t="s">
        <v>2323</v>
      </c>
      <c r="J183" s="309"/>
      <c r="K183" s="357"/>
    </row>
    <row r="184" s="1" customFormat="1" ht="15" customHeight="1">
      <c r="B184" s="334"/>
      <c r="C184" s="309" t="s">
        <v>2352</v>
      </c>
      <c r="D184" s="309"/>
      <c r="E184" s="309"/>
      <c r="F184" s="332" t="s">
        <v>2288</v>
      </c>
      <c r="G184" s="309"/>
      <c r="H184" s="309" t="s">
        <v>2365</v>
      </c>
      <c r="I184" s="309" t="s">
        <v>2323</v>
      </c>
      <c r="J184" s="309"/>
      <c r="K184" s="357"/>
    </row>
    <row r="185" s="1" customFormat="1" ht="15" customHeight="1">
      <c r="B185" s="334"/>
      <c r="C185" s="309" t="s">
        <v>134</v>
      </c>
      <c r="D185" s="309"/>
      <c r="E185" s="309"/>
      <c r="F185" s="332" t="s">
        <v>2294</v>
      </c>
      <c r="G185" s="309"/>
      <c r="H185" s="309" t="s">
        <v>2366</v>
      </c>
      <c r="I185" s="309" t="s">
        <v>2290</v>
      </c>
      <c r="J185" s="309">
        <v>50</v>
      </c>
      <c r="K185" s="357"/>
    </row>
    <row r="186" s="1" customFormat="1" ht="15" customHeight="1">
      <c r="B186" s="334"/>
      <c r="C186" s="309" t="s">
        <v>2367</v>
      </c>
      <c r="D186" s="309"/>
      <c r="E186" s="309"/>
      <c r="F186" s="332" t="s">
        <v>2294</v>
      </c>
      <c r="G186" s="309"/>
      <c r="H186" s="309" t="s">
        <v>2368</v>
      </c>
      <c r="I186" s="309" t="s">
        <v>2369</v>
      </c>
      <c r="J186" s="309"/>
      <c r="K186" s="357"/>
    </row>
    <row r="187" s="1" customFormat="1" ht="15" customHeight="1">
      <c r="B187" s="334"/>
      <c r="C187" s="309" t="s">
        <v>2370</v>
      </c>
      <c r="D187" s="309"/>
      <c r="E187" s="309"/>
      <c r="F187" s="332" t="s">
        <v>2294</v>
      </c>
      <c r="G187" s="309"/>
      <c r="H187" s="309" t="s">
        <v>2371</v>
      </c>
      <c r="I187" s="309" t="s">
        <v>2369</v>
      </c>
      <c r="J187" s="309"/>
      <c r="K187" s="357"/>
    </row>
    <row r="188" s="1" customFormat="1" ht="15" customHeight="1">
      <c r="B188" s="334"/>
      <c r="C188" s="309" t="s">
        <v>2372</v>
      </c>
      <c r="D188" s="309"/>
      <c r="E188" s="309"/>
      <c r="F188" s="332" t="s">
        <v>2294</v>
      </c>
      <c r="G188" s="309"/>
      <c r="H188" s="309" t="s">
        <v>2373</v>
      </c>
      <c r="I188" s="309" t="s">
        <v>2369</v>
      </c>
      <c r="J188" s="309"/>
      <c r="K188" s="357"/>
    </row>
    <row r="189" s="1" customFormat="1" ht="15" customHeight="1">
      <c r="B189" s="334"/>
      <c r="C189" s="370" t="s">
        <v>2374</v>
      </c>
      <c r="D189" s="309"/>
      <c r="E189" s="309"/>
      <c r="F189" s="332" t="s">
        <v>2294</v>
      </c>
      <c r="G189" s="309"/>
      <c r="H189" s="309" t="s">
        <v>2375</v>
      </c>
      <c r="I189" s="309" t="s">
        <v>2376</v>
      </c>
      <c r="J189" s="371" t="s">
        <v>2377</v>
      </c>
      <c r="K189" s="357"/>
    </row>
    <row r="190" s="18" customFormat="1" ht="15" customHeight="1">
      <c r="B190" s="372"/>
      <c r="C190" s="373" t="s">
        <v>2378</v>
      </c>
      <c r="D190" s="374"/>
      <c r="E190" s="374"/>
      <c r="F190" s="375" t="s">
        <v>2294</v>
      </c>
      <c r="G190" s="374"/>
      <c r="H190" s="374" t="s">
        <v>2379</v>
      </c>
      <c r="I190" s="374" t="s">
        <v>2376</v>
      </c>
      <c r="J190" s="376" t="s">
        <v>2377</v>
      </c>
      <c r="K190" s="377"/>
    </row>
    <row r="191" s="1" customFormat="1" ht="15" customHeight="1">
      <c r="B191" s="334"/>
      <c r="C191" s="370" t="s">
        <v>43</v>
      </c>
      <c r="D191" s="309"/>
      <c r="E191" s="309"/>
      <c r="F191" s="332" t="s">
        <v>2288</v>
      </c>
      <c r="G191" s="309"/>
      <c r="H191" s="306" t="s">
        <v>2380</v>
      </c>
      <c r="I191" s="309" t="s">
        <v>2381</v>
      </c>
      <c r="J191" s="309"/>
      <c r="K191" s="357"/>
    </row>
    <row r="192" s="1" customFormat="1" ht="15" customHeight="1">
      <c r="B192" s="334"/>
      <c r="C192" s="370" t="s">
        <v>2382</v>
      </c>
      <c r="D192" s="309"/>
      <c r="E192" s="309"/>
      <c r="F192" s="332" t="s">
        <v>2288</v>
      </c>
      <c r="G192" s="309"/>
      <c r="H192" s="309" t="s">
        <v>2383</v>
      </c>
      <c r="I192" s="309" t="s">
        <v>2323</v>
      </c>
      <c r="J192" s="309"/>
      <c r="K192" s="357"/>
    </row>
    <row r="193" s="1" customFormat="1" ht="15" customHeight="1">
      <c r="B193" s="334"/>
      <c r="C193" s="370" t="s">
        <v>2384</v>
      </c>
      <c r="D193" s="309"/>
      <c r="E193" s="309"/>
      <c r="F193" s="332" t="s">
        <v>2288</v>
      </c>
      <c r="G193" s="309"/>
      <c r="H193" s="309" t="s">
        <v>2385</v>
      </c>
      <c r="I193" s="309" t="s">
        <v>2323</v>
      </c>
      <c r="J193" s="309"/>
      <c r="K193" s="357"/>
    </row>
    <row r="194" s="1" customFormat="1" ht="15" customHeight="1">
      <c r="B194" s="334"/>
      <c r="C194" s="370" t="s">
        <v>2386</v>
      </c>
      <c r="D194" s="309"/>
      <c r="E194" s="309"/>
      <c r="F194" s="332" t="s">
        <v>2294</v>
      </c>
      <c r="G194" s="309"/>
      <c r="H194" s="309" t="s">
        <v>2387</v>
      </c>
      <c r="I194" s="309" t="s">
        <v>2323</v>
      </c>
      <c r="J194" s="309"/>
      <c r="K194" s="357"/>
    </row>
    <row r="195" s="1" customFormat="1" ht="15" customHeight="1">
      <c r="B195" s="363"/>
      <c r="C195" s="378"/>
      <c r="D195" s="343"/>
      <c r="E195" s="343"/>
      <c r="F195" s="343"/>
      <c r="G195" s="343"/>
      <c r="H195" s="343"/>
      <c r="I195" s="343"/>
      <c r="J195" s="343"/>
      <c r="K195" s="364"/>
    </row>
    <row r="196" s="1" customFormat="1" ht="18.75" customHeight="1">
      <c r="B196" s="345"/>
      <c r="C196" s="355"/>
      <c r="D196" s="355"/>
      <c r="E196" s="355"/>
      <c r="F196" s="365"/>
      <c r="G196" s="355"/>
      <c r="H196" s="355"/>
      <c r="I196" s="355"/>
      <c r="J196" s="355"/>
      <c r="K196" s="345"/>
    </row>
    <row r="197" s="1" customFormat="1" ht="18.75" customHeight="1">
      <c r="B197" s="345"/>
      <c r="C197" s="355"/>
      <c r="D197" s="355"/>
      <c r="E197" s="355"/>
      <c r="F197" s="365"/>
      <c r="G197" s="355"/>
      <c r="H197" s="355"/>
      <c r="I197" s="355"/>
      <c r="J197" s="355"/>
      <c r="K197" s="345"/>
    </row>
    <row r="198" s="1" customFormat="1" ht="18.75" customHeight="1">
      <c r="B198" s="317"/>
      <c r="C198" s="317"/>
      <c r="D198" s="317"/>
      <c r="E198" s="317"/>
      <c r="F198" s="317"/>
      <c r="G198" s="317"/>
      <c r="H198" s="317"/>
      <c r="I198" s="317"/>
      <c r="J198" s="317"/>
      <c r="K198" s="317"/>
    </row>
    <row r="199" s="1" customFormat="1" ht="13.5">
      <c r="B199" s="296"/>
      <c r="C199" s="297"/>
      <c r="D199" s="297"/>
      <c r="E199" s="297"/>
      <c r="F199" s="297"/>
      <c r="G199" s="297"/>
      <c r="H199" s="297"/>
      <c r="I199" s="297"/>
      <c r="J199" s="297"/>
      <c r="K199" s="298"/>
    </row>
    <row r="200" s="1" customFormat="1" ht="21">
      <c r="B200" s="299"/>
      <c r="C200" s="300" t="s">
        <v>2388</v>
      </c>
      <c r="D200" s="300"/>
      <c r="E200" s="300"/>
      <c r="F200" s="300"/>
      <c r="G200" s="300"/>
      <c r="H200" s="300"/>
      <c r="I200" s="300"/>
      <c r="J200" s="300"/>
      <c r="K200" s="301"/>
    </row>
    <row r="201" s="1" customFormat="1" ht="25.5" customHeight="1">
      <c r="B201" s="299"/>
      <c r="C201" s="379" t="s">
        <v>2389</v>
      </c>
      <c r="D201" s="379"/>
      <c r="E201" s="379"/>
      <c r="F201" s="379" t="s">
        <v>2390</v>
      </c>
      <c r="G201" s="380"/>
      <c r="H201" s="379" t="s">
        <v>2391</v>
      </c>
      <c r="I201" s="379"/>
      <c r="J201" s="379"/>
      <c r="K201" s="301"/>
    </row>
    <row r="202" s="1" customFormat="1" ht="5.25" customHeight="1">
      <c r="B202" s="334"/>
      <c r="C202" s="329"/>
      <c r="D202" s="329"/>
      <c r="E202" s="329"/>
      <c r="F202" s="329"/>
      <c r="G202" s="355"/>
      <c r="H202" s="329"/>
      <c r="I202" s="329"/>
      <c r="J202" s="329"/>
      <c r="K202" s="357"/>
    </row>
    <row r="203" s="1" customFormat="1" ht="15" customHeight="1">
      <c r="B203" s="334"/>
      <c r="C203" s="309" t="s">
        <v>2381</v>
      </c>
      <c r="D203" s="309"/>
      <c r="E203" s="309"/>
      <c r="F203" s="332" t="s">
        <v>44</v>
      </c>
      <c r="G203" s="309"/>
      <c r="H203" s="309" t="s">
        <v>2392</v>
      </c>
      <c r="I203" s="309"/>
      <c r="J203" s="309"/>
      <c r="K203" s="357"/>
    </row>
    <row r="204" s="1" customFormat="1" ht="15" customHeight="1">
      <c r="B204" s="334"/>
      <c r="C204" s="309"/>
      <c r="D204" s="309"/>
      <c r="E204" s="309"/>
      <c r="F204" s="332" t="s">
        <v>45</v>
      </c>
      <c r="G204" s="309"/>
      <c r="H204" s="309" t="s">
        <v>2393</v>
      </c>
      <c r="I204" s="309"/>
      <c r="J204" s="309"/>
      <c r="K204" s="357"/>
    </row>
    <row r="205" s="1" customFormat="1" ht="15" customHeight="1">
      <c r="B205" s="334"/>
      <c r="C205" s="309"/>
      <c r="D205" s="309"/>
      <c r="E205" s="309"/>
      <c r="F205" s="332" t="s">
        <v>48</v>
      </c>
      <c r="G205" s="309"/>
      <c r="H205" s="309" t="s">
        <v>2394</v>
      </c>
      <c r="I205" s="309"/>
      <c r="J205" s="309"/>
      <c r="K205" s="357"/>
    </row>
    <row r="206" s="1" customFormat="1" ht="15" customHeight="1">
      <c r="B206" s="334"/>
      <c r="C206" s="309"/>
      <c r="D206" s="309"/>
      <c r="E206" s="309"/>
      <c r="F206" s="332" t="s">
        <v>46</v>
      </c>
      <c r="G206" s="309"/>
      <c r="H206" s="309" t="s">
        <v>2395</v>
      </c>
      <c r="I206" s="309"/>
      <c r="J206" s="309"/>
      <c r="K206" s="357"/>
    </row>
    <row r="207" s="1" customFormat="1" ht="15" customHeight="1">
      <c r="B207" s="334"/>
      <c r="C207" s="309"/>
      <c r="D207" s="309"/>
      <c r="E207" s="309"/>
      <c r="F207" s="332" t="s">
        <v>47</v>
      </c>
      <c r="G207" s="309"/>
      <c r="H207" s="309" t="s">
        <v>2396</v>
      </c>
      <c r="I207" s="309"/>
      <c r="J207" s="309"/>
      <c r="K207" s="357"/>
    </row>
    <row r="208" s="1" customFormat="1" ht="15" customHeight="1">
      <c r="B208" s="334"/>
      <c r="C208" s="309"/>
      <c r="D208" s="309"/>
      <c r="E208" s="309"/>
      <c r="F208" s="332"/>
      <c r="G208" s="309"/>
      <c r="H208" s="309"/>
      <c r="I208" s="309"/>
      <c r="J208" s="309"/>
      <c r="K208" s="357"/>
    </row>
    <row r="209" s="1" customFormat="1" ht="15" customHeight="1">
      <c r="B209" s="334"/>
      <c r="C209" s="309" t="s">
        <v>2335</v>
      </c>
      <c r="D209" s="309"/>
      <c r="E209" s="309"/>
      <c r="F209" s="332" t="s">
        <v>79</v>
      </c>
      <c r="G209" s="309"/>
      <c r="H209" s="309" t="s">
        <v>2397</v>
      </c>
      <c r="I209" s="309"/>
      <c r="J209" s="309"/>
      <c r="K209" s="357"/>
    </row>
    <row r="210" s="1" customFormat="1" ht="15" customHeight="1">
      <c r="B210" s="334"/>
      <c r="C210" s="309"/>
      <c r="D210" s="309"/>
      <c r="E210" s="309"/>
      <c r="F210" s="332" t="s">
        <v>2231</v>
      </c>
      <c r="G210" s="309"/>
      <c r="H210" s="309" t="s">
        <v>2232</v>
      </c>
      <c r="I210" s="309"/>
      <c r="J210" s="309"/>
      <c r="K210" s="357"/>
    </row>
    <row r="211" s="1" customFormat="1" ht="15" customHeight="1">
      <c r="B211" s="334"/>
      <c r="C211" s="309"/>
      <c r="D211" s="309"/>
      <c r="E211" s="309"/>
      <c r="F211" s="332" t="s">
        <v>2229</v>
      </c>
      <c r="G211" s="309"/>
      <c r="H211" s="309" t="s">
        <v>2398</v>
      </c>
      <c r="I211" s="309"/>
      <c r="J211" s="309"/>
      <c r="K211" s="357"/>
    </row>
    <row r="212" s="1" customFormat="1" ht="15" customHeight="1">
      <c r="B212" s="381"/>
      <c r="C212" s="309"/>
      <c r="D212" s="309"/>
      <c r="E212" s="309"/>
      <c r="F212" s="332" t="s">
        <v>2233</v>
      </c>
      <c r="G212" s="370"/>
      <c r="H212" s="361" t="s">
        <v>2234</v>
      </c>
      <c r="I212" s="361"/>
      <c r="J212" s="361"/>
      <c r="K212" s="382"/>
    </row>
    <row r="213" s="1" customFormat="1" ht="15" customHeight="1">
      <c r="B213" s="381"/>
      <c r="C213" s="309"/>
      <c r="D213" s="309"/>
      <c r="E213" s="309"/>
      <c r="F213" s="332" t="s">
        <v>1721</v>
      </c>
      <c r="G213" s="370"/>
      <c r="H213" s="361" t="s">
        <v>2399</v>
      </c>
      <c r="I213" s="361"/>
      <c r="J213" s="361"/>
      <c r="K213" s="382"/>
    </row>
    <row r="214" s="1" customFormat="1" ht="15" customHeight="1">
      <c r="B214" s="381"/>
      <c r="C214" s="309"/>
      <c r="D214" s="309"/>
      <c r="E214" s="309"/>
      <c r="F214" s="332"/>
      <c r="G214" s="370"/>
      <c r="H214" s="361"/>
      <c r="I214" s="361"/>
      <c r="J214" s="361"/>
      <c r="K214" s="382"/>
    </row>
    <row r="215" s="1" customFormat="1" ht="15" customHeight="1">
      <c r="B215" s="381"/>
      <c r="C215" s="309" t="s">
        <v>2359</v>
      </c>
      <c r="D215" s="309"/>
      <c r="E215" s="309"/>
      <c r="F215" s="332">
        <v>1</v>
      </c>
      <c r="G215" s="370"/>
      <c r="H215" s="361" t="s">
        <v>2400</v>
      </c>
      <c r="I215" s="361"/>
      <c r="J215" s="361"/>
      <c r="K215" s="382"/>
    </row>
    <row r="216" s="1" customFormat="1" ht="15" customHeight="1">
      <c r="B216" s="381"/>
      <c r="C216" s="309"/>
      <c r="D216" s="309"/>
      <c r="E216" s="309"/>
      <c r="F216" s="332">
        <v>2</v>
      </c>
      <c r="G216" s="370"/>
      <c r="H216" s="361" t="s">
        <v>2401</v>
      </c>
      <c r="I216" s="361"/>
      <c r="J216" s="361"/>
      <c r="K216" s="382"/>
    </row>
    <row r="217" s="1" customFormat="1" ht="15" customHeight="1">
      <c r="B217" s="381"/>
      <c r="C217" s="309"/>
      <c r="D217" s="309"/>
      <c r="E217" s="309"/>
      <c r="F217" s="332">
        <v>3</v>
      </c>
      <c r="G217" s="370"/>
      <c r="H217" s="361" t="s">
        <v>2402</v>
      </c>
      <c r="I217" s="361"/>
      <c r="J217" s="361"/>
      <c r="K217" s="382"/>
    </row>
    <row r="218" s="1" customFormat="1" ht="15" customHeight="1">
      <c r="B218" s="381"/>
      <c r="C218" s="309"/>
      <c r="D218" s="309"/>
      <c r="E218" s="309"/>
      <c r="F218" s="332">
        <v>4</v>
      </c>
      <c r="G218" s="370"/>
      <c r="H218" s="361" t="s">
        <v>2403</v>
      </c>
      <c r="I218" s="361"/>
      <c r="J218" s="361"/>
      <c r="K218" s="382"/>
    </row>
    <row r="219" s="1" customFormat="1" ht="12.75" customHeight="1">
      <c r="B219" s="383"/>
      <c r="C219" s="384"/>
      <c r="D219" s="384"/>
      <c r="E219" s="384"/>
      <c r="F219" s="384"/>
      <c r="G219" s="384"/>
      <c r="H219" s="384"/>
      <c r="I219" s="384"/>
      <c r="J219" s="384"/>
      <c r="K219" s="38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115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ROUND(J88,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ROUND((SUM(BE88:BE300)),  2)</f>
        <v>0</v>
      </c>
      <c r="G33" s="41"/>
      <c r="H33" s="41"/>
      <c r="I33" s="151">
        <v>0.20999999999999999</v>
      </c>
      <c r="J33" s="150">
        <f>ROUND(((SUM(BE88:BE300))*I33),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ROUND((SUM(BF88:BF300)),  2)</f>
        <v>0</v>
      </c>
      <c r="G34" s="41"/>
      <c r="H34" s="41"/>
      <c r="I34" s="151">
        <v>0.12</v>
      </c>
      <c r="J34" s="150">
        <f>ROUND(((SUM(BF88:BF300))*I34),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ROUND((SUM(BG88:BG300)),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ROUND((SUM(BH88:BH300)),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ROUND((SUM(BI88:BI300)),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016/2024_1 - SO 101.1 Vozovka a parkovací zálivy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J89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J90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122</v>
      </c>
      <c r="E62" s="177"/>
      <c r="F62" s="177"/>
      <c r="G62" s="177"/>
      <c r="H62" s="177"/>
      <c r="I62" s="177"/>
      <c r="J62" s="178">
        <f>J163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123</v>
      </c>
      <c r="E63" s="177"/>
      <c r="F63" s="177"/>
      <c r="G63" s="177"/>
      <c r="H63" s="177"/>
      <c r="I63" s="177"/>
      <c r="J63" s="178">
        <f>J167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124</v>
      </c>
      <c r="E64" s="177"/>
      <c r="F64" s="177"/>
      <c r="G64" s="177"/>
      <c r="H64" s="177"/>
      <c r="I64" s="177"/>
      <c r="J64" s="178">
        <f>J171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125</v>
      </c>
      <c r="E65" s="177"/>
      <c r="F65" s="177"/>
      <c r="G65" s="177"/>
      <c r="H65" s="177"/>
      <c r="I65" s="177"/>
      <c r="J65" s="178">
        <f>J217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126</v>
      </c>
      <c r="E66" s="177"/>
      <c r="F66" s="177"/>
      <c r="G66" s="177"/>
      <c r="H66" s="177"/>
      <c r="I66" s="177"/>
      <c r="J66" s="178">
        <f>J236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127</v>
      </c>
      <c r="E67" s="177"/>
      <c r="F67" s="177"/>
      <c r="G67" s="177"/>
      <c r="H67" s="177"/>
      <c r="I67" s="177"/>
      <c r="J67" s="178">
        <f>J275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128</v>
      </c>
      <c r="E68" s="177"/>
      <c r="F68" s="177"/>
      <c r="G68" s="177"/>
      <c r="H68" s="177"/>
      <c r="I68" s="177"/>
      <c r="J68" s="178">
        <f>J298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129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63" t="str">
        <f>E7</f>
        <v>Rekonstrukce ulice Čapkova, Světlá nad Sázavou I.etapa</v>
      </c>
      <c r="F78" s="35"/>
      <c r="G78" s="35"/>
      <c r="H78" s="35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114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016/2024_1 - SO 101.1 Vozovka a parkovací zálivy</v>
      </c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>ul. Čapkova</v>
      </c>
      <c r="G82" s="43"/>
      <c r="H82" s="43"/>
      <c r="I82" s="35" t="s">
        <v>23</v>
      </c>
      <c r="J82" s="75" t="str">
        <f>IF(J12="","",J12)</f>
        <v>1. 3. 2024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E15</f>
        <v>Město Světlá nad Sázavou</v>
      </c>
      <c r="G84" s="43"/>
      <c r="H84" s="43"/>
      <c r="I84" s="35" t="s">
        <v>31</v>
      </c>
      <c r="J84" s="39" t="str">
        <f>E21</f>
        <v>DI PROJEKT s.r.o.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IF(E18="","",E18)</f>
        <v>Vyplň údaj</v>
      </c>
      <c r="G85" s="43"/>
      <c r="H85" s="43"/>
      <c r="I85" s="35" t="s">
        <v>36</v>
      </c>
      <c r="J85" s="39" t="str">
        <f>E24</f>
        <v>DI PROJEKT s.r.o.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0"/>
      <c r="B87" s="181"/>
      <c r="C87" s="182" t="s">
        <v>130</v>
      </c>
      <c r="D87" s="183" t="s">
        <v>58</v>
      </c>
      <c r="E87" s="183" t="s">
        <v>54</v>
      </c>
      <c r="F87" s="183" t="s">
        <v>55</v>
      </c>
      <c r="G87" s="183" t="s">
        <v>131</v>
      </c>
      <c r="H87" s="183" t="s">
        <v>132</v>
      </c>
      <c r="I87" s="183" t="s">
        <v>133</v>
      </c>
      <c r="J87" s="183" t="s">
        <v>118</v>
      </c>
      <c r="K87" s="184" t="s">
        <v>134</v>
      </c>
      <c r="L87" s="185"/>
      <c r="M87" s="95" t="s">
        <v>19</v>
      </c>
      <c r="N87" s="96" t="s">
        <v>43</v>
      </c>
      <c r="O87" s="96" t="s">
        <v>135</v>
      </c>
      <c r="P87" s="96" t="s">
        <v>136</v>
      </c>
      <c r="Q87" s="96" t="s">
        <v>137</v>
      </c>
      <c r="R87" s="96" t="s">
        <v>138</v>
      </c>
      <c r="S87" s="96" t="s">
        <v>139</v>
      </c>
      <c r="T87" s="97" t="s">
        <v>140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</row>
    <row r="88" s="2" customFormat="1" ht="22.8" customHeight="1">
      <c r="A88" s="41"/>
      <c r="B88" s="42"/>
      <c r="C88" s="102" t="s">
        <v>141</v>
      </c>
      <c r="D88" s="43"/>
      <c r="E88" s="43"/>
      <c r="F88" s="43"/>
      <c r="G88" s="43"/>
      <c r="H88" s="43"/>
      <c r="I88" s="43"/>
      <c r="J88" s="186">
        <f>BK88</f>
        <v>0</v>
      </c>
      <c r="K88" s="43"/>
      <c r="L88" s="47"/>
      <c r="M88" s="98"/>
      <c r="N88" s="187"/>
      <c r="O88" s="99"/>
      <c r="P88" s="188">
        <f>P89</f>
        <v>0</v>
      </c>
      <c r="Q88" s="99"/>
      <c r="R88" s="188">
        <f>R89</f>
        <v>506.31556474249999</v>
      </c>
      <c r="S88" s="99"/>
      <c r="T88" s="189">
        <f>T89</f>
        <v>652.93200000000013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72</v>
      </c>
      <c r="AU88" s="20" t="s">
        <v>119</v>
      </c>
      <c r="BK88" s="190">
        <f>BK89</f>
        <v>0</v>
      </c>
    </row>
    <row r="89" s="12" customFormat="1" ht="25.92" customHeight="1">
      <c r="A89" s="12"/>
      <c r="B89" s="191"/>
      <c r="C89" s="192"/>
      <c r="D89" s="193" t="s">
        <v>72</v>
      </c>
      <c r="E89" s="194" t="s">
        <v>142</v>
      </c>
      <c r="F89" s="194" t="s">
        <v>143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P90+P163+P167+P171+P217+P236+P275+P298</f>
        <v>0</v>
      </c>
      <c r="Q89" s="199"/>
      <c r="R89" s="200">
        <f>R90+R163+R167+R171+R217+R236+R275+R298</f>
        <v>506.31556474249999</v>
      </c>
      <c r="S89" s="199"/>
      <c r="T89" s="201">
        <f>T90+T163+T167+T171+T217+T236+T275+T298</f>
        <v>652.93200000000013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80</v>
      </c>
      <c r="AT89" s="203" t="s">
        <v>72</v>
      </c>
      <c r="AU89" s="203" t="s">
        <v>73</v>
      </c>
      <c r="AY89" s="202" t="s">
        <v>144</v>
      </c>
      <c r="BK89" s="204">
        <f>BK90+BK163+BK167+BK171+BK217+BK236+BK275+BK298</f>
        <v>0</v>
      </c>
    </row>
    <row r="90" s="12" customFormat="1" ht="22.8" customHeight="1">
      <c r="A90" s="12"/>
      <c r="B90" s="191"/>
      <c r="C90" s="192"/>
      <c r="D90" s="193" t="s">
        <v>72</v>
      </c>
      <c r="E90" s="205" t="s">
        <v>80</v>
      </c>
      <c r="F90" s="205" t="s">
        <v>145</v>
      </c>
      <c r="G90" s="192"/>
      <c r="H90" s="192"/>
      <c r="I90" s="195"/>
      <c r="J90" s="206">
        <f>BK90</f>
        <v>0</v>
      </c>
      <c r="K90" s="192"/>
      <c r="L90" s="197"/>
      <c r="M90" s="198"/>
      <c r="N90" s="199"/>
      <c r="O90" s="199"/>
      <c r="P90" s="200">
        <f>SUM(P91:P162)</f>
        <v>0</v>
      </c>
      <c r="Q90" s="199"/>
      <c r="R90" s="200">
        <f>SUM(R91:R162)</f>
        <v>86.688000000000002</v>
      </c>
      <c r="S90" s="199"/>
      <c r="T90" s="201">
        <f>SUM(T91:T162)</f>
        <v>641.23200000000008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80</v>
      </c>
      <c r="AT90" s="203" t="s">
        <v>72</v>
      </c>
      <c r="AU90" s="203" t="s">
        <v>80</v>
      </c>
      <c r="AY90" s="202" t="s">
        <v>144</v>
      </c>
      <c r="BK90" s="204">
        <f>SUM(BK91:BK162)</f>
        <v>0</v>
      </c>
    </row>
    <row r="91" s="2" customFormat="1" ht="37.8" customHeight="1">
      <c r="A91" s="41"/>
      <c r="B91" s="42"/>
      <c r="C91" s="207" t="s">
        <v>80</v>
      </c>
      <c r="D91" s="207" t="s">
        <v>146</v>
      </c>
      <c r="E91" s="208" t="s">
        <v>147</v>
      </c>
      <c r="F91" s="209" t="s">
        <v>148</v>
      </c>
      <c r="G91" s="210" t="s">
        <v>149</v>
      </c>
      <c r="H91" s="211">
        <v>96</v>
      </c>
      <c r="I91" s="212"/>
      <c r="J91" s="213">
        <f>ROUND(I91*H91,2)</f>
        <v>0</v>
      </c>
      <c r="K91" s="209" t="s">
        <v>150</v>
      </c>
      <c r="L91" s="47"/>
      <c r="M91" s="214" t="s">
        <v>19</v>
      </c>
      <c r="N91" s="215" t="s">
        <v>44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0.32000000000000001</v>
      </c>
      <c r="T91" s="217">
        <f>S91*H91</f>
        <v>30.719999999999999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151</v>
      </c>
      <c r="AT91" s="218" t="s">
        <v>146</v>
      </c>
      <c r="AU91" s="218" t="s">
        <v>82</v>
      </c>
      <c r="AY91" s="20" t="s">
        <v>144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151</v>
      </c>
      <c r="BM91" s="218" t="s">
        <v>152</v>
      </c>
    </row>
    <row r="92" s="2" customFormat="1">
      <c r="A92" s="41"/>
      <c r="B92" s="42"/>
      <c r="C92" s="43"/>
      <c r="D92" s="220" t="s">
        <v>153</v>
      </c>
      <c r="E92" s="43"/>
      <c r="F92" s="221" t="s">
        <v>154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153</v>
      </c>
      <c r="AU92" s="20" t="s">
        <v>82</v>
      </c>
    </row>
    <row r="93" s="13" customFormat="1">
      <c r="A93" s="13"/>
      <c r="B93" s="225"/>
      <c r="C93" s="226"/>
      <c r="D93" s="227" t="s">
        <v>155</v>
      </c>
      <c r="E93" s="228" t="s">
        <v>19</v>
      </c>
      <c r="F93" s="229" t="s">
        <v>156</v>
      </c>
      <c r="G93" s="226"/>
      <c r="H93" s="228" t="s">
        <v>19</v>
      </c>
      <c r="I93" s="230"/>
      <c r="J93" s="226"/>
      <c r="K93" s="226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155</v>
      </c>
      <c r="AU93" s="235" t="s">
        <v>82</v>
      </c>
      <c r="AV93" s="13" t="s">
        <v>80</v>
      </c>
      <c r="AW93" s="13" t="s">
        <v>35</v>
      </c>
      <c r="AX93" s="13" t="s">
        <v>73</v>
      </c>
      <c r="AY93" s="235" t="s">
        <v>144</v>
      </c>
    </row>
    <row r="94" s="14" customFormat="1">
      <c r="A94" s="14"/>
      <c r="B94" s="236"/>
      <c r="C94" s="237"/>
      <c r="D94" s="227" t="s">
        <v>155</v>
      </c>
      <c r="E94" s="238" t="s">
        <v>19</v>
      </c>
      <c r="F94" s="239" t="s">
        <v>157</v>
      </c>
      <c r="G94" s="237"/>
      <c r="H94" s="240">
        <v>96</v>
      </c>
      <c r="I94" s="241"/>
      <c r="J94" s="237"/>
      <c r="K94" s="237"/>
      <c r="L94" s="242"/>
      <c r="M94" s="243"/>
      <c r="N94" s="244"/>
      <c r="O94" s="244"/>
      <c r="P94" s="244"/>
      <c r="Q94" s="244"/>
      <c r="R94" s="244"/>
      <c r="S94" s="244"/>
      <c r="T94" s="24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6" t="s">
        <v>155</v>
      </c>
      <c r="AU94" s="246" t="s">
        <v>82</v>
      </c>
      <c r="AV94" s="14" t="s">
        <v>82</v>
      </c>
      <c r="AW94" s="14" t="s">
        <v>35</v>
      </c>
      <c r="AX94" s="14" t="s">
        <v>80</v>
      </c>
      <c r="AY94" s="246" t="s">
        <v>144</v>
      </c>
    </row>
    <row r="95" s="2" customFormat="1" ht="33" customHeight="1">
      <c r="A95" s="41"/>
      <c r="B95" s="42"/>
      <c r="C95" s="207" t="s">
        <v>82</v>
      </c>
      <c r="D95" s="207" t="s">
        <v>146</v>
      </c>
      <c r="E95" s="208" t="s">
        <v>158</v>
      </c>
      <c r="F95" s="209" t="s">
        <v>159</v>
      </c>
      <c r="G95" s="210" t="s">
        <v>149</v>
      </c>
      <c r="H95" s="211">
        <v>1932</v>
      </c>
      <c r="I95" s="212"/>
      <c r="J95" s="213">
        <f>ROUND(I95*H95,2)</f>
        <v>0</v>
      </c>
      <c r="K95" s="209" t="s">
        <v>150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0.316</v>
      </c>
      <c r="T95" s="217">
        <f>S95*H95</f>
        <v>610.51200000000006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151</v>
      </c>
      <c r="AT95" s="218" t="s">
        <v>146</v>
      </c>
      <c r="AU95" s="218" t="s">
        <v>82</v>
      </c>
      <c r="AY95" s="20" t="s">
        <v>144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151</v>
      </c>
      <c r="BM95" s="218" t="s">
        <v>160</v>
      </c>
    </row>
    <row r="96" s="2" customFormat="1">
      <c r="A96" s="41"/>
      <c r="B96" s="42"/>
      <c r="C96" s="43"/>
      <c r="D96" s="220" t="s">
        <v>153</v>
      </c>
      <c r="E96" s="43"/>
      <c r="F96" s="221" t="s">
        <v>161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153</v>
      </c>
      <c r="AU96" s="20" t="s">
        <v>82</v>
      </c>
    </row>
    <row r="97" s="13" customFormat="1">
      <c r="A97" s="13"/>
      <c r="B97" s="225"/>
      <c r="C97" s="226"/>
      <c r="D97" s="227" t="s">
        <v>155</v>
      </c>
      <c r="E97" s="228" t="s">
        <v>19</v>
      </c>
      <c r="F97" s="229" t="s">
        <v>156</v>
      </c>
      <c r="G97" s="226"/>
      <c r="H97" s="228" t="s">
        <v>19</v>
      </c>
      <c r="I97" s="230"/>
      <c r="J97" s="226"/>
      <c r="K97" s="226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155</v>
      </c>
      <c r="AU97" s="235" t="s">
        <v>82</v>
      </c>
      <c r="AV97" s="13" t="s">
        <v>80</v>
      </c>
      <c r="AW97" s="13" t="s">
        <v>35</v>
      </c>
      <c r="AX97" s="13" t="s">
        <v>73</v>
      </c>
      <c r="AY97" s="235" t="s">
        <v>144</v>
      </c>
    </row>
    <row r="98" s="14" customFormat="1">
      <c r="A98" s="14"/>
      <c r="B98" s="236"/>
      <c r="C98" s="237"/>
      <c r="D98" s="227" t="s">
        <v>155</v>
      </c>
      <c r="E98" s="238" t="s">
        <v>19</v>
      </c>
      <c r="F98" s="239" t="s">
        <v>162</v>
      </c>
      <c r="G98" s="237"/>
      <c r="H98" s="240">
        <v>1932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155</v>
      </c>
      <c r="AU98" s="246" t="s">
        <v>82</v>
      </c>
      <c r="AV98" s="14" t="s">
        <v>82</v>
      </c>
      <c r="AW98" s="14" t="s">
        <v>35</v>
      </c>
      <c r="AX98" s="14" t="s">
        <v>80</v>
      </c>
      <c r="AY98" s="246" t="s">
        <v>144</v>
      </c>
    </row>
    <row r="99" s="2" customFormat="1" ht="21.75" customHeight="1">
      <c r="A99" s="41"/>
      <c r="B99" s="42"/>
      <c r="C99" s="207" t="s">
        <v>163</v>
      </c>
      <c r="D99" s="207" t="s">
        <v>146</v>
      </c>
      <c r="E99" s="208" t="s">
        <v>164</v>
      </c>
      <c r="F99" s="209" t="s">
        <v>165</v>
      </c>
      <c r="G99" s="210" t="s">
        <v>166</v>
      </c>
      <c r="H99" s="211">
        <v>857.28999999999996</v>
      </c>
      <c r="I99" s="212"/>
      <c r="J99" s="213">
        <f>ROUND(I99*H99,2)</f>
        <v>0</v>
      </c>
      <c r="K99" s="209" t="s">
        <v>150</v>
      </c>
      <c r="L99" s="47"/>
      <c r="M99" s="214" t="s">
        <v>19</v>
      </c>
      <c r="N99" s="215" t="s">
        <v>44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151</v>
      </c>
      <c r="AT99" s="218" t="s">
        <v>146</v>
      </c>
      <c r="AU99" s="218" t="s">
        <v>82</v>
      </c>
      <c r="AY99" s="20" t="s">
        <v>144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151</v>
      </c>
      <c r="BM99" s="218" t="s">
        <v>167</v>
      </c>
    </row>
    <row r="100" s="2" customFormat="1">
      <c r="A100" s="41"/>
      <c r="B100" s="42"/>
      <c r="C100" s="43"/>
      <c r="D100" s="220" t="s">
        <v>153</v>
      </c>
      <c r="E100" s="43"/>
      <c r="F100" s="221" t="s">
        <v>168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153</v>
      </c>
      <c r="AU100" s="20" t="s">
        <v>82</v>
      </c>
    </row>
    <row r="101" s="13" customFormat="1">
      <c r="A101" s="13"/>
      <c r="B101" s="225"/>
      <c r="C101" s="226"/>
      <c r="D101" s="227" t="s">
        <v>155</v>
      </c>
      <c r="E101" s="228" t="s">
        <v>19</v>
      </c>
      <c r="F101" s="229" t="s">
        <v>156</v>
      </c>
      <c r="G101" s="226"/>
      <c r="H101" s="228" t="s">
        <v>19</v>
      </c>
      <c r="I101" s="230"/>
      <c r="J101" s="226"/>
      <c r="K101" s="226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155</v>
      </c>
      <c r="AU101" s="235" t="s">
        <v>82</v>
      </c>
      <c r="AV101" s="13" t="s">
        <v>80</v>
      </c>
      <c r="AW101" s="13" t="s">
        <v>35</v>
      </c>
      <c r="AX101" s="13" t="s">
        <v>73</v>
      </c>
      <c r="AY101" s="235" t="s">
        <v>144</v>
      </c>
    </row>
    <row r="102" s="14" customFormat="1">
      <c r="A102" s="14"/>
      <c r="B102" s="236"/>
      <c r="C102" s="237"/>
      <c r="D102" s="227" t="s">
        <v>155</v>
      </c>
      <c r="E102" s="238" t="s">
        <v>19</v>
      </c>
      <c r="F102" s="239" t="s">
        <v>169</v>
      </c>
      <c r="G102" s="237"/>
      <c r="H102" s="240">
        <v>434.24000000000001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155</v>
      </c>
      <c r="AU102" s="246" t="s">
        <v>82</v>
      </c>
      <c r="AV102" s="14" t="s">
        <v>82</v>
      </c>
      <c r="AW102" s="14" t="s">
        <v>35</v>
      </c>
      <c r="AX102" s="14" t="s">
        <v>73</v>
      </c>
      <c r="AY102" s="246" t="s">
        <v>144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170</v>
      </c>
      <c r="G103" s="237"/>
      <c r="H103" s="240">
        <v>101.09999999999999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73</v>
      </c>
      <c r="AY103" s="246" t="s">
        <v>144</v>
      </c>
    </row>
    <row r="104" s="15" customFormat="1">
      <c r="A104" s="15"/>
      <c r="B104" s="247"/>
      <c r="C104" s="248"/>
      <c r="D104" s="227" t="s">
        <v>155</v>
      </c>
      <c r="E104" s="249" t="s">
        <v>19</v>
      </c>
      <c r="F104" s="250" t="s">
        <v>171</v>
      </c>
      <c r="G104" s="248"/>
      <c r="H104" s="251">
        <v>535.34000000000003</v>
      </c>
      <c r="I104" s="252"/>
      <c r="J104" s="248"/>
      <c r="K104" s="248"/>
      <c r="L104" s="253"/>
      <c r="M104" s="254"/>
      <c r="N104" s="255"/>
      <c r="O104" s="255"/>
      <c r="P104" s="255"/>
      <c r="Q104" s="255"/>
      <c r="R104" s="255"/>
      <c r="S104" s="255"/>
      <c r="T104" s="25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7" t="s">
        <v>155</v>
      </c>
      <c r="AU104" s="257" t="s">
        <v>82</v>
      </c>
      <c r="AV104" s="15" t="s">
        <v>163</v>
      </c>
      <c r="AW104" s="15" t="s">
        <v>35</v>
      </c>
      <c r="AX104" s="15" t="s">
        <v>73</v>
      </c>
      <c r="AY104" s="257" t="s">
        <v>144</v>
      </c>
    </row>
    <row r="105" s="13" customFormat="1">
      <c r="A105" s="13"/>
      <c r="B105" s="225"/>
      <c r="C105" s="226"/>
      <c r="D105" s="227" t="s">
        <v>155</v>
      </c>
      <c r="E105" s="228" t="s">
        <v>19</v>
      </c>
      <c r="F105" s="229" t="s">
        <v>172</v>
      </c>
      <c r="G105" s="226"/>
      <c r="H105" s="228" t="s">
        <v>19</v>
      </c>
      <c r="I105" s="230"/>
      <c r="J105" s="226"/>
      <c r="K105" s="226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155</v>
      </c>
      <c r="AU105" s="235" t="s">
        <v>82</v>
      </c>
      <c r="AV105" s="13" t="s">
        <v>80</v>
      </c>
      <c r="AW105" s="13" t="s">
        <v>35</v>
      </c>
      <c r="AX105" s="13" t="s">
        <v>73</v>
      </c>
      <c r="AY105" s="235" t="s">
        <v>144</v>
      </c>
    </row>
    <row r="106" s="14" customFormat="1">
      <c r="A106" s="14"/>
      <c r="B106" s="236"/>
      <c r="C106" s="237"/>
      <c r="D106" s="227" t="s">
        <v>155</v>
      </c>
      <c r="E106" s="238" t="s">
        <v>19</v>
      </c>
      <c r="F106" s="239" t="s">
        <v>173</v>
      </c>
      <c r="G106" s="237"/>
      <c r="H106" s="240">
        <v>271.39999999999998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155</v>
      </c>
      <c r="AU106" s="246" t="s">
        <v>82</v>
      </c>
      <c r="AV106" s="14" t="s">
        <v>82</v>
      </c>
      <c r="AW106" s="14" t="s">
        <v>35</v>
      </c>
      <c r="AX106" s="14" t="s">
        <v>73</v>
      </c>
      <c r="AY106" s="246" t="s">
        <v>144</v>
      </c>
    </row>
    <row r="107" s="14" customFormat="1">
      <c r="A107" s="14"/>
      <c r="B107" s="236"/>
      <c r="C107" s="237"/>
      <c r="D107" s="227" t="s">
        <v>155</v>
      </c>
      <c r="E107" s="238" t="s">
        <v>19</v>
      </c>
      <c r="F107" s="239" t="s">
        <v>174</v>
      </c>
      <c r="G107" s="237"/>
      <c r="H107" s="240">
        <v>50.549999999999997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155</v>
      </c>
      <c r="AU107" s="246" t="s">
        <v>82</v>
      </c>
      <c r="AV107" s="14" t="s">
        <v>82</v>
      </c>
      <c r="AW107" s="14" t="s">
        <v>35</v>
      </c>
      <c r="AX107" s="14" t="s">
        <v>73</v>
      </c>
      <c r="AY107" s="246" t="s">
        <v>144</v>
      </c>
    </row>
    <row r="108" s="15" customFormat="1">
      <c r="A108" s="15"/>
      <c r="B108" s="247"/>
      <c r="C108" s="248"/>
      <c r="D108" s="227" t="s">
        <v>155</v>
      </c>
      <c r="E108" s="249" t="s">
        <v>19</v>
      </c>
      <c r="F108" s="250" t="s">
        <v>171</v>
      </c>
      <c r="G108" s="248"/>
      <c r="H108" s="251">
        <v>321.94999999999999</v>
      </c>
      <c r="I108" s="252"/>
      <c r="J108" s="248"/>
      <c r="K108" s="248"/>
      <c r="L108" s="253"/>
      <c r="M108" s="254"/>
      <c r="N108" s="255"/>
      <c r="O108" s="255"/>
      <c r="P108" s="255"/>
      <c r="Q108" s="255"/>
      <c r="R108" s="255"/>
      <c r="S108" s="255"/>
      <c r="T108" s="256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7" t="s">
        <v>155</v>
      </c>
      <c r="AU108" s="257" t="s">
        <v>82</v>
      </c>
      <c r="AV108" s="15" t="s">
        <v>163</v>
      </c>
      <c r="AW108" s="15" t="s">
        <v>35</v>
      </c>
      <c r="AX108" s="15" t="s">
        <v>73</v>
      </c>
      <c r="AY108" s="257" t="s">
        <v>144</v>
      </c>
    </row>
    <row r="109" s="16" customFormat="1">
      <c r="A109" s="16"/>
      <c r="B109" s="258"/>
      <c r="C109" s="259"/>
      <c r="D109" s="227" t="s">
        <v>155</v>
      </c>
      <c r="E109" s="260" t="s">
        <v>19</v>
      </c>
      <c r="F109" s="261" t="s">
        <v>175</v>
      </c>
      <c r="G109" s="259"/>
      <c r="H109" s="262">
        <v>857.28999999999996</v>
      </c>
      <c r="I109" s="263"/>
      <c r="J109" s="259"/>
      <c r="K109" s="259"/>
      <c r="L109" s="264"/>
      <c r="M109" s="265"/>
      <c r="N109" s="266"/>
      <c r="O109" s="266"/>
      <c r="P109" s="266"/>
      <c r="Q109" s="266"/>
      <c r="R109" s="266"/>
      <c r="S109" s="266"/>
      <c r="T109" s="267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T109" s="268" t="s">
        <v>155</v>
      </c>
      <c r="AU109" s="268" t="s">
        <v>82</v>
      </c>
      <c r="AV109" s="16" t="s">
        <v>151</v>
      </c>
      <c r="AW109" s="16" t="s">
        <v>35</v>
      </c>
      <c r="AX109" s="16" t="s">
        <v>80</v>
      </c>
      <c r="AY109" s="268" t="s">
        <v>144</v>
      </c>
    </row>
    <row r="110" s="2" customFormat="1" ht="24.15" customHeight="1">
      <c r="A110" s="41"/>
      <c r="B110" s="42"/>
      <c r="C110" s="207" t="s">
        <v>151</v>
      </c>
      <c r="D110" s="207" t="s">
        <v>146</v>
      </c>
      <c r="E110" s="208" t="s">
        <v>176</v>
      </c>
      <c r="F110" s="209" t="s">
        <v>177</v>
      </c>
      <c r="G110" s="210" t="s">
        <v>166</v>
      </c>
      <c r="H110" s="211">
        <v>128.40000000000001</v>
      </c>
      <c r="I110" s="212"/>
      <c r="J110" s="213">
        <f>ROUND(I110*H110,2)</f>
        <v>0</v>
      </c>
      <c r="K110" s="209" t="s">
        <v>150</v>
      </c>
      <c r="L110" s="47"/>
      <c r="M110" s="214" t="s">
        <v>19</v>
      </c>
      <c r="N110" s="215" t="s">
        <v>44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151</v>
      </c>
      <c r="AT110" s="218" t="s">
        <v>146</v>
      </c>
      <c r="AU110" s="218" t="s">
        <v>82</v>
      </c>
      <c r="AY110" s="20" t="s">
        <v>144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151</v>
      </c>
      <c r="BM110" s="218" t="s">
        <v>178</v>
      </c>
    </row>
    <row r="111" s="2" customFormat="1">
      <c r="A111" s="41"/>
      <c r="B111" s="42"/>
      <c r="C111" s="43"/>
      <c r="D111" s="220" t="s">
        <v>153</v>
      </c>
      <c r="E111" s="43"/>
      <c r="F111" s="221" t="s">
        <v>179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153</v>
      </c>
      <c r="AU111" s="20" t="s">
        <v>82</v>
      </c>
    </row>
    <row r="112" s="13" customFormat="1">
      <c r="A112" s="13"/>
      <c r="B112" s="225"/>
      <c r="C112" s="226"/>
      <c r="D112" s="227" t="s">
        <v>155</v>
      </c>
      <c r="E112" s="228" t="s">
        <v>19</v>
      </c>
      <c r="F112" s="229" t="s">
        <v>156</v>
      </c>
      <c r="G112" s="226"/>
      <c r="H112" s="228" t="s">
        <v>19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155</v>
      </c>
      <c r="AU112" s="235" t="s">
        <v>82</v>
      </c>
      <c r="AV112" s="13" t="s">
        <v>80</v>
      </c>
      <c r="AW112" s="13" t="s">
        <v>35</v>
      </c>
      <c r="AX112" s="13" t="s">
        <v>73</v>
      </c>
      <c r="AY112" s="235" t="s">
        <v>144</v>
      </c>
    </row>
    <row r="113" s="14" customFormat="1">
      <c r="A113" s="14"/>
      <c r="B113" s="236"/>
      <c r="C113" s="237"/>
      <c r="D113" s="227" t="s">
        <v>155</v>
      </c>
      <c r="E113" s="238" t="s">
        <v>19</v>
      </c>
      <c r="F113" s="239" t="s">
        <v>180</v>
      </c>
      <c r="G113" s="237"/>
      <c r="H113" s="240">
        <v>51.600000000000001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155</v>
      </c>
      <c r="AU113" s="246" t="s">
        <v>82</v>
      </c>
      <c r="AV113" s="14" t="s">
        <v>82</v>
      </c>
      <c r="AW113" s="14" t="s">
        <v>35</v>
      </c>
      <c r="AX113" s="14" t="s">
        <v>73</v>
      </c>
      <c r="AY113" s="246" t="s">
        <v>144</v>
      </c>
    </row>
    <row r="114" s="14" customFormat="1">
      <c r="A114" s="14"/>
      <c r="B114" s="236"/>
      <c r="C114" s="237"/>
      <c r="D114" s="227" t="s">
        <v>155</v>
      </c>
      <c r="E114" s="238" t="s">
        <v>19</v>
      </c>
      <c r="F114" s="239" t="s">
        <v>181</v>
      </c>
      <c r="G114" s="237"/>
      <c r="H114" s="240">
        <v>76.799999999999997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155</v>
      </c>
      <c r="AU114" s="246" t="s">
        <v>82</v>
      </c>
      <c r="AV114" s="14" t="s">
        <v>82</v>
      </c>
      <c r="AW114" s="14" t="s">
        <v>35</v>
      </c>
      <c r="AX114" s="14" t="s">
        <v>73</v>
      </c>
      <c r="AY114" s="246" t="s">
        <v>144</v>
      </c>
    </row>
    <row r="115" s="16" customFormat="1">
      <c r="A115" s="16"/>
      <c r="B115" s="258"/>
      <c r="C115" s="259"/>
      <c r="D115" s="227" t="s">
        <v>155</v>
      </c>
      <c r="E115" s="260" t="s">
        <v>19</v>
      </c>
      <c r="F115" s="261" t="s">
        <v>175</v>
      </c>
      <c r="G115" s="259"/>
      <c r="H115" s="262">
        <v>128.40000000000001</v>
      </c>
      <c r="I115" s="263"/>
      <c r="J115" s="259"/>
      <c r="K115" s="259"/>
      <c r="L115" s="264"/>
      <c r="M115" s="265"/>
      <c r="N115" s="266"/>
      <c r="O115" s="266"/>
      <c r="P115" s="266"/>
      <c r="Q115" s="266"/>
      <c r="R115" s="266"/>
      <c r="S115" s="266"/>
      <c r="T115" s="267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68" t="s">
        <v>155</v>
      </c>
      <c r="AU115" s="268" t="s">
        <v>82</v>
      </c>
      <c r="AV115" s="16" t="s">
        <v>151</v>
      </c>
      <c r="AW115" s="16" t="s">
        <v>35</v>
      </c>
      <c r="AX115" s="16" t="s">
        <v>80</v>
      </c>
      <c r="AY115" s="268" t="s">
        <v>144</v>
      </c>
    </row>
    <row r="116" s="2" customFormat="1" ht="37.8" customHeight="1">
      <c r="A116" s="41"/>
      <c r="B116" s="42"/>
      <c r="C116" s="207" t="s">
        <v>182</v>
      </c>
      <c r="D116" s="207" t="s">
        <v>146</v>
      </c>
      <c r="E116" s="208" t="s">
        <v>183</v>
      </c>
      <c r="F116" s="209" t="s">
        <v>184</v>
      </c>
      <c r="G116" s="210" t="s">
        <v>166</v>
      </c>
      <c r="H116" s="211">
        <v>776.88999999999999</v>
      </c>
      <c r="I116" s="212"/>
      <c r="J116" s="213">
        <f>ROUND(I116*H116,2)</f>
        <v>0</v>
      </c>
      <c r="K116" s="209" t="s">
        <v>150</v>
      </c>
      <c r="L116" s="47"/>
      <c r="M116" s="214" t="s">
        <v>19</v>
      </c>
      <c r="N116" s="215" t="s">
        <v>44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151</v>
      </c>
      <c r="AT116" s="218" t="s">
        <v>146</v>
      </c>
      <c r="AU116" s="218" t="s">
        <v>82</v>
      </c>
      <c r="AY116" s="20" t="s">
        <v>144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151</v>
      </c>
      <c r="BM116" s="218" t="s">
        <v>185</v>
      </c>
    </row>
    <row r="117" s="2" customFormat="1">
      <c r="A117" s="41"/>
      <c r="B117" s="42"/>
      <c r="C117" s="43"/>
      <c r="D117" s="220" t="s">
        <v>153</v>
      </c>
      <c r="E117" s="43"/>
      <c r="F117" s="221" t="s">
        <v>186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153</v>
      </c>
      <c r="AU117" s="20" t="s">
        <v>82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187</v>
      </c>
      <c r="G118" s="237"/>
      <c r="H118" s="240">
        <v>535.34000000000003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73</v>
      </c>
      <c r="AY118" s="246" t="s">
        <v>144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188</v>
      </c>
      <c r="G119" s="237"/>
      <c r="H119" s="240">
        <v>321.94999999999999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73</v>
      </c>
      <c r="AY119" s="246" t="s">
        <v>144</v>
      </c>
    </row>
    <row r="120" s="14" customFormat="1">
      <c r="A120" s="14"/>
      <c r="B120" s="236"/>
      <c r="C120" s="237"/>
      <c r="D120" s="227" t="s">
        <v>155</v>
      </c>
      <c r="E120" s="238" t="s">
        <v>19</v>
      </c>
      <c r="F120" s="239" t="s">
        <v>189</v>
      </c>
      <c r="G120" s="237"/>
      <c r="H120" s="240">
        <v>128.40000000000001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155</v>
      </c>
      <c r="AU120" s="246" t="s">
        <v>82</v>
      </c>
      <c r="AV120" s="14" t="s">
        <v>82</v>
      </c>
      <c r="AW120" s="14" t="s">
        <v>35</v>
      </c>
      <c r="AX120" s="14" t="s">
        <v>73</v>
      </c>
      <c r="AY120" s="246" t="s">
        <v>144</v>
      </c>
    </row>
    <row r="121" s="15" customFormat="1">
      <c r="A121" s="15"/>
      <c r="B121" s="247"/>
      <c r="C121" s="248"/>
      <c r="D121" s="227" t="s">
        <v>155</v>
      </c>
      <c r="E121" s="249" t="s">
        <v>19</v>
      </c>
      <c r="F121" s="250" t="s">
        <v>171</v>
      </c>
      <c r="G121" s="248"/>
      <c r="H121" s="251">
        <v>985.68999999999994</v>
      </c>
      <c r="I121" s="252"/>
      <c r="J121" s="248"/>
      <c r="K121" s="248"/>
      <c r="L121" s="253"/>
      <c r="M121" s="254"/>
      <c r="N121" s="255"/>
      <c r="O121" s="255"/>
      <c r="P121" s="255"/>
      <c r="Q121" s="255"/>
      <c r="R121" s="255"/>
      <c r="S121" s="255"/>
      <c r="T121" s="25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7" t="s">
        <v>155</v>
      </c>
      <c r="AU121" s="257" t="s">
        <v>82</v>
      </c>
      <c r="AV121" s="15" t="s">
        <v>163</v>
      </c>
      <c r="AW121" s="15" t="s">
        <v>35</v>
      </c>
      <c r="AX121" s="15" t="s">
        <v>73</v>
      </c>
      <c r="AY121" s="257" t="s">
        <v>144</v>
      </c>
    </row>
    <row r="122" s="14" customFormat="1">
      <c r="A122" s="14"/>
      <c r="B122" s="236"/>
      <c r="C122" s="237"/>
      <c r="D122" s="227" t="s">
        <v>155</v>
      </c>
      <c r="E122" s="238" t="s">
        <v>19</v>
      </c>
      <c r="F122" s="239" t="s">
        <v>190</v>
      </c>
      <c r="G122" s="237"/>
      <c r="H122" s="240">
        <v>-208.80000000000001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155</v>
      </c>
      <c r="AU122" s="246" t="s">
        <v>82</v>
      </c>
      <c r="AV122" s="14" t="s">
        <v>82</v>
      </c>
      <c r="AW122" s="14" t="s">
        <v>35</v>
      </c>
      <c r="AX122" s="14" t="s">
        <v>73</v>
      </c>
      <c r="AY122" s="246" t="s">
        <v>144</v>
      </c>
    </row>
    <row r="123" s="16" customFormat="1">
      <c r="A123" s="16"/>
      <c r="B123" s="258"/>
      <c r="C123" s="259"/>
      <c r="D123" s="227" t="s">
        <v>155</v>
      </c>
      <c r="E123" s="260" t="s">
        <v>19</v>
      </c>
      <c r="F123" s="261" t="s">
        <v>175</v>
      </c>
      <c r="G123" s="259"/>
      <c r="H123" s="262">
        <v>776.88999999999987</v>
      </c>
      <c r="I123" s="263"/>
      <c r="J123" s="259"/>
      <c r="K123" s="259"/>
      <c r="L123" s="264"/>
      <c r="M123" s="265"/>
      <c r="N123" s="266"/>
      <c r="O123" s="266"/>
      <c r="P123" s="266"/>
      <c r="Q123" s="266"/>
      <c r="R123" s="266"/>
      <c r="S123" s="266"/>
      <c r="T123" s="267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T123" s="268" t="s">
        <v>155</v>
      </c>
      <c r="AU123" s="268" t="s">
        <v>82</v>
      </c>
      <c r="AV123" s="16" t="s">
        <v>151</v>
      </c>
      <c r="AW123" s="16" t="s">
        <v>35</v>
      </c>
      <c r="AX123" s="16" t="s">
        <v>80</v>
      </c>
      <c r="AY123" s="268" t="s">
        <v>144</v>
      </c>
    </row>
    <row r="124" s="2" customFormat="1" ht="37.8" customHeight="1">
      <c r="A124" s="41"/>
      <c r="B124" s="42"/>
      <c r="C124" s="207" t="s">
        <v>191</v>
      </c>
      <c r="D124" s="207" t="s">
        <v>146</v>
      </c>
      <c r="E124" s="208" t="s">
        <v>192</v>
      </c>
      <c r="F124" s="209" t="s">
        <v>193</v>
      </c>
      <c r="G124" s="210" t="s">
        <v>166</v>
      </c>
      <c r="H124" s="211">
        <v>7768.8999999999996</v>
      </c>
      <c r="I124" s="212"/>
      <c r="J124" s="213">
        <f>ROUND(I124*H124,2)</f>
        <v>0</v>
      </c>
      <c r="K124" s="209" t="s">
        <v>150</v>
      </c>
      <c r="L124" s="47"/>
      <c r="M124" s="214" t="s">
        <v>19</v>
      </c>
      <c r="N124" s="215" t="s">
        <v>44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151</v>
      </c>
      <c r="AT124" s="218" t="s">
        <v>146</v>
      </c>
      <c r="AU124" s="218" t="s">
        <v>82</v>
      </c>
      <c r="AY124" s="20" t="s">
        <v>144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151</v>
      </c>
      <c r="BM124" s="218" t="s">
        <v>194</v>
      </c>
    </row>
    <row r="125" s="2" customFormat="1">
      <c r="A125" s="41"/>
      <c r="B125" s="42"/>
      <c r="C125" s="43"/>
      <c r="D125" s="220" t="s">
        <v>153</v>
      </c>
      <c r="E125" s="43"/>
      <c r="F125" s="221" t="s">
        <v>195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153</v>
      </c>
      <c r="AU125" s="20" t="s">
        <v>82</v>
      </c>
    </row>
    <row r="126" s="13" customFormat="1">
      <c r="A126" s="13"/>
      <c r="B126" s="225"/>
      <c r="C126" s="226"/>
      <c r="D126" s="227" t="s">
        <v>155</v>
      </c>
      <c r="E126" s="228" t="s">
        <v>19</v>
      </c>
      <c r="F126" s="229" t="s">
        <v>196</v>
      </c>
      <c r="G126" s="226"/>
      <c r="H126" s="228" t="s">
        <v>19</v>
      </c>
      <c r="I126" s="230"/>
      <c r="J126" s="226"/>
      <c r="K126" s="226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155</v>
      </c>
      <c r="AU126" s="235" t="s">
        <v>82</v>
      </c>
      <c r="AV126" s="13" t="s">
        <v>80</v>
      </c>
      <c r="AW126" s="13" t="s">
        <v>35</v>
      </c>
      <c r="AX126" s="13" t="s">
        <v>73</v>
      </c>
      <c r="AY126" s="235" t="s">
        <v>144</v>
      </c>
    </row>
    <row r="127" s="14" customFormat="1">
      <c r="A127" s="14"/>
      <c r="B127" s="236"/>
      <c r="C127" s="237"/>
      <c r="D127" s="227" t="s">
        <v>155</v>
      </c>
      <c r="E127" s="238" t="s">
        <v>19</v>
      </c>
      <c r="F127" s="239" t="s">
        <v>197</v>
      </c>
      <c r="G127" s="237"/>
      <c r="H127" s="240">
        <v>5353.3999999999996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155</v>
      </c>
      <c r="AU127" s="246" t="s">
        <v>82</v>
      </c>
      <c r="AV127" s="14" t="s">
        <v>82</v>
      </c>
      <c r="AW127" s="14" t="s">
        <v>35</v>
      </c>
      <c r="AX127" s="14" t="s">
        <v>73</v>
      </c>
      <c r="AY127" s="246" t="s">
        <v>144</v>
      </c>
    </row>
    <row r="128" s="14" customFormat="1">
      <c r="A128" s="14"/>
      <c r="B128" s="236"/>
      <c r="C128" s="237"/>
      <c r="D128" s="227" t="s">
        <v>155</v>
      </c>
      <c r="E128" s="238" t="s">
        <v>19</v>
      </c>
      <c r="F128" s="239" t="s">
        <v>198</v>
      </c>
      <c r="G128" s="237"/>
      <c r="H128" s="240">
        <v>3219.5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155</v>
      </c>
      <c r="AU128" s="246" t="s">
        <v>82</v>
      </c>
      <c r="AV128" s="14" t="s">
        <v>82</v>
      </c>
      <c r="AW128" s="14" t="s">
        <v>35</v>
      </c>
      <c r="AX128" s="14" t="s">
        <v>73</v>
      </c>
      <c r="AY128" s="246" t="s">
        <v>144</v>
      </c>
    </row>
    <row r="129" s="14" customFormat="1">
      <c r="A129" s="14"/>
      <c r="B129" s="236"/>
      <c r="C129" s="237"/>
      <c r="D129" s="227" t="s">
        <v>155</v>
      </c>
      <c r="E129" s="238" t="s">
        <v>19</v>
      </c>
      <c r="F129" s="239" t="s">
        <v>199</v>
      </c>
      <c r="G129" s="237"/>
      <c r="H129" s="240">
        <v>1284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155</v>
      </c>
      <c r="AU129" s="246" t="s">
        <v>82</v>
      </c>
      <c r="AV129" s="14" t="s">
        <v>82</v>
      </c>
      <c r="AW129" s="14" t="s">
        <v>35</v>
      </c>
      <c r="AX129" s="14" t="s">
        <v>73</v>
      </c>
      <c r="AY129" s="246" t="s">
        <v>144</v>
      </c>
    </row>
    <row r="130" s="15" customFormat="1">
      <c r="A130" s="15"/>
      <c r="B130" s="247"/>
      <c r="C130" s="248"/>
      <c r="D130" s="227" t="s">
        <v>155</v>
      </c>
      <c r="E130" s="249" t="s">
        <v>19</v>
      </c>
      <c r="F130" s="250" t="s">
        <v>171</v>
      </c>
      <c r="G130" s="248"/>
      <c r="H130" s="251">
        <v>9856.8999999999996</v>
      </c>
      <c r="I130" s="252"/>
      <c r="J130" s="248"/>
      <c r="K130" s="248"/>
      <c r="L130" s="253"/>
      <c r="M130" s="254"/>
      <c r="N130" s="255"/>
      <c r="O130" s="255"/>
      <c r="P130" s="255"/>
      <c r="Q130" s="255"/>
      <c r="R130" s="255"/>
      <c r="S130" s="255"/>
      <c r="T130" s="25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7" t="s">
        <v>155</v>
      </c>
      <c r="AU130" s="257" t="s">
        <v>82</v>
      </c>
      <c r="AV130" s="15" t="s">
        <v>163</v>
      </c>
      <c r="AW130" s="15" t="s">
        <v>35</v>
      </c>
      <c r="AX130" s="15" t="s">
        <v>73</v>
      </c>
      <c r="AY130" s="257" t="s">
        <v>144</v>
      </c>
    </row>
    <row r="131" s="14" customFormat="1">
      <c r="A131" s="14"/>
      <c r="B131" s="236"/>
      <c r="C131" s="237"/>
      <c r="D131" s="227" t="s">
        <v>155</v>
      </c>
      <c r="E131" s="238" t="s">
        <v>19</v>
      </c>
      <c r="F131" s="239" t="s">
        <v>200</v>
      </c>
      <c r="G131" s="237"/>
      <c r="H131" s="240">
        <v>-2088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155</v>
      </c>
      <c r="AU131" s="246" t="s">
        <v>82</v>
      </c>
      <c r="AV131" s="14" t="s">
        <v>82</v>
      </c>
      <c r="AW131" s="14" t="s">
        <v>35</v>
      </c>
      <c r="AX131" s="14" t="s">
        <v>73</v>
      </c>
      <c r="AY131" s="246" t="s">
        <v>144</v>
      </c>
    </row>
    <row r="132" s="16" customFormat="1">
      <c r="A132" s="16"/>
      <c r="B132" s="258"/>
      <c r="C132" s="259"/>
      <c r="D132" s="227" t="s">
        <v>155</v>
      </c>
      <c r="E132" s="260" t="s">
        <v>19</v>
      </c>
      <c r="F132" s="261" t="s">
        <v>175</v>
      </c>
      <c r="G132" s="259"/>
      <c r="H132" s="262">
        <v>7768.8999999999996</v>
      </c>
      <c r="I132" s="263"/>
      <c r="J132" s="259"/>
      <c r="K132" s="259"/>
      <c r="L132" s="264"/>
      <c r="M132" s="265"/>
      <c r="N132" s="266"/>
      <c r="O132" s="266"/>
      <c r="P132" s="266"/>
      <c r="Q132" s="266"/>
      <c r="R132" s="266"/>
      <c r="S132" s="266"/>
      <c r="T132" s="267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268" t="s">
        <v>155</v>
      </c>
      <c r="AU132" s="268" t="s">
        <v>82</v>
      </c>
      <c r="AV132" s="16" t="s">
        <v>151</v>
      </c>
      <c r="AW132" s="16" t="s">
        <v>35</v>
      </c>
      <c r="AX132" s="16" t="s">
        <v>80</v>
      </c>
      <c r="AY132" s="268" t="s">
        <v>144</v>
      </c>
    </row>
    <row r="133" s="2" customFormat="1" ht="24.15" customHeight="1">
      <c r="A133" s="41"/>
      <c r="B133" s="42"/>
      <c r="C133" s="207" t="s">
        <v>201</v>
      </c>
      <c r="D133" s="207" t="s">
        <v>146</v>
      </c>
      <c r="E133" s="208" t="s">
        <v>202</v>
      </c>
      <c r="F133" s="209" t="s">
        <v>203</v>
      </c>
      <c r="G133" s="210" t="s">
        <v>166</v>
      </c>
      <c r="H133" s="211">
        <v>208.80000000000001</v>
      </c>
      <c r="I133" s="212"/>
      <c r="J133" s="213">
        <f>ROUND(I133*H133,2)</f>
        <v>0</v>
      </c>
      <c r="K133" s="209" t="s">
        <v>150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151</v>
      </c>
      <c r="AT133" s="218" t="s">
        <v>146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151</v>
      </c>
      <c r="BM133" s="218" t="s">
        <v>204</v>
      </c>
    </row>
    <row r="134" s="2" customFormat="1">
      <c r="A134" s="41"/>
      <c r="B134" s="42"/>
      <c r="C134" s="43"/>
      <c r="D134" s="220" t="s">
        <v>153</v>
      </c>
      <c r="E134" s="43"/>
      <c r="F134" s="221" t="s">
        <v>205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153</v>
      </c>
      <c r="AU134" s="20" t="s">
        <v>82</v>
      </c>
    </row>
    <row r="135" s="14" customFormat="1">
      <c r="A135" s="14"/>
      <c r="B135" s="236"/>
      <c r="C135" s="237"/>
      <c r="D135" s="227" t="s">
        <v>155</v>
      </c>
      <c r="E135" s="238" t="s">
        <v>19</v>
      </c>
      <c r="F135" s="239" t="s">
        <v>206</v>
      </c>
      <c r="G135" s="237"/>
      <c r="H135" s="240">
        <v>208.80000000000001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155</v>
      </c>
      <c r="AU135" s="246" t="s">
        <v>82</v>
      </c>
      <c r="AV135" s="14" t="s">
        <v>82</v>
      </c>
      <c r="AW135" s="14" t="s">
        <v>35</v>
      </c>
      <c r="AX135" s="14" t="s">
        <v>80</v>
      </c>
      <c r="AY135" s="246" t="s">
        <v>144</v>
      </c>
    </row>
    <row r="136" s="2" customFormat="1" ht="24.15" customHeight="1">
      <c r="A136" s="41"/>
      <c r="B136" s="42"/>
      <c r="C136" s="207" t="s">
        <v>207</v>
      </c>
      <c r="D136" s="207" t="s">
        <v>146</v>
      </c>
      <c r="E136" s="208" t="s">
        <v>208</v>
      </c>
      <c r="F136" s="209" t="s">
        <v>209</v>
      </c>
      <c r="G136" s="210" t="s">
        <v>166</v>
      </c>
      <c r="H136" s="211">
        <v>776.88999999999999</v>
      </c>
      <c r="I136" s="212"/>
      <c r="J136" s="213">
        <f>ROUND(I136*H136,2)</f>
        <v>0</v>
      </c>
      <c r="K136" s="209" t="s">
        <v>150</v>
      </c>
      <c r="L136" s="47"/>
      <c r="M136" s="214" t="s">
        <v>19</v>
      </c>
      <c r="N136" s="215" t="s">
        <v>44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151</v>
      </c>
      <c r="AT136" s="218" t="s">
        <v>146</v>
      </c>
      <c r="AU136" s="218" t="s">
        <v>82</v>
      </c>
      <c r="AY136" s="20" t="s">
        <v>144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151</v>
      </c>
      <c r="BM136" s="218" t="s">
        <v>210</v>
      </c>
    </row>
    <row r="137" s="2" customFormat="1">
      <c r="A137" s="41"/>
      <c r="B137" s="42"/>
      <c r="C137" s="43"/>
      <c r="D137" s="220" t="s">
        <v>153</v>
      </c>
      <c r="E137" s="43"/>
      <c r="F137" s="221" t="s">
        <v>211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153</v>
      </c>
      <c r="AU137" s="20" t="s">
        <v>82</v>
      </c>
    </row>
    <row r="138" s="14" customFormat="1">
      <c r="A138" s="14"/>
      <c r="B138" s="236"/>
      <c r="C138" s="237"/>
      <c r="D138" s="227" t="s">
        <v>155</v>
      </c>
      <c r="E138" s="238" t="s">
        <v>19</v>
      </c>
      <c r="F138" s="239" t="s">
        <v>187</v>
      </c>
      <c r="G138" s="237"/>
      <c r="H138" s="240">
        <v>535.34000000000003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155</v>
      </c>
      <c r="AU138" s="246" t="s">
        <v>82</v>
      </c>
      <c r="AV138" s="14" t="s">
        <v>82</v>
      </c>
      <c r="AW138" s="14" t="s">
        <v>35</v>
      </c>
      <c r="AX138" s="14" t="s">
        <v>73</v>
      </c>
      <c r="AY138" s="246" t="s">
        <v>144</v>
      </c>
    </row>
    <row r="139" s="14" customFormat="1">
      <c r="A139" s="14"/>
      <c r="B139" s="236"/>
      <c r="C139" s="237"/>
      <c r="D139" s="227" t="s">
        <v>155</v>
      </c>
      <c r="E139" s="238" t="s">
        <v>19</v>
      </c>
      <c r="F139" s="239" t="s">
        <v>188</v>
      </c>
      <c r="G139" s="237"/>
      <c r="H139" s="240">
        <v>321.94999999999999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155</v>
      </c>
      <c r="AU139" s="246" t="s">
        <v>82</v>
      </c>
      <c r="AV139" s="14" t="s">
        <v>82</v>
      </c>
      <c r="AW139" s="14" t="s">
        <v>35</v>
      </c>
      <c r="AX139" s="14" t="s">
        <v>73</v>
      </c>
      <c r="AY139" s="246" t="s">
        <v>144</v>
      </c>
    </row>
    <row r="140" s="14" customFormat="1">
      <c r="A140" s="14"/>
      <c r="B140" s="236"/>
      <c r="C140" s="237"/>
      <c r="D140" s="227" t="s">
        <v>155</v>
      </c>
      <c r="E140" s="238" t="s">
        <v>19</v>
      </c>
      <c r="F140" s="239" t="s">
        <v>189</v>
      </c>
      <c r="G140" s="237"/>
      <c r="H140" s="240">
        <v>128.40000000000001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155</v>
      </c>
      <c r="AU140" s="246" t="s">
        <v>82</v>
      </c>
      <c r="AV140" s="14" t="s">
        <v>82</v>
      </c>
      <c r="AW140" s="14" t="s">
        <v>35</v>
      </c>
      <c r="AX140" s="14" t="s">
        <v>73</v>
      </c>
      <c r="AY140" s="246" t="s">
        <v>144</v>
      </c>
    </row>
    <row r="141" s="15" customFormat="1">
      <c r="A141" s="15"/>
      <c r="B141" s="247"/>
      <c r="C141" s="248"/>
      <c r="D141" s="227" t="s">
        <v>155</v>
      </c>
      <c r="E141" s="249" t="s">
        <v>19</v>
      </c>
      <c r="F141" s="250" t="s">
        <v>171</v>
      </c>
      <c r="G141" s="248"/>
      <c r="H141" s="251">
        <v>985.68999999999994</v>
      </c>
      <c r="I141" s="252"/>
      <c r="J141" s="248"/>
      <c r="K141" s="248"/>
      <c r="L141" s="253"/>
      <c r="M141" s="254"/>
      <c r="N141" s="255"/>
      <c r="O141" s="255"/>
      <c r="P141" s="255"/>
      <c r="Q141" s="255"/>
      <c r="R141" s="255"/>
      <c r="S141" s="255"/>
      <c r="T141" s="25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7" t="s">
        <v>155</v>
      </c>
      <c r="AU141" s="257" t="s">
        <v>82</v>
      </c>
      <c r="AV141" s="15" t="s">
        <v>163</v>
      </c>
      <c r="AW141" s="15" t="s">
        <v>35</v>
      </c>
      <c r="AX141" s="15" t="s">
        <v>73</v>
      </c>
      <c r="AY141" s="257" t="s">
        <v>144</v>
      </c>
    </row>
    <row r="142" s="14" customFormat="1">
      <c r="A142" s="14"/>
      <c r="B142" s="236"/>
      <c r="C142" s="237"/>
      <c r="D142" s="227" t="s">
        <v>155</v>
      </c>
      <c r="E142" s="238" t="s">
        <v>19</v>
      </c>
      <c r="F142" s="239" t="s">
        <v>190</v>
      </c>
      <c r="G142" s="237"/>
      <c r="H142" s="240">
        <v>-208.80000000000001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155</v>
      </c>
      <c r="AU142" s="246" t="s">
        <v>82</v>
      </c>
      <c r="AV142" s="14" t="s">
        <v>82</v>
      </c>
      <c r="AW142" s="14" t="s">
        <v>35</v>
      </c>
      <c r="AX142" s="14" t="s">
        <v>73</v>
      </c>
      <c r="AY142" s="246" t="s">
        <v>144</v>
      </c>
    </row>
    <row r="143" s="16" customFormat="1">
      <c r="A143" s="16"/>
      <c r="B143" s="258"/>
      <c r="C143" s="259"/>
      <c r="D143" s="227" t="s">
        <v>155</v>
      </c>
      <c r="E143" s="260" t="s">
        <v>19</v>
      </c>
      <c r="F143" s="261" t="s">
        <v>175</v>
      </c>
      <c r="G143" s="259"/>
      <c r="H143" s="262">
        <v>776.88999999999987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68" t="s">
        <v>155</v>
      </c>
      <c r="AU143" s="268" t="s">
        <v>82</v>
      </c>
      <c r="AV143" s="16" t="s">
        <v>151</v>
      </c>
      <c r="AW143" s="16" t="s">
        <v>35</v>
      </c>
      <c r="AX143" s="16" t="s">
        <v>80</v>
      </c>
      <c r="AY143" s="268" t="s">
        <v>144</v>
      </c>
    </row>
    <row r="144" s="2" customFormat="1" ht="24.15" customHeight="1">
      <c r="A144" s="41"/>
      <c r="B144" s="42"/>
      <c r="C144" s="207" t="s">
        <v>212</v>
      </c>
      <c r="D144" s="207" t="s">
        <v>146</v>
      </c>
      <c r="E144" s="208" t="s">
        <v>213</v>
      </c>
      <c r="F144" s="209" t="s">
        <v>214</v>
      </c>
      <c r="G144" s="210" t="s">
        <v>215</v>
      </c>
      <c r="H144" s="211">
        <v>1398.402</v>
      </c>
      <c r="I144" s="212"/>
      <c r="J144" s="213">
        <f>ROUND(I144*H144,2)</f>
        <v>0</v>
      </c>
      <c r="K144" s="209" t="s">
        <v>150</v>
      </c>
      <c r="L144" s="47"/>
      <c r="M144" s="214" t="s">
        <v>19</v>
      </c>
      <c r="N144" s="215" t="s">
        <v>44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151</v>
      </c>
      <c r="AT144" s="218" t="s">
        <v>146</v>
      </c>
      <c r="AU144" s="218" t="s">
        <v>82</v>
      </c>
      <c r="AY144" s="20" t="s">
        <v>144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151</v>
      </c>
      <c r="BM144" s="218" t="s">
        <v>216</v>
      </c>
    </row>
    <row r="145" s="2" customFormat="1">
      <c r="A145" s="41"/>
      <c r="B145" s="42"/>
      <c r="C145" s="43"/>
      <c r="D145" s="220" t="s">
        <v>153</v>
      </c>
      <c r="E145" s="43"/>
      <c r="F145" s="221" t="s">
        <v>217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153</v>
      </c>
      <c r="AU145" s="20" t="s">
        <v>82</v>
      </c>
    </row>
    <row r="146" s="14" customFormat="1">
      <c r="A146" s="14"/>
      <c r="B146" s="236"/>
      <c r="C146" s="237"/>
      <c r="D146" s="227" t="s">
        <v>155</v>
      </c>
      <c r="E146" s="238" t="s">
        <v>19</v>
      </c>
      <c r="F146" s="239" t="s">
        <v>218</v>
      </c>
      <c r="G146" s="237"/>
      <c r="H146" s="240">
        <v>963.61199999999997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155</v>
      </c>
      <c r="AU146" s="246" t="s">
        <v>82</v>
      </c>
      <c r="AV146" s="14" t="s">
        <v>82</v>
      </c>
      <c r="AW146" s="14" t="s">
        <v>35</v>
      </c>
      <c r="AX146" s="14" t="s">
        <v>73</v>
      </c>
      <c r="AY146" s="246" t="s">
        <v>144</v>
      </c>
    </row>
    <row r="147" s="14" customFormat="1">
      <c r="A147" s="14"/>
      <c r="B147" s="236"/>
      <c r="C147" s="237"/>
      <c r="D147" s="227" t="s">
        <v>155</v>
      </c>
      <c r="E147" s="238" t="s">
        <v>19</v>
      </c>
      <c r="F147" s="239" t="s">
        <v>219</v>
      </c>
      <c r="G147" s="237"/>
      <c r="H147" s="240">
        <v>579.50999999999999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155</v>
      </c>
      <c r="AU147" s="246" t="s">
        <v>82</v>
      </c>
      <c r="AV147" s="14" t="s">
        <v>82</v>
      </c>
      <c r="AW147" s="14" t="s">
        <v>35</v>
      </c>
      <c r="AX147" s="14" t="s">
        <v>73</v>
      </c>
      <c r="AY147" s="246" t="s">
        <v>144</v>
      </c>
    </row>
    <row r="148" s="14" customFormat="1">
      <c r="A148" s="14"/>
      <c r="B148" s="236"/>
      <c r="C148" s="237"/>
      <c r="D148" s="227" t="s">
        <v>155</v>
      </c>
      <c r="E148" s="238" t="s">
        <v>19</v>
      </c>
      <c r="F148" s="239" t="s">
        <v>220</v>
      </c>
      <c r="G148" s="237"/>
      <c r="H148" s="240">
        <v>231.12000000000001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155</v>
      </c>
      <c r="AU148" s="246" t="s">
        <v>82</v>
      </c>
      <c r="AV148" s="14" t="s">
        <v>82</v>
      </c>
      <c r="AW148" s="14" t="s">
        <v>35</v>
      </c>
      <c r="AX148" s="14" t="s">
        <v>73</v>
      </c>
      <c r="AY148" s="246" t="s">
        <v>144</v>
      </c>
    </row>
    <row r="149" s="15" customFormat="1">
      <c r="A149" s="15"/>
      <c r="B149" s="247"/>
      <c r="C149" s="248"/>
      <c r="D149" s="227" t="s">
        <v>155</v>
      </c>
      <c r="E149" s="249" t="s">
        <v>19</v>
      </c>
      <c r="F149" s="250" t="s">
        <v>171</v>
      </c>
      <c r="G149" s="248"/>
      <c r="H149" s="251">
        <v>1774.2419999999997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7" t="s">
        <v>155</v>
      </c>
      <c r="AU149" s="257" t="s">
        <v>82</v>
      </c>
      <c r="AV149" s="15" t="s">
        <v>163</v>
      </c>
      <c r="AW149" s="15" t="s">
        <v>35</v>
      </c>
      <c r="AX149" s="15" t="s">
        <v>73</v>
      </c>
      <c r="AY149" s="257" t="s">
        <v>144</v>
      </c>
    </row>
    <row r="150" s="14" customFormat="1">
      <c r="A150" s="14"/>
      <c r="B150" s="236"/>
      <c r="C150" s="237"/>
      <c r="D150" s="227" t="s">
        <v>155</v>
      </c>
      <c r="E150" s="238" t="s">
        <v>19</v>
      </c>
      <c r="F150" s="239" t="s">
        <v>221</v>
      </c>
      <c r="G150" s="237"/>
      <c r="H150" s="240">
        <v>-375.83999999999998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155</v>
      </c>
      <c r="AU150" s="246" t="s">
        <v>82</v>
      </c>
      <c r="AV150" s="14" t="s">
        <v>82</v>
      </c>
      <c r="AW150" s="14" t="s">
        <v>35</v>
      </c>
      <c r="AX150" s="14" t="s">
        <v>73</v>
      </c>
      <c r="AY150" s="246" t="s">
        <v>144</v>
      </c>
    </row>
    <row r="151" s="16" customFormat="1">
      <c r="A151" s="16"/>
      <c r="B151" s="258"/>
      <c r="C151" s="259"/>
      <c r="D151" s="227" t="s">
        <v>155</v>
      </c>
      <c r="E151" s="260" t="s">
        <v>19</v>
      </c>
      <c r="F151" s="261" t="s">
        <v>175</v>
      </c>
      <c r="G151" s="259"/>
      <c r="H151" s="262">
        <v>1398.4019999999998</v>
      </c>
      <c r="I151" s="263"/>
      <c r="J151" s="259"/>
      <c r="K151" s="259"/>
      <c r="L151" s="264"/>
      <c r="M151" s="265"/>
      <c r="N151" s="266"/>
      <c r="O151" s="266"/>
      <c r="P151" s="266"/>
      <c r="Q151" s="266"/>
      <c r="R151" s="266"/>
      <c r="S151" s="266"/>
      <c r="T151" s="267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268" t="s">
        <v>155</v>
      </c>
      <c r="AU151" s="268" t="s">
        <v>82</v>
      </c>
      <c r="AV151" s="16" t="s">
        <v>151</v>
      </c>
      <c r="AW151" s="16" t="s">
        <v>35</v>
      </c>
      <c r="AX151" s="16" t="s">
        <v>80</v>
      </c>
      <c r="AY151" s="268" t="s">
        <v>144</v>
      </c>
    </row>
    <row r="152" s="2" customFormat="1" ht="37.8" customHeight="1">
      <c r="A152" s="41"/>
      <c r="B152" s="42"/>
      <c r="C152" s="207" t="s">
        <v>222</v>
      </c>
      <c r="D152" s="207" t="s">
        <v>146</v>
      </c>
      <c r="E152" s="208" t="s">
        <v>223</v>
      </c>
      <c r="F152" s="209" t="s">
        <v>224</v>
      </c>
      <c r="G152" s="210" t="s">
        <v>166</v>
      </c>
      <c r="H152" s="211">
        <v>48.159999999999997</v>
      </c>
      <c r="I152" s="212"/>
      <c r="J152" s="213">
        <f>ROUND(I152*H152,2)</f>
        <v>0</v>
      </c>
      <c r="K152" s="209" t="s">
        <v>150</v>
      </c>
      <c r="L152" s="47"/>
      <c r="M152" s="214" t="s">
        <v>19</v>
      </c>
      <c r="N152" s="215" t="s">
        <v>44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151</v>
      </c>
      <c r="AT152" s="218" t="s">
        <v>146</v>
      </c>
      <c r="AU152" s="218" t="s">
        <v>82</v>
      </c>
      <c r="AY152" s="20" t="s">
        <v>144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151</v>
      </c>
      <c r="BM152" s="218" t="s">
        <v>225</v>
      </c>
    </row>
    <row r="153" s="2" customFormat="1">
      <c r="A153" s="41"/>
      <c r="B153" s="42"/>
      <c r="C153" s="43"/>
      <c r="D153" s="220" t="s">
        <v>153</v>
      </c>
      <c r="E153" s="43"/>
      <c r="F153" s="221" t="s">
        <v>226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153</v>
      </c>
      <c r="AU153" s="20" t="s">
        <v>82</v>
      </c>
    </row>
    <row r="154" s="14" customFormat="1">
      <c r="A154" s="14"/>
      <c r="B154" s="236"/>
      <c r="C154" s="237"/>
      <c r="D154" s="227" t="s">
        <v>155</v>
      </c>
      <c r="E154" s="238" t="s">
        <v>19</v>
      </c>
      <c r="F154" s="239" t="s">
        <v>227</v>
      </c>
      <c r="G154" s="237"/>
      <c r="H154" s="240">
        <v>48.159999999999997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155</v>
      </c>
      <c r="AU154" s="246" t="s">
        <v>82</v>
      </c>
      <c r="AV154" s="14" t="s">
        <v>82</v>
      </c>
      <c r="AW154" s="14" t="s">
        <v>35</v>
      </c>
      <c r="AX154" s="14" t="s">
        <v>80</v>
      </c>
      <c r="AY154" s="246" t="s">
        <v>144</v>
      </c>
    </row>
    <row r="155" s="2" customFormat="1" ht="16.5" customHeight="1">
      <c r="A155" s="41"/>
      <c r="B155" s="42"/>
      <c r="C155" s="269" t="s">
        <v>228</v>
      </c>
      <c r="D155" s="269" t="s">
        <v>229</v>
      </c>
      <c r="E155" s="270" t="s">
        <v>230</v>
      </c>
      <c r="F155" s="271" t="s">
        <v>231</v>
      </c>
      <c r="G155" s="272" t="s">
        <v>215</v>
      </c>
      <c r="H155" s="273">
        <v>86.688000000000002</v>
      </c>
      <c r="I155" s="274"/>
      <c r="J155" s="275">
        <f>ROUND(I155*H155,2)</f>
        <v>0</v>
      </c>
      <c r="K155" s="271" t="s">
        <v>150</v>
      </c>
      <c r="L155" s="276"/>
      <c r="M155" s="277" t="s">
        <v>19</v>
      </c>
      <c r="N155" s="278" t="s">
        <v>44</v>
      </c>
      <c r="O155" s="87"/>
      <c r="P155" s="216">
        <f>O155*H155</f>
        <v>0</v>
      </c>
      <c r="Q155" s="216">
        <v>1</v>
      </c>
      <c r="R155" s="216">
        <f>Q155*H155</f>
        <v>86.688000000000002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207</v>
      </c>
      <c r="AT155" s="218" t="s">
        <v>229</v>
      </c>
      <c r="AU155" s="218" t="s">
        <v>82</v>
      </c>
      <c r="AY155" s="20" t="s">
        <v>144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151</v>
      </c>
      <c r="BM155" s="218" t="s">
        <v>232</v>
      </c>
    </row>
    <row r="156" s="14" customFormat="1">
      <c r="A156" s="14"/>
      <c r="B156" s="236"/>
      <c r="C156" s="237"/>
      <c r="D156" s="227" t="s">
        <v>155</v>
      </c>
      <c r="E156" s="238" t="s">
        <v>19</v>
      </c>
      <c r="F156" s="239" t="s">
        <v>233</v>
      </c>
      <c r="G156" s="237"/>
      <c r="H156" s="240">
        <v>86.688000000000002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155</v>
      </c>
      <c r="AU156" s="246" t="s">
        <v>82</v>
      </c>
      <c r="AV156" s="14" t="s">
        <v>82</v>
      </c>
      <c r="AW156" s="14" t="s">
        <v>35</v>
      </c>
      <c r="AX156" s="14" t="s">
        <v>80</v>
      </c>
      <c r="AY156" s="246" t="s">
        <v>144</v>
      </c>
    </row>
    <row r="157" s="2" customFormat="1" ht="21.75" customHeight="1">
      <c r="A157" s="41"/>
      <c r="B157" s="42"/>
      <c r="C157" s="207" t="s">
        <v>8</v>
      </c>
      <c r="D157" s="207" t="s">
        <v>146</v>
      </c>
      <c r="E157" s="208" t="s">
        <v>234</v>
      </c>
      <c r="F157" s="209" t="s">
        <v>235</v>
      </c>
      <c r="G157" s="210" t="s">
        <v>149</v>
      </c>
      <c r="H157" s="211">
        <v>1694</v>
      </c>
      <c r="I157" s="212"/>
      <c r="J157" s="213">
        <f>ROUND(I157*H157,2)</f>
        <v>0</v>
      </c>
      <c r="K157" s="209" t="s">
        <v>150</v>
      </c>
      <c r="L157" s="47"/>
      <c r="M157" s="214" t="s">
        <v>19</v>
      </c>
      <c r="N157" s="215" t="s">
        <v>44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151</v>
      </c>
      <c r="AT157" s="218" t="s">
        <v>146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236</v>
      </c>
    </row>
    <row r="158" s="2" customFormat="1">
      <c r="A158" s="41"/>
      <c r="B158" s="42"/>
      <c r="C158" s="43"/>
      <c r="D158" s="220" t="s">
        <v>153</v>
      </c>
      <c r="E158" s="43"/>
      <c r="F158" s="221" t="s">
        <v>237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153</v>
      </c>
      <c r="AU158" s="20" t="s">
        <v>82</v>
      </c>
    </row>
    <row r="159" s="13" customFormat="1">
      <c r="A159" s="13"/>
      <c r="B159" s="225"/>
      <c r="C159" s="226"/>
      <c r="D159" s="227" t="s">
        <v>155</v>
      </c>
      <c r="E159" s="228" t="s">
        <v>19</v>
      </c>
      <c r="F159" s="229" t="s">
        <v>156</v>
      </c>
      <c r="G159" s="226"/>
      <c r="H159" s="228" t="s">
        <v>19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155</v>
      </c>
      <c r="AU159" s="235" t="s">
        <v>82</v>
      </c>
      <c r="AV159" s="13" t="s">
        <v>80</v>
      </c>
      <c r="AW159" s="13" t="s">
        <v>35</v>
      </c>
      <c r="AX159" s="13" t="s">
        <v>73</v>
      </c>
      <c r="AY159" s="235" t="s">
        <v>144</v>
      </c>
    </row>
    <row r="160" s="14" customFormat="1">
      <c r="A160" s="14"/>
      <c r="B160" s="236"/>
      <c r="C160" s="237"/>
      <c r="D160" s="227" t="s">
        <v>155</v>
      </c>
      <c r="E160" s="238" t="s">
        <v>19</v>
      </c>
      <c r="F160" s="239" t="s">
        <v>238</v>
      </c>
      <c r="G160" s="237"/>
      <c r="H160" s="240">
        <v>1357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155</v>
      </c>
      <c r="AU160" s="246" t="s">
        <v>82</v>
      </c>
      <c r="AV160" s="14" t="s">
        <v>82</v>
      </c>
      <c r="AW160" s="14" t="s">
        <v>35</v>
      </c>
      <c r="AX160" s="14" t="s">
        <v>73</v>
      </c>
      <c r="AY160" s="246" t="s">
        <v>144</v>
      </c>
    </row>
    <row r="161" s="14" customFormat="1">
      <c r="A161" s="14"/>
      <c r="B161" s="236"/>
      <c r="C161" s="237"/>
      <c r="D161" s="227" t="s">
        <v>155</v>
      </c>
      <c r="E161" s="238" t="s">
        <v>19</v>
      </c>
      <c r="F161" s="239" t="s">
        <v>239</v>
      </c>
      <c r="G161" s="237"/>
      <c r="H161" s="240">
        <v>337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155</v>
      </c>
      <c r="AU161" s="246" t="s">
        <v>82</v>
      </c>
      <c r="AV161" s="14" t="s">
        <v>82</v>
      </c>
      <c r="AW161" s="14" t="s">
        <v>35</v>
      </c>
      <c r="AX161" s="14" t="s">
        <v>73</v>
      </c>
      <c r="AY161" s="246" t="s">
        <v>144</v>
      </c>
    </row>
    <row r="162" s="16" customFormat="1">
      <c r="A162" s="16"/>
      <c r="B162" s="258"/>
      <c r="C162" s="259"/>
      <c r="D162" s="227" t="s">
        <v>155</v>
      </c>
      <c r="E162" s="260" t="s">
        <v>19</v>
      </c>
      <c r="F162" s="261" t="s">
        <v>175</v>
      </c>
      <c r="G162" s="259"/>
      <c r="H162" s="262">
        <v>1694</v>
      </c>
      <c r="I162" s="263"/>
      <c r="J162" s="259"/>
      <c r="K162" s="259"/>
      <c r="L162" s="264"/>
      <c r="M162" s="265"/>
      <c r="N162" s="266"/>
      <c r="O162" s="266"/>
      <c r="P162" s="266"/>
      <c r="Q162" s="266"/>
      <c r="R162" s="266"/>
      <c r="S162" s="266"/>
      <c r="T162" s="267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T162" s="268" t="s">
        <v>155</v>
      </c>
      <c r="AU162" s="268" t="s">
        <v>82</v>
      </c>
      <c r="AV162" s="16" t="s">
        <v>151</v>
      </c>
      <c r="AW162" s="16" t="s">
        <v>35</v>
      </c>
      <c r="AX162" s="16" t="s">
        <v>80</v>
      </c>
      <c r="AY162" s="268" t="s">
        <v>144</v>
      </c>
    </row>
    <row r="163" s="12" customFormat="1" ht="22.8" customHeight="1">
      <c r="A163" s="12"/>
      <c r="B163" s="191"/>
      <c r="C163" s="192"/>
      <c r="D163" s="193" t="s">
        <v>72</v>
      </c>
      <c r="E163" s="205" t="s">
        <v>82</v>
      </c>
      <c r="F163" s="205" t="s">
        <v>240</v>
      </c>
      <c r="G163" s="192"/>
      <c r="H163" s="192"/>
      <c r="I163" s="195"/>
      <c r="J163" s="206">
        <f>BK163</f>
        <v>0</v>
      </c>
      <c r="K163" s="192"/>
      <c r="L163" s="197"/>
      <c r="M163" s="198"/>
      <c r="N163" s="199"/>
      <c r="O163" s="199"/>
      <c r="P163" s="200">
        <f>SUM(P164:P166)</f>
        <v>0</v>
      </c>
      <c r="Q163" s="199"/>
      <c r="R163" s="200">
        <f>SUM(R164:R166)</f>
        <v>105.1296</v>
      </c>
      <c r="S163" s="199"/>
      <c r="T163" s="201">
        <f>SUM(T164:T166)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2" t="s">
        <v>80</v>
      </c>
      <c r="AT163" s="203" t="s">
        <v>72</v>
      </c>
      <c r="AU163" s="203" t="s">
        <v>80</v>
      </c>
      <c r="AY163" s="202" t="s">
        <v>144</v>
      </c>
      <c r="BK163" s="204">
        <f>SUM(BK164:BK166)</f>
        <v>0</v>
      </c>
    </row>
    <row r="164" s="2" customFormat="1" ht="33" customHeight="1">
      <c r="A164" s="41"/>
      <c r="B164" s="42"/>
      <c r="C164" s="207" t="s">
        <v>241</v>
      </c>
      <c r="D164" s="207" t="s">
        <v>146</v>
      </c>
      <c r="E164" s="208" t="s">
        <v>242</v>
      </c>
      <c r="F164" s="209" t="s">
        <v>243</v>
      </c>
      <c r="G164" s="210" t="s">
        <v>244</v>
      </c>
      <c r="H164" s="211">
        <v>384</v>
      </c>
      <c r="I164" s="212"/>
      <c r="J164" s="213">
        <f>ROUND(I164*H164,2)</f>
        <v>0</v>
      </c>
      <c r="K164" s="209" t="s">
        <v>150</v>
      </c>
      <c r="L164" s="47"/>
      <c r="M164" s="214" t="s">
        <v>19</v>
      </c>
      <c r="N164" s="215" t="s">
        <v>44</v>
      </c>
      <c r="O164" s="87"/>
      <c r="P164" s="216">
        <f>O164*H164</f>
        <v>0</v>
      </c>
      <c r="Q164" s="216">
        <v>0.27377499999999999</v>
      </c>
      <c r="R164" s="216">
        <f>Q164*H164</f>
        <v>105.1296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151</v>
      </c>
      <c r="AT164" s="218" t="s">
        <v>146</v>
      </c>
      <c r="AU164" s="218" t="s">
        <v>82</v>
      </c>
      <c r="AY164" s="20" t="s">
        <v>144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151</v>
      </c>
      <c r="BM164" s="218" t="s">
        <v>245</v>
      </c>
    </row>
    <row r="165" s="2" customFormat="1">
      <c r="A165" s="41"/>
      <c r="B165" s="42"/>
      <c r="C165" s="43"/>
      <c r="D165" s="220" t="s">
        <v>153</v>
      </c>
      <c r="E165" s="43"/>
      <c r="F165" s="221" t="s">
        <v>246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153</v>
      </c>
      <c r="AU165" s="20" t="s">
        <v>82</v>
      </c>
    </row>
    <row r="166" s="14" customFormat="1">
      <c r="A166" s="14"/>
      <c r="B166" s="236"/>
      <c r="C166" s="237"/>
      <c r="D166" s="227" t="s">
        <v>155</v>
      </c>
      <c r="E166" s="238" t="s">
        <v>19</v>
      </c>
      <c r="F166" s="239" t="s">
        <v>247</v>
      </c>
      <c r="G166" s="237"/>
      <c r="H166" s="240">
        <v>384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155</v>
      </c>
      <c r="AU166" s="246" t="s">
        <v>82</v>
      </c>
      <c r="AV166" s="14" t="s">
        <v>82</v>
      </c>
      <c r="AW166" s="14" t="s">
        <v>35</v>
      </c>
      <c r="AX166" s="14" t="s">
        <v>80</v>
      </c>
      <c r="AY166" s="246" t="s">
        <v>144</v>
      </c>
    </row>
    <row r="167" s="12" customFormat="1" ht="22.8" customHeight="1">
      <c r="A167" s="12"/>
      <c r="B167" s="191"/>
      <c r="C167" s="192"/>
      <c r="D167" s="193" t="s">
        <v>72</v>
      </c>
      <c r="E167" s="205" t="s">
        <v>151</v>
      </c>
      <c r="F167" s="205" t="s">
        <v>248</v>
      </c>
      <c r="G167" s="192"/>
      <c r="H167" s="192"/>
      <c r="I167" s="195"/>
      <c r="J167" s="206">
        <f>BK167</f>
        <v>0</v>
      </c>
      <c r="K167" s="192"/>
      <c r="L167" s="197"/>
      <c r="M167" s="198"/>
      <c r="N167" s="199"/>
      <c r="O167" s="199"/>
      <c r="P167" s="200">
        <f>SUM(P168:P170)</f>
        <v>0</v>
      </c>
      <c r="Q167" s="199"/>
      <c r="R167" s="200">
        <f>SUM(R168:R170)</f>
        <v>0</v>
      </c>
      <c r="S167" s="199"/>
      <c r="T167" s="201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2" t="s">
        <v>80</v>
      </c>
      <c r="AT167" s="203" t="s">
        <v>72</v>
      </c>
      <c r="AU167" s="203" t="s">
        <v>80</v>
      </c>
      <c r="AY167" s="202" t="s">
        <v>144</v>
      </c>
      <c r="BK167" s="204">
        <f>SUM(BK168:BK170)</f>
        <v>0</v>
      </c>
    </row>
    <row r="168" s="2" customFormat="1" ht="16.5" customHeight="1">
      <c r="A168" s="41"/>
      <c r="B168" s="42"/>
      <c r="C168" s="207" t="s">
        <v>249</v>
      </c>
      <c r="D168" s="207" t="s">
        <v>146</v>
      </c>
      <c r="E168" s="208" t="s">
        <v>250</v>
      </c>
      <c r="F168" s="209" t="s">
        <v>251</v>
      </c>
      <c r="G168" s="210" t="s">
        <v>166</v>
      </c>
      <c r="H168" s="211">
        <v>1.72</v>
      </c>
      <c r="I168" s="212"/>
      <c r="J168" s="213">
        <f>ROUND(I168*H168,2)</f>
        <v>0</v>
      </c>
      <c r="K168" s="209" t="s">
        <v>150</v>
      </c>
      <c r="L168" s="47"/>
      <c r="M168" s="214" t="s">
        <v>19</v>
      </c>
      <c r="N168" s="215" t="s">
        <v>44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151</v>
      </c>
      <c r="AT168" s="218" t="s">
        <v>146</v>
      </c>
      <c r="AU168" s="218" t="s">
        <v>82</v>
      </c>
      <c r="AY168" s="20" t="s">
        <v>144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80</v>
      </c>
      <c r="BK168" s="219">
        <f>ROUND(I168*H168,2)</f>
        <v>0</v>
      </c>
      <c r="BL168" s="20" t="s">
        <v>151</v>
      </c>
      <c r="BM168" s="218" t="s">
        <v>252</v>
      </c>
    </row>
    <row r="169" s="2" customFormat="1">
      <c r="A169" s="41"/>
      <c r="B169" s="42"/>
      <c r="C169" s="43"/>
      <c r="D169" s="220" t="s">
        <v>153</v>
      </c>
      <c r="E169" s="43"/>
      <c r="F169" s="221" t="s">
        <v>253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153</v>
      </c>
      <c r="AU169" s="20" t="s">
        <v>82</v>
      </c>
    </row>
    <row r="170" s="14" customFormat="1">
      <c r="A170" s="14"/>
      <c r="B170" s="236"/>
      <c r="C170" s="237"/>
      <c r="D170" s="227" t="s">
        <v>155</v>
      </c>
      <c r="E170" s="238" t="s">
        <v>19</v>
      </c>
      <c r="F170" s="239" t="s">
        <v>254</v>
      </c>
      <c r="G170" s="237"/>
      <c r="H170" s="240">
        <v>1.72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155</v>
      </c>
      <c r="AU170" s="246" t="s">
        <v>82</v>
      </c>
      <c r="AV170" s="14" t="s">
        <v>82</v>
      </c>
      <c r="AW170" s="14" t="s">
        <v>35</v>
      </c>
      <c r="AX170" s="14" t="s">
        <v>80</v>
      </c>
      <c r="AY170" s="246" t="s">
        <v>144</v>
      </c>
    </row>
    <row r="171" s="12" customFormat="1" ht="22.8" customHeight="1">
      <c r="A171" s="12"/>
      <c r="B171" s="191"/>
      <c r="C171" s="192"/>
      <c r="D171" s="193" t="s">
        <v>72</v>
      </c>
      <c r="E171" s="205" t="s">
        <v>182</v>
      </c>
      <c r="F171" s="205" t="s">
        <v>255</v>
      </c>
      <c r="G171" s="192"/>
      <c r="H171" s="192"/>
      <c r="I171" s="195"/>
      <c r="J171" s="206">
        <f>BK171</f>
        <v>0</v>
      </c>
      <c r="K171" s="192"/>
      <c r="L171" s="197"/>
      <c r="M171" s="198"/>
      <c r="N171" s="199"/>
      <c r="O171" s="199"/>
      <c r="P171" s="200">
        <f>SUM(P172:P216)</f>
        <v>0</v>
      </c>
      <c r="Q171" s="199"/>
      <c r="R171" s="200">
        <f>SUM(R172:R216)</f>
        <v>139.54862900000001</v>
      </c>
      <c r="S171" s="199"/>
      <c r="T171" s="201">
        <f>SUM(T172:T216)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2" t="s">
        <v>80</v>
      </c>
      <c r="AT171" s="203" t="s">
        <v>72</v>
      </c>
      <c r="AU171" s="203" t="s">
        <v>80</v>
      </c>
      <c r="AY171" s="202" t="s">
        <v>144</v>
      </c>
      <c r="BK171" s="204">
        <f>SUM(BK172:BK216)</f>
        <v>0</v>
      </c>
    </row>
    <row r="172" s="2" customFormat="1" ht="21.75" customHeight="1">
      <c r="A172" s="41"/>
      <c r="B172" s="42"/>
      <c r="C172" s="207" t="s">
        <v>256</v>
      </c>
      <c r="D172" s="207" t="s">
        <v>146</v>
      </c>
      <c r="E172" s="208" t="s">
        <v>257</v>
      </c>
      <c r="F172" s="209" t="s">
        <v>258</v>
      </c>
      <c r="G172" s="210" t="s">
        <v>149</v>
      </c>
      <c r="H172" s="211">
        <v>1885</v>
      </c>
      <c r="I172" s="212"/>
      <c r="J172" s="213">
        <f>ROUND(I172*H172,2)</f>
        <v>0</v>
      </c>
      <c r="K172" s="209" t="s">
        <v>150</v>
      </c>
      <c r="L172" s="47"/>
      <c r="M172" s="214" t="s">
        <v>19</v>
      </c>
      <c r="N172" s="215" t="s">
        <v>44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151</v>
      </c>
      <c r="AT172" s="218" t="s">
        <v>146</v>
      </c>
      <c r="AU172" s="218" t="s">
        <v>82</v>
      </c>
      <c r="AY172" s="20" t="s">
        <v>144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151</v>
      </c>
      <c r="BM172" s="218" t="s">
        <v>259</v>
      </c>
    </row>
    <row r="173" s="2" customFormat="1">
      <c r="A173" s="41"/>
      <c r="B173" s="42"/>
      <c r="C173" s="43"/>
      <c r="D173" s="220" t="s">
        <v>153</v>
      </c>
      <c r="E173" s="43"/>
      <c r="F173" s="221" t="s">
        <v>260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153</v>
      </c>
      <c r="AU173" s="20" t="s">
        <v>82</v>
      </c>
    </row>
    <row r="174" s="13" customFormat="1">
      <c r="A174" s="13"/>
      <c r="B174" s="225"/>
      <c r="C174" s="226"/>
      <c r="D174" s="227" t="s">
        <v>155</v>
      </c>
      <c r="E174" s="228" t="s">
        <v>19</v>
      </c>
      <c r="F174" s="229" t="s">
        <v>156</v>
      </c>
      <c r="G174" s="226"/>
      <c r="H174" s="228" t="s">
        <v>19</v>
      </c>
      <c r="I174" s="230"/>
      <c r="J174" s="226"/>
      <c r="K174" s="226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155</v>
      </c>
      <c r="AU174" s="235" t="s">
        <v>82</v>
      </c>
      <c r="AV174" s="13" t="s">
        <v>80</v>
      </c>
      <c r="AW174" s="13" t="s">
        <v>35</v>
      </c>
      <c r="AX174" s="13" t="s">
        <v>73</v>
      </c>
      <c r="AY174" s="235" t="s">
        <v>144</v>
      </c>
    </row>
    <row r="175" s="14" customFormat="1">
      <c r="A175" s="14"/>
      <c r="B175" s="236"/>
      <c r="C175" s="237"/>
      <c r="D175" s="227" t="s">
        <v>155</v>
      </c>
      <c r="E175" s="238" t="s">
        <v>19</v>
      </c>
      <c r="F175" s="239" t="s">
        <v>261</v>
      </c>
      <c r="G175" s="237"/>
      <c r="H175" s="240">
        <v>1211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155</v>
      </c>
      <c r="AU175" s="246" t="s">
        <v>82</v>
      </c>
      <c r="AV175" s="14" t="s">
        <v>82</v>
      </c>
      <c r="AW175" s="14" t="s">
        <v>35</v>
      </c>
      <c r="AX175" s="14" t="s">
        <v>73</v>
      </c>
      <c r="AY175" s="246" t="s">
        <v>144</v>
      </c>
    </row>
    <row r="176" s="14" customFormat="1">
      <c r="A176" s="14"/>
      <c r="B176" s="236"/>
      <c r="C176" s="237"/>
      <c r="D176" s="227" t="s">
        <v>155</v>
      </c>
      <c r="E176" s="238" t="s">
        <v>19</v>
      </c>
      <c r="F176" s="239" t="s">
        <v>262</v>
      </c>
      <c r="G176" s="237"/>
      <c r="H176" s="240">
        <v>674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155</v>
      </c>
      <c r="AU176" s="246" t="s">
        <v>82</v>
      </c>
      <c r="AV176" s="14" t="s">
        <v>82</v>
      </c>
      <c r="AW176" s="14" t="s">
        <v>35</v>
      </c>
      <c r="AX176" s="14" t="s">
        <v>73</v>
      </c>
      <c r="AY176" s="246" t="s">
        <v>144</v>
      </c>
    </row>
    <row r="177" s="16" customFormat="1">
      <c r="A177" s="16"/>
      <c r="B177" s="258"/>
      <c r="C177" s="259"/>
      <c r="D177" s="227" t="s">
        <v>155</v>
      </c>
      <c r="E177" s="260" t="s">
        <v>19</v>
      </c>
      <c r="F177" s="261" t="s">
        <v>175</v>
      </c>
      <c r="G177" s="259"/>
      <c r="H177" s="262">
        <v>1885</v>
      </c>
      <c r="I177" s="263"/>
      <c r="J177" s="259"/>
      <c r="K177" s="259"/>
      <c r="L177" s="264"/>
      <c r="M177" s="265"/>
      <c r="N177" s="266"/>
      <c r="O177" s="266"/>
      <c r="P177" s="266"/>
      <c r="Q177" s="266"/>
      <c r="R177" s="266"/>
      <c r="S177" s="266"/>
      <c r="T177" s="267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268" t="s">
        <v>155</v>
      </c>
      <c r="AU177" s="268" t="s">
        <v>82</v>
      </c>
      <c r="AV177" s="16" t="s">
        <v>151</v>
      </c>
      <c r="AW177" s="16" t="s">
        <v>35</v>
      </c>
      <c r="AX177" s="16" t="s">
        <v>80</v>
      </c>
      <c r="AY177" s="268" t="s">
        <v>144</v>
      </c>
    </row>
    <row r="178" s="2" customFormat="1" ht="21.75" customHeight="1">
      <c r="A178" s="41"/>
      <c r="B178" s="42"/>
      <c r="C178" s="207" t="s">
        <v>263</v>
      </c>
      <c r="D178" s="207" t="s">
        <v>146</v>
      </c>
      <c r="E178" s="208" t="s">
        <v>264</v>
      </c>
      <c r="F178" s="209" t="s">
        <v>265</v>
      </c>
      <c r="G178" s="210" t="s">
        <v>149</v>
      </c>
      <c r="H178" s="211">
        <v>1357</v>
      </c>
      <c r="I178" s="212"/>
      <c r="J178" s="213">
        <f>ROUND(I178*H178,2)</f>
        <v>0</v>
      </c>
      <c r="K178" s="209" t="s">
        <v>150</v>
      </c>
      <c r="L178" s="47"/>
      <c r="M178" s="214" t="s">
        <v>19</v>
      </c>
      <c r="N178" s="215" t="s">
        <v>44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151</v>
      </c>
      <c r="AT178" s="218" t="s">
        <v>146</v>
      </c>
      <c r="AU178" s="218" t="s">
        <v>82</v>
      </c>
      <c r="AY178" s="20" t="s">
        <v>144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151</v>
      </c>
      <c r="BM178" s="218" t="s">
        <v>266</v>
      </c>
    </row>
    <row r="179" s="2" customFormat="1">
      <c r="A179" s="41"/>
      <c r="B179" s="42"/>
      <c r="C179" s="43"/>
      <c r="D179" s="220" t="s">
        <v>153</v>
      </c>
      <c r="E179" s="43"/>
      <c r="F179" s="221" t="s">
        <v>267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153</v>
      </c>
      <c r="AU179" s="20" t="s">
        <v>82</v>
      </c>
    </row>
    <row r="180" s="13" customFormat="1">
      <c r="A180" s="13"/>
      <c r="B180" s="225"/>
      <c r="C180" s="226"/>
      <c r="D180" s="227" t="s">
        <v>155</v>
      </c>
      <c r="E180" s="228" t="s">
        <v>19</v>
      </c>
      <c r="F180" s="229" t="s">
        <v>268</v>
      </c>
      <c r="G180" s="226"/>
      <c r="H180" s="228" t="s">
        <v>19</v>
      </c>
      <c r="I180" s="230"/>
      <c r="J180" s="226"/>
      <c r="K180" s="226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155</v>
      </c>
      <c r="AU180" s="235" t="s">
        <v>82</v>
      </c>
      <c r="AV180" s="13" t="s">
        <v>80</v>
      </c>
      <c r="AW180" s="13" t="s">
        <v>35</v>
      </c>
      <c r="AX180" s="13" t="s">
        <v>73</v>
      </c>
      <c r="AY180" s="235" t="s">
        <v>144</v>
      </c>
    </row>
    <row r="181" s="14" customFormat="1">
      <c r="A181" s="14"/>
      <c r="B181" s="236"/>
      <c r="C181" s="237"/>
      <c r="D181" s="227" t="s">
        <v>155</v>
      </c>
      <c r="E181" s="238" t="s">
        <v>19</v>
      </c>
      <c r="F181" s="239" t="s">
        <v>238</v>
      </c>
      <c r="G181" s="237"/>
      <c r="H181" s="240">
        <v>1357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6" t="s">
        <v>155</v>
      </c>
      <c r="AU181" s="246" t="s">
        <v>82</v>
      </c>
      <c r="AV181" s="14" t="s">
        <v>82</v>
      </c>
      <c r="AW181" s="14" t="s">
        <v>35</v>
      </c>
      <c r="AX181" s="14" t="s">
        <v>73</v>
      </c>
      <c r="AY181" s="246" t="s">
        <v>144</v>
      </c>
    </row>
    <row r="182" s="16" customFormat="1">
      <c r="A182" s="16"/>
      <c r="B182" s="258"/>
      <c r="C182" s="259"/>
      <c r="D182" s="227" t="s">
        <v>155</v>
      </c>
      <c r="E182" s="260" t="s">
        <v>19</v>
      </c>
      <c r="F182" s="261" t="s">
        <v>175</v>
      </c>
      <c r="G182" s="259"/>
      <c r="H182" s="262">
        <v>1357</v>
      </c>
      <c r="I182" s="263"/>
      <c r="J182" s="259"/>
      <c r="K182" s="259"/>
      <c r="L182" s="264"/>
      <c r="M182" s="265"/>
      <c r="N182" s="266"/>
      <c r="O182" s="266"/>
      <c r="P182" s="266"/>
      <c r="Q182" s="266"/>
      <c r="R182" s="266"/>
      <c r="S182" s="266"/>
      <c r="T182" s="267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268" t="s">
        <v>155</v>
      </c>
      <c r="AU182" s="268" t="s">
        <v>82</v>
      </c>
      <c r="AV182" s="16" t="s">
        <v>151</v>
      </c>
      <c r="AW182" s="16" t="s">
        <v>35</v>
      </c>
      <c r="AX182" s="16" t="s">
        <v>80</v>
      </c>
      <c r="AY182" s="268" t="s">
        <v>144</v>
      </c>
    </row>
    <row r="183" s="2" customFormat="1" ht="24.15" customHeight="1">
      <c r="A183" s="41"/>
      <c r="B183" s="42"/>
      <c r="C183" s="207" t="s">
        <v>269</v>
      </c>
      <c r="D183" s="207" t="s">
        <v>146</v>
      </c>
      <c r="E183" s="208" t="s">
        <v>270</v>
      </c>
      <c r="F183" s="209" t="s">
        <v>271</v>
      </c>
      <c r="G183" s="210" t="s">
        <v>149</v>
      </c>
      <c r="H183" s="211">
        <v>1211</v>
      </c>
      <c r="I183" s="212"/>
      <c r="J183" s="213">
        <f>ROUND(I183*H183,2)</f>
        <v>0</v>
      </c>
      <c r="K183" s="209" t="s">
        <v>150</v>
      </c>
      <c r="L183" s="47"/>
      <c r="M183" s="214" t="s">
        <v>19</v>
      </c>
      <c r="N183" s="215" t="s">
        <v>44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151</v>
      </c>
      <c r="AT183" s="218" t="s">
        <v>146</v>
      </c>
      <c r="AU183" s="218" t="s">
        <v>82</v>
      </c>
      <c r="AY183" s="20" t="s">
        <v>144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151</v>
      </c>
      <c r="BM183" s="218" t="s">
        <v>272</v>
      </c>
    </row>
    <row r="184" s="2" customFormat="1">
      <c r="A184" s="41"/>
      <c r="B184" s="42"/>
      <c r="C184" s="43"/>
      <c r="D184" s="220" t="s">
        <v>153</v>
      </c>
      <c r="E184" s="43"/>
      <c r="F184" s="221" t="s">
        <v>273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153</v>
      </c>
      <c r="AU184" s="20" t="s">
        <v>82</v>
      </c>
    </row>
    <row r="185" s="13" customFormat="1">
      <c r="A185" s="13"/>
      <c r="B185" s="225"/>
      <c r="C185" s="226"/>
      <c r="D185" s="227" t="s">
        <v>155</v>
      </c>
      <c r="E185" s="228" t="s">
        <v>19</v>
      </c>
      <c r="F185" s="229" t="s">
        <v>268</v>
      </c>
      <c r="G185" s="226"/>
      <c r="H185" s="228" t="s">
        <v>19</v>
      </c>
      <c r="I185" s="230"/>
      <c r="J185" s="226"/>
      <c r="K185" s="226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155</v>
      </c>
      <c r="AU185" s="235" t="s">
        <v>82</v>
      </c>
      <c r="AV185" s="13" t="s">
        <v>80</v>
      </c>
      <c r="AW185" s="13" t="s">
        <v>35</v>
      </c>
      <c r="AX185" s="13" t="s">
        <v>73</v>
      </c>
      <c r="AY185" s="235" t="s">
        <v>144</v>
      </c>
    </row>
    <row r="186" s="14" customFormat="1">
      <c r="A186" s="14"/>
      <c r="B186" s="236"/>
      <c r="C186" s="237"/>
      <c r="D186" s="227" t="s">
        <v>155</v>
      </c>
      <c r="E186" s="238" t="s">
        <v>19</v>
      </c>
      <c r="F186" s="239" t="s">
        <v>274</v>
      </c>
      <c r="G186" s="237"/>
      <c r="H186" s="240">
        <v>1211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155</v>
      </c>
      <c r="AU186" s="246" t="s">
        <v>82</v>
      </c>
      <c r="AV186" s="14" t="s">
        <v>82</v>
      </c>
      <c r="AW186" s="14" t="s">
        <v>35</v>
      </c>
      <c r="AX186" s="14" t="s">
        <v>80</v>
      </c>
      <c r="AY186" s="246" t="s">
        <v>144</v>
      </c>
    </row>
    <row r="187" s="2" customFormat="1" ht="24.15" customHeight="1">
      <c r="A187" s="41"/>
      <c r="B187" s="42"/>
      <c r="C187" s="207" t="s">
        <v>275</v>
      </c>
      <c r="D187" s="207" t="s">
        <v>146</v>
      </c>
      <c r="E187" s="208" t="s">
        <v>276</v>
      </c>
      <c r="F187" s="209" t="s">
        <v>277</v>
      </c>
      <c r="G187" s="210" t="s">
        <v>149</v>
      </c>
      <c r="H187" s="211">
        <v>1357</v>
      </c>
      <c r="I187" s="212"/>
      <c r="J187" s="213">
        <f>ROUND(I187*H187,2)</f>
        <v>0</v>
      </c>
      <c r="K187" s="209" t="s">
        <v>150</v>
      </c>
      <c r="L187" s="47"/>
      <c r="M187" s="214" t="s">
        <v>19</v>
      </c>
      <c r="N187" s="215" t="s">
        <v>44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151</v>
      </c>
      <c r="AT187" s="218" t="s">
        <v>146</v>
      </c>
      <c r="AU187" s="218" t="s">
        <v>82</v>
      </c>
      <c r="AY187" s="20" t="s">
        <v>144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151</v>
      </c>
      <c r="BM187" s="218" t="s">
        <v>278</v>
      </c>
    </row>
    <row r="188" s="2" customFormat="1">
      <c r="A188" s="41"/>
      <c r="B188" s="42"/>
      <c r="C188" s="43"/>
      <c r="D188" s="220" t="s">
        <v>153</v>
      </c>
      <c r="E188" s="43"/>
      <c r="F188" s="221" t="s">
        <v>279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153</v>
      </c>
      <c r="AU188" s="20" t="s">
        <v>82</v>
      </c>
    </row>
    <row r="189" s="13" customFormat="1">
      <c r="A189" s="13"/>
      <c r="B189" s="225"/>
      <c r="C189" s="226"/>
      <c r="D189" s="227" t="s">
        <v>155</v>
      </c>
      <c r="E189" s="228" t="s">
        <v>19</v>
      </c>
      <c r="F189" s="229" t="s">
        <v>268</v>
      </c>
      <c r="G189" s="226"/>
      <c r="H189" s="228" t="s">
        <v>19</v>
      </c>
      <c r="I189" s="230"/>
      <c r="J189" s="226"/>
      <c r="K189" s="226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155</v>
      </c>
      <c r="AU189" s="235" t="s">
        <v>82</v>
      </c>
      <c r="AV189" s="13" t="s">
        <v>80</v>
      </c>
      <c r="AW189" s="13" t="s">
        <v>35</v>
      </c>
      <c r="AX189" s="13" t="s">
        <v>73</v>
      </c>
      <c r="AY189" s="235" t="s">
        <v>144</v>
      </c>
    </row>
    <row r="190" s="13" customFormat="1">
      <c r="A190" s="13"/>
      <c r="B190" s="225"/>
      <c r="C190" s="226"/>
      <c r="D190" s="227" t="s">
        <v>155</v>
      </c>
      <c r="E190" s="228" t="s">
        <v>19</v>
      </c>
      <c r="F190" s="229" t="s">
        <v>280</v>
      </c>
      <c r="G190" s="226"/>
      <c r="H190" s="228" t="s">
        <v>19</v>
      </c>
      <c r="I190" s="230"/>
      <c r="J190" s="226"/>
      <c r="K190" s="226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155</v>
      </c>
      <c r="AU190" s="235" t="s">
        <v>82</v>
      </c>
      <c r="AV190" s="13" t="s">
        <v>80</v>
      </c>
      <c r="AW190" s="13" t="s">
        <v>35</v>
      </c>
      <c r="AX190" s="13" t="s">
        <v>73</v>
      </c>
      <c r="AY190" s="235" t="s">
        <v>144</v>
      </c>
    </row>
    <row r="191" s="14" customFormat="1">
      <c r="A191" s="14"/>
      <c r="B191" s="236"/>
      <c r="C191" s="237"/>
      <c r="D191" s="227" t="s">
        <v>155</v>
      </c>
      <c r="E191" s="238" t="s">
        <v>19</v>
      </c>
      <c r="F191" s="239" t="s">
        <v>281</v>
      </c>
      <c r="G191" s="237"/>
      <c r="H191" s="240">
        <v>1357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155</v>
      </c>
      <c r="AU191" s="246" t="s">
        <v>82</v>
      </c>
      <c r="AV191" s="14" t="s">
        <v>82</v>
      </c>
      <c r="AW191" s="14" t="s">
        <v>35</v>
      </c>
      <c r="AX191" s="14" t="s">
        <v>80</v>
      </c>
      <c r="AY191" s="246" t="s">
        <v>144</v>
      </c>
    </row>
    <row r="192" s="2" customFormat="1" ht="16.5" customHeight="1">
      <c r="A192" s="41"/>
      <c r="B192" s="42"/>
      <c r="C192" s="207" t="s">
        <v>282</v>
      </c>
      <c r="D192" s="207" t="s">
        <v>146</v>
      </c>
      <c r="E192" s="208" t="s">
        <v>283</v>
      </c>
      <c r="F192" s="209" t="s">
        <v>284</v>
      </c>
      <c r="G192" s="210" t="s">
        <v>149</v>
      </c>
      <c r="H192" s="211">
        <v>1211</v>
      </c>
      <c r="I192" s="212"/>
      <c r="J192" s="213">
        <f>ROUND(I192*H192,2)</f>
        <v>0</v>
      </c>
      <c r="K192" s="209" t="s">
        <v>150</v>
      </c>
      <c r="L192" s="47"/>
      <c r="M192" s="214" t="s">
        <v>19</v>
      </c>
      <c r="N192" s="215" t="s">
        <v>44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151</v>
      </c>
      <c r="AT192" s="218" t="s">
        <v>146</v>
      </c>
      <c r="AU192" s="218" t="s">
        <v>82</v>
      </c>
      <c r="AY192" s="20" t="s">
        <v>144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80</v>
      </c>
      <c r="BK192" s="219">
        <f>ROUND(I192*H192,2)</f>
        <v>0</v>
      </c>
      <c r="BL192" s="20" t="s">
        <v>151</v>
      </c>
      <c r="BM192" s="218" t="s">
        <v>285</v>
      </c>
    </row>
    <row r="193" s="2" customFormat="1">
      <c r="A193" s="41"/>
      <c r="B193" s="42"/>
      <c r="C193" s="43"/>
      <c r="D193" s="220" t="s">
        <v>153</v>
      </c>
      <c r="E193" s="43"/>
      <c r="F193" s="221" t="s">
        <v>286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153</v>
      </c>
      <c r="AU193" s="20" t="s">
        <v>82</v>
      </c>
    </row>
    <row r="194" s="13" customFormat="1">
      <c r="A194" s="13"/>
      <c r="B194" s="225"/>
      <c r="C194" s="226"/>
      <c r="D194" s="227" t="s">
        <v>155</v>
      </c>
      <c r="E194" s="228" t="s">
        <v>19</v>
      </c>
      <c r="F194" s="229" t="s">
        <v>156</v>
      </c>
      <c r="G194" s="226"/>
      <c r="H194" s="228" t="s">
        <v>19</v>
      </c>
      <c r="I194" s="230"/>
      <c r="J194" s="226"/>
      <c r="K194" s="226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155</v>
      </c>
      <c r="AU194" s="235" t="s">
        <v>82</v>
      </c>
      <c r="AV194" s="13" t="s">
        <v>80</v>
      </c>
      <c r="AW194" s="13" t="s">
        <v>35</v>
      </c>
      <c r="AX194" s="13" t="s">
        <v>73</v>
      </c>
      <c r="AY194" s="235" t="s">
        <v>144</v>
      </c>
    </row>
    <row r="195" s="14" customFormat="1">
      <c r="A195" s="14"/>
      <c r="B195" s="236"/>
      <c r="C195" s="237"/>
      <c r="D195" s="227" t="s">
        <v>155</v>
      </c>
      <c r="E195" s="238" t="s">
        <v>19</v>
      </c>
      <c r="F195" s="239" t="s">
        <v>287</v>
      </c>
      <c r="G195" s="237"/>
      <c r="H195" s="240">
        <v>1211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155</v>
      </c>
      <c r="AU195" s="246" t="s">
        <v>82</v>
      </c>
      <c r="AV195" s="14" t="s">
        <v>82</v>
      </c>
      <c r="AW195" s="14" t="s">
        <v>35</v>
      </c>
      <c r="AX195" s="14" t="s">
        <v>80</v>
      </c>
      <c r="AY195" s="246" t="s">
        <v>144</v>
      </c>
    </row>
    <row r="196" s="2" customFormat="1" ht="24.15" customHeight="1">
      <c r="A196" s="41"/>
      <c r="B196" s="42"/>
      <c r="C196" s="207" t="s">
        <v>288</v>
      </c>
      <c r="D196" s="207" t="s">
        <v>146</v>
      </c>
      <c r="E196" s="208" t="s">
        <v>289</v>
      </c>
      <c r="F196" s="209" t="s">
        <v>290</v>
      </c>
      <c r="G196" s="210" t="s">
        <v>149</v>
      </c>
      <c r="H196" s="211">
        <v>1211</v>
      </c>
      <c r="I196" s="212"/>
      <c r="J196" s="213">
        <f>ROUND(I196*H196,2)</f>
        <v>0</v>
      </c>
      <c r="K196" s="209" t="s">
        <v>150</v>
      </c>
      <c r="L196" s="47"/>
      <c r="M196" s="214" t="s">
        <v>19</v>
      </c>
      <c r="N196" s="215" t="s">
        <v>44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151</v>
      </c>
      <c r="AT196" s="218" t="s">
        <v>146</v>
      </c>
      <c r="AU196" s="218" t="s">
        <v>82</v>
      </c>
      <c r="AY196" s="20" t="s">
        <v>144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80</v>
      </c>
      <c r="BK196" s="219">
        <f>ROUND(I196*H196,2)</f>
        <v>0</v>
      </c>
      <c r="BL196" s="20" t="s">
        <v>151</v>
      </c>
      <c r="BM196" s="218" t="s">
        <v>291</v>
      </c>
    </row>
    <row r="197" s="2" customFormat="1">
      <c r="A197" s="41"/>
      <c r="B197" s="42"/>
      <c r="C197" s="43"/>
      <c r="D197" s="220" t="s">
        <v>153</v>
      </c>
      <c r="E197" s="43"/>
      <c r="F197" s="221" t="s">
        <v>292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153</v>
      </c>
      <c r="AU197" s="20" t="s">
        <v>82</v>
      </c>
    </row>
    <row r="198" s="13" customFormat="1">
      <c r="A198" s="13"/>
      <c r="B198" s="225"/>
      <c r="C198" s="226"/>
      <c r="D198" s="227" t="s">
        <v>155</v>
      </c>
      <c r="E198" s="228" t="s">
        <v>19</v>
      </c>
      <c r="F198" s="229" t="s">
        <v>268</v>
      </c>
      <c r="G198" s="226"/>
      <c r="H198" s="228" t="s">
        <v>19</v>
      </c>
      <c r="I198" s="230"/>
      <c r="J198" s="226"/>
      <c r="K198" s="226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155</v>
      </c>
      <c r="AU198" s="235" t="s">
        <v>82</v>
      </c>
      <c r="AV198" s="13" t="s">
        <v>80</v>
      </c>
      <c r="AW198" s="13" t="s">
        <v>35</v>
      </c>
      <c r="AX198" s="13" t="s">
        <v>73</v>
      </c>
      <c r="AY198" s="235" t="s">
        <v>144</v>
      </c>
    </row>
    <row r="199" s="14" customFormat="1">
      <c r="A199" s="14"/>
      <c r="B199" s="236"/>
      <c r="C199" s="237"/>
      <c r="D199" s="227" t="s">
        <v>155</v>
      </c>
      <c r="E199" s="238" t="s">
        <v>19</v>
      </c>
      <c r="F199" s="239" t="s">
        <v>293</v>
      </c>
      <c r="G199" s="237"/>
      <c r="H199" s="240">
        <v>1211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155</v>
      </c>
      <c r="AU199" s="246" t="s">
        <v>82</v>
      </c>
      <c r="AV199" s="14" t="s">
        <v>82</v>
      </c>
      <c r="AW199" s="14" t="s">
        <v>35</v>
      </c>
      <c r="AX199" s="14" t="s">
        <v>80</v>
      </c>
      <c r="AY199" s="246" t="s">
        <v>144</v>
      </c>
    </row>
    <row r="200" s="2" customFormat="1" ht="33" customHeight="1">
      <c r="A200" s="41"/>
      <c r="B200" s="42"/>
      <c r="C200" s="207" t="s">
        <v>7</v>
      </c>
      <c r="D200" s="207" t="s">
        <v>146</v>
      </c>
      <c r="E200" s="208" t="s">
        <v>294</v>
      </c>
      <c r="F200" s="209" t="s">
        <v>295</v>
      </c>
      <c r="G200" s="210" t="s">
        <v>149</v>
      </c>
      <c r="H200" s="211">
        <v>343.97000000000003</v>
      </c>
      <c r="I200" s="212"/>
      <c r="J200" s="213">
        <f>ROUND(I200*H200,2)</f>
        <v>0</v>
      </c>
      <c r="K200" s="209" t="s">
        <v>150</v>
      </c>
      <c r="L200" s="47"/>
      <c r="M200" s="214" t="s">
        <v>19</v>
      </c>
      <c r="N200" s="215" t="s">
        <v>44</v>
      </c>
      <c r="O200" s="87"/>
      <c r="P200" s="216">
        <f>O200*H200</f>
        <v>0</v>
      </c>
      <c r="Q200" s="216">
        <v>0.1837</v>
      </c>
      <c r="R200" s="216">
        <f>Q200*H200</f>
        <v>63.187289000000007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151</v>
      </c>
      <c r="AT200" s="218" t="s">
        <v>146</v>
      </c>
      <c r="AU200" s="218" t="s">
        <v>82</v>
      </c>
      <c r="AY200" s="20" t="s">
        <v>144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151</v>
      </c>
      <c r="BM200" s="218" t="s">
        <v>296</v>
      </c>
    </row>
    <row r="201" s="2" customFormat="1">
      <c r="A201" s="41"/>
      <c r="B201" s="42"/>
      <c r="C201" s="43"/>
      <c r="D201" s="220" t="s">
        <v>153</v>
      </c>
      <c r="E201" s="43"/>
      <c r="F201" s="221" t="s">
        <v>297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153</v>
      </c>
      <c r="AU201" s="20" t="s">
        <v>82</v>
      </c>
    </row>
    <row r="202" s="13" customFormat="1">
      <c r="A202" s="13"/>
      <c r="B202" s="225"/>
      <c r="C202" s="226"/>
      <c r="D202" s="227" t="s">
        <v>155</v>
      </c>
      <c r="E202" s="228" t="s">
        <v>19</v>
      </c>
      <c r="F202" s="229" t="s">
        <v>268</v>
      </c>
      <c r="G202" s="226"/>
      <c r="H202" s="228" t="s">
        <v>19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155</v>
      </c>
      <c r="AU202" s="235" t="s">
        <v>82</v>
      </c>
      <c r="AV202" s="13" t="s">
        <v>80</v>
      </c>
      <c r="AW202" s="13" t="s">
        <v>35</v>
      </c>
      <c r="AX202" s="13" t="s">
        <v>73</v>
      </c>
      <c r="AY202" s="235" t="s">
        <v>144</v>
      </c>
    </row>
    <row r="203" s="14" customFormat="1">
      <c r="A203" s="14"/>
      <c r="B203" s="236"/>
      <c r="C203" s="237"/>
      <c r="D203" s="227" t="s">
        <v>155</v>
      </c>
      <c r="E203" s="238" t="s">
        <v>19</v>
      </c>
      <c r="F203" s="239" t="s">
        <v>298</v>
      </c>
      <c r="G203" s="237"/>
      <c r="H203" s="240">
        <v>337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155</v>
      </c>
      <c r="AU203" s="246" t="s">
        <v>82</v>
      </c>
      <c r="AV203" s="14" t="s">
        <v>82</v>
      </c>
      <c r="AW203" s="14" t="s">
        <v>35</v>
      </c>
      <c r="AX203" s="14" t="s">
        <v>73</v>
      </c>
      <c r="AY203" s="246" t="s">
        <v>144</v>
      </c>
    </row>
    <row r="204" s="14" customFormat="1">
      <c r="A204" s="14"/>
      <c r="B204" s="236"/>
      <c r="C204" s="237"/>
      <c r="D204" s="227" t="s">
        <v>155</v>
      </c>
      <c r="E204" s="238" t="s">
        <v>19</v>
      </c>
      <c r="F204" s="239" t="s">
        <v>299</v>
      </c>
      <c r="G204" s="237"/>
      <c r="H204" s="240">
        <v>4.9699999999999998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6" t="s">
        <v>155</v>
      </c>
      <c r="AU204" s="246" t="s">
        <v>82</v>
      </c>
      <c r="AV204" s="14" t="s">
        <v>82</v>
      </c>
      <c r="AW204" s="14" t="s">
        <v>35</v>
      </c>
      <c r="AX204" s="14" t="s">
        <v>73</v>
      </c>
      <c r="AY204" s="246" t="s">
        <v>144</v>
      </c>
    </row>
    <row r="205" s="14" customFormat="1">
      <c r="A205" s="14"/>
      <c r="B205" s="236"/>
      <c r="C205" s="237"/>
      <c r="D205" s="227" t="s">
        <v>155</v>
      </c>
      <c r="E205" s="238" t="s">
        <v>19</v>
      </c>
      <c r="F205" s="239" t="s">
        <v>300</v>
      </c>
      <c r="G205" s="237"/>
      <c r="H205" s="240">
        <v>2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155</v>
      </c>
      <c r="AU205" s="246" t="s">
        <v>82</v>
      </c>
      <c r="AV205" s="14" t="s">
        <v>82</v>
      </c>
      <c r="AW205" s="14" t="s">
        <v>35</v>
      </c>
      <c r="AX205" s="14" t="s">
        <v>73</v>
      </c>
      <c r="AY205" s="246" t="s">
        <v>144</v>
      </c>
    </row>
    <row r="206" s="16" customFormat="1">
      <c r="A206" s="16"/>
      <c r="B206" s="258"/>
      <c r="C206" s="259"/>
      <c r="D206" s="227" t="s">
        <v>155</v>
      </c>
      <c r="E206" s="260" t="s">
        <v>19</v>
      </c>
      <c r="F206" s="261" t="s">
        <v>175</v>
      </c>
      <c r="G206" s="259"/>
      <c r="H206" s="262">
        <v>343.97000000000003</v>
      </c>
      <c r="I206" s="263"/>
      <c r="J206" s="259"/>
      <c r="K206" s="259"/>
      <c r="L206" s="264"/>
      <c r="M206" s="265"/>
      <c r="N206" s="266"/>
      <c r="O206" s="266"/>
      <c r="P206" s="266"/>
      <c r="Q206" s="266"/>
      <c r="R206" s="266"/>
      <c r="S206" s="266"/>
      <c r="T206" s="267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T206" s="268" t="s">
        <v>155</v>
      </c>
      <c r="AU206" s="268" t="s">
        <v>82</v>
      </c>
      <c r="AV206" s="16" t="s">
        <v>151</v>
      </c>
      <c r="AW206" s="16" t="s">
        <v>35</v>
      </c>
      <c r="AX206" s="16" t="s">
        <v>80</v>
      </c>
      <c r="AY206" s="268" t="s">
        <v>144</v>
      </c>
    </row>
    <row r="207" s="2" customFormat="1" ht="16.5" customHeight="1">
      <c r="A207" s="41"/>
      <c r="B207" s="42"/>
      <c r="C207" s="269" t="s">
        <v>301</v>
      </c>
      <c r="D207" s="269" t="s">
        <v>229</v>
      </c>
      <c r="E207" s="270" t="s">
        <v>302</v>
      </c>
      <c r="F207" s="271" t="s">
        <v>303</v>
      </c>
      <c r="G207" s="272" t="s">
        <v>149</v>
      </c>
      <c r="H207" s="273">
        <v>343.97000000000003</v>
      </c>
      <c r="I207" s="274"/>
      <c r="J207" s="275">
        <f>ROUND(I207*H207,2)</f>
        <v>0</v>
      </c>
      <c r="K207" s="271" t="s">
        <v>150</v>
      </c>
      <c r="L207" s="276"/>
      <c r="M207" s="277" t="s">
        <v>19</v>
      </c>
      <c r="N207" s="278" t="s">
        <v>44</v>
      </c>
      <c r="O207" s="87"/>
      <c r="P207" s="216">
        <f>O207*H207</f>
        <v>0</v>
      </c>
      <c r="Q207" s="216">
        <v>0.222</v>
      </c>
      <c r="R207" s="216">
        <f>Q207*H207</f>
        <v>76.361340000000013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207</v>
      </c>
      <c r="AT207" s="218" t="s">
        <v>229</v>
      </c>
      <c r="AU207" s="218" t="s">
        <v>82</v>
      </c>
      <c r="AY207" s="20" t="s">
        <v>144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80</v>
      </c>
      <c r="BK207" s="219">
        <f>ROUND(I207*H207,2)</f>
        <v>0</v>
      </c>
      <c r="BL207" s="20" t="s">
        <v>151</v>
      </c>
      <c r="BM207" s="218" t="s">
        <v>304</v>
      </c>
    </row>
    <row r="208" s="13" customFormat="1">
      <c r="A208" s="13"/>
      <c r="B208" s="225"/>
      <c r="C208" s="226"/>
      <c r="D208" s="227" t="s">
        <v>155</v>
      </c>
      <c r="E208" s="228" t="s">
        <v>19</v>
      </c>
      <c r="F208" s="229" t="s">
        <v>268</v>
      </c>
      <c r="G208" s="226"/>
      <c r="H208" s="228" t="s">
        <v>19</v>
      </c>
      <c r="I208" s="230"/>
      <c r="J208" s="226"/>
      <c r="K208" s="226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155</v>
      </c>
      <c r="AU208" s="235" t="s">
        <v>82</v>
      </c>
      <c r="AV208" s="13" t="s">
        <v>80</v>
      </c>
      <c r="AW208" s="13" t="s">
        <v>35</v>
      </c>
      <c r="AX208" s="13" t="s">
        <v>73</v>
      </c>
      <c r="AY208" s="235" t="s">
        <v>144</v>
      </c>
    </row>
    <row r="209" s="13" customFormat="1">
      <c r="A209" s="13"/>
      <c r="B209" s="225"/>
      <c r="C209" s="226"/>
      <c r="D209" s="227" t="s">
        <v>155</v>
      </c>
      <c r="E209" s="228" t="s">
        <v>19</v>
      </c>
      <c r="F209" s="229" t="s">
        <v>305</v>
      </c>
      <c r="G209" s="226"/>
      <c r="H209" s="228" t="s">
        <v>19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155</v>
      </c>
      <c r="AU209" s="235" t="s">
        <v>82</v>
      </c>
      <c r="AV209" s="13" t="s">
        <v>80</v>
      </c>
      <c r="AW209" s="13" t="s">
        <v>35</v>
      </c>
      <c r="AX209" s="13" t="s">
        <v>73</v>
      </c>
      <c r="AY209" s="235" t="s">
        <v>144</v>
      </c>
    </row>
    <row r="210" s="14" customFormat="1">
      <c r="A210" s="14"/>
      <c r="B210" s="236"/>
      <c r="C210" s="237"/>
      <c r="D210" s="227" t="s">
        <v>155</v>
      </c>
      <c r="E210" s="238" t="s">
        <v>19</v>
      </c>
      <c r="F210" s="239" t="s">
        <v>306</v>
      </c>
      <c r="G210" s="237"/>
      <c r="H210" s="240">
        <v>337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155</v>
      </c>
      <c r="AU210" s="246" t="s">
        <v>82</v>
      </c>
      <c r="AV210" s="14" t="s">
        <v>82</v>
      </c>
      <c r="AW210" s="14" t="s">
        <v>35</v>
      </c>
      <c r="AX210" s="14" t="s">
        <v>73</v>
      </c>
      <c r="AY210" s="246" t="s">
        <v>144</v>
      </c>
    </row>
    <row r="211" s="15" customFormat="1">
      <c r="A211" s="15"/>
      <c r="B211" s="247"/>
      <c r="C211" s="248"/>
      <c r="D211" s="227" t="s">
        <v>155</v>
      </c>
      <c r="E211" s="249" t="s">
        <v>19</v>
      </c>
      <c r="F211" s="250" t="s">
        <v>171</v>
      </c>
      <c r="G211" s="248"/>
      <c r="H211" s="251">
        <v>337</v>
      </c>
      <c r="I211" s="252"/>
      <c r="J211" s="248"/>
      <c r="K211" s="248"/>
      <c r="L211" s="253"/>
      <c r="M211" s="254"/>
      <c r="N211" s="255"/>
      <c r="O211" s="255"/>
      <c r="P211" s="255"/>
      <c r="Q211" s="255"/>
      <c r="R211" s="255"/>
      <c r="S211" s="255"/>
      <c r="T211" s="256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7" t="s">
        <v>155</v>
      </c>
      <c r="AU211" s="257" t="s">
        <v>82</v>
      </c>
      <c r="AV211" s="15" t="s">
        <v>163</v>
      </c>
      <c r="AW211" s="15" t="s">
        <v>35</v>
      </c>
      <c r="AX211" s="15" t="s">
        <v>73</v>
      </c>
      <c r="AY211" s="257" t="s">
        <v>144</v>
      </c>
    </row>
    <row r="212" s="13" customFormat="1">
      <c r="A212" s="13"/>
      <c r="B212" s="225"/>
      <c r="C212" s="226"/>
      <c r="D212" s="227" t="s">
        <v>155</v>
      </c>
      <c r="E212" s="228" t="s">
        <v>19</v>
      </c>
      <c r="F212" s="229" t="s">
        <v>307</v>
      </c>
      <c r="G212" s="226"/>
      <c r="H212" s="228" t="s">
        <v>19</v>
      </c>
      <c r="I212" s="230"/>
      <c r="J212" s="226"/>
      <c r="K212" s="226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155</v>
      </c>
      <c r="AU212" s="235" t="s">
        <v>82</v>
      </c>
      <c r="AV212" s="13" t="s">
        <v>80</v>
      </c>
      <c r="AW212" s="13" t="s">
        <v>35</v>
      </c>
      <c r="AX212" s="13" t="s">
        <v>73</v>
      </c>
      <c r="AY212" s="235" t="s">
        <v>144</v>
      </c>
    </row>
    <row r="213" s="14" customFormat="1">
      <c r="A213" s="14"/>
      <c r="B213" s="236"/>
      <c r="C213" s="237"/>
      <c r="D213" s="227" t="s">
        <v>155</v>
      </c>
      <c r="E213" s="238" t="s">
        <v>19</v>
      </c>
      <c r="F213" s="239" t="s">
        <v>308</v>
      </c>
      <c r="G213" s="237"/>
      <c r="H213" s="240">
        <v>4.9699999999999998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155</v>
      </c>
      <c r="AU213" s="246" t="s">
        <v>82</v>
      </c>
      <c r="AV213" s="14" t="s">
        <v>82</v>
      </c>
      <c r="AW213" s="14" t="s">
        <v>35</v>
      </c>
      <c r="AX213" s="14" t="s">
        <v>73</v>
      </c>
      <c r="AY213" s="246" t="s">
        <v>144</v>
      </c>
    </row>
    <row r="214" s="14" customFormat="1">
      <c r="A214" s="14"/>
      <c r="B214" s="236"/>
      <c r="C214" s="237"/>
      <c r="D214" s="227" t="s">
        <v>155</v>
      </c>
      <c r="E214" s="238" t="s">
        <v>19</v>
      </c>
      <c r="F214" s="239" t="s">
        <v>309</v>
      </c>
      <c r="G214" s="237"/>
      <c r="H214" s="240">
        <v>2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155</v>
      </c>
      <c r="AU214" s="246" t="s">
        <v>82</v>
      </c>
      <c r="AV214" s="14" t="s">
        <v>82</v>
      </c>
      <c r="AW214" s="14" t="s">
        <v>35</v>
      </c>
      <c r="AX214" s="14" t="s">
        <v>73</v>
      </c>
      <c r="AY214" s="246" t="s">
        <v>144</v>
      </c>
    </row>
    <row r="215" s="15" customFormat="1">
      <c r="A215" s="15"/>
      <c r="B215" s="247"/>
      <c r="C215" s="248"/>
      <c r="D215" s="227" t="s">
        <v>155</v>
      </c>
      <c r="E215" s="249" t="s">
        <v>19</v>
      </c>
      <c r="F215" s="250" t="s">
        <v>171</v>
      </c>
      <c r="G215" s="248"/>
      <c r="H215" s="251">
        <v>6.9699999999999998</v>
      </c>
      <c r="I215" s="252"/>
      <c r="J215" s="248"/>
      <c r="K215" s="248"/>
      <c r="L215" s="253"/>
      <c r="M215" s="254"/>
      <c r="N215" s="255"/>
      <c r="O215" s="255"/>
      <c r="P215" s="255"/>
      <c r="Q215" s="255"/>
      <c r="R215" s="255"/>
      <c r="S215" s="255"/>
      <c r="T215" s="25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57" t="s">
        <v>155</v>
      </c>
      <c r="AU215" s="257" t="s">
        <v>82</v>
      </c>
      <c r="AV215" s="15" t="s">
        <v>163</v>
      </c>
      <c r="AW215" s="15" t="s">
        <v>35</v>
      </c>
      <c r="AX215" s="15" t="s">
        <v>73</v>
      </c>
      <c r="AY215" s="257" t="s">
        <v>144</v>
      </c>
    </row>
    <row r="216" s="16" customFormat="1">
      <c r="A216" s="16"/>
      <c r="B216" s="258"/>
      <c r="C216" s="259"/>
      <c r="D216" s="227" t="s">
        <v>155</v>
      </c>
      <c r="E216" s="260" t="s">
        <v>19</v>
      </c>
      <c r="F216" s="261" t="s">
        <v>175</v>
      </c>
      <c r="G216" s="259"/>
      <c r="H216" s="262">
        <v>343.97000000000003</v>
      </c>
      <c r="I216" s="263"/>
      <c r="J216" s="259"/>
      <c r="K216" s="259"/>
      <c r="L216" s="264"/>
      <c r="M216" s="265"/>
      <c r="N216" s="266"/>
      <c r="O216" s="266"/>
      <c r="P216" s="266"/>
      <c r="Q216" s="266"/>
      <c r="R216" s="266"/>
      <c r="S216" s="266"/>
      <c r="T216" s="267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T216" s="268" t="s">
        <v>155</v>
      </c>
      <c r="AU216" s="268" t="s">
        <v>82</v>
      </c>
      <c r="AV216" s="16" t="s">
        <v>151</v>
      </c>
      <c r="AW216" s="16" t="s">
        <v>35</v>
      </c>
      <c r="AX216" s="16" t="s">
        <v>80</v>
      </c>
      <c r="AY216" s="268" t="s">
        <v>144</v>
      </c>
    </row>
    <row r="217" s="12" customFormat="1" ht="22.8" customHeight="1">
      <c r="A217" s="12"/>
      <c r="B217" s="191"/>
      <c r="C217" s="192"/>
      <c r="D217" s="193" t="s">
        <v>72</v>
      </c>
      <c r="E217" s="205" t="s">
        <v>207</v>
      </c>
      <c r="F217" s="205" t="s">
        <v>310</v>
      </c>
      <c r="G217" s="192"/>
      <c r="H217" s="192"/>
      <c r="I217" s="195"/>
      <c r="J217" s="206">
        <f>BK217</f>
        <v>0</v>
      </c>
      <c r="K217" s="192"/>
      <c r="L217" s="197"/>
      <c r="M217" s="198"/>
      <c r="N217" s="199"/>
      <c r="O217" s="199"/>
      <c r="P217" s="200">
        <f>SUM(P218:P235)</f>
        <v>0</v>
      </c>
      <c r="Q217" s="199"/>
      <c r="R217" s="200">
        <f>SUM(R218:R235)</f>
        <v>9.1769404999999988</v>
      </c>
      <c r="S217" s="199"/>
      <c r="T217" s="201">
        <f>SUM(T218:T235)</f>
        <v>11.700000000000001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2" t="s">
        <v>80</v>
      </c>
      <c r="AT217" s="203" t="s">
        <v>72</v>
      </c>
      <c r="AU217" s="203" t="s">
        <v>80</v>
      </c>
      <c r="AY217" s="202" t="s">
        <v>144</v>
      </c>
      <c r="BK217" s="204">
        <f>SUM(BK218:BK235)</f>
        <v>0</v>
      </c>
    </row>
    <row r="218" s="2" customFormat="1" ht="16.5" customHeight="1">
      <c r="A218" s="41"/>
      <c r="B218" s="42"/>
      <c r="C218" s="207" t="s">
        <v>311</v>
      </c>
      <c r="D218" s="207" t="s">
        <v>146</v>
      </c>
      <c r="E218" s="208" t="s">
        <v>312</v>
      </c>
      <c r="F218" s="209" t="s">
        <v>313</v>
      </c>
      <c r="G218" s="210" t="s">
        <v>244</v>
      </c>
      <c r="H218" s="211">
        <v>43</v>
      </c>
      <c r="I218" s="212"/>
      <c r="J218" s="213">
        <f>ROUND(I218*H218,2)</f>
        <v>0</v>
      </c>
      <c r="K218" s="209" t="s">
        <v>150</v>
      </c>
      <c r="L218" s="47"/>
      <c r="M218" s="214" t="s">
        <v>19</v>
      </c>
      <c r="N218" s="215" t="s">
        <v>44</v>
      </c>
      <c r="O218" s="87"/>
      <c r="P218" s="216">
        <f>O218*H218</f>
        <v>0</v>
      </c>
      <c r="Q218" s="216">
        <v>1.0000000000000001E-05</v>
      </c>
      <c r="R218" s="216">
        <f>Q218*H218</f>
        <v>0.00043000000000000004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151</v>
      </c>
      <c r="AT218" s="218" t="s">
        <v>146</v>
      </c>
      <c r="AU218" s="218" t="s">
        <v>82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151</v>
      </c>
      <c r="BM218" s="218" t="s">
        <v>314</v>
      </c>
    </row>
    <row r="219" s="2" customFormat="1">
      <c r="A219" s="41"/>
      <c r="B219" s="42"/>
      <c r="C219" s="43"/>
      <c r="D219" s="220" t="s">
        <v>153</v>
      </c>
      <c r="E219" s="43"/>
      <c r="F219" s="221" t="s">
        <v>315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153</v>
      </c>
      <c r="AU219" s="20" t="s">
        <v>82</v>
      </c>
    </row>
    <row r="220" s="14" customFormat="1">
      <c r="A220" s="14"/>
      <c r="B220" s="236"/>
      <c r="C220" s="237"/>
      <c r="D220" s="227" t="s">
        <v>155</v>
      </c>
      <c r="E220" s="238" t="s">
        <v>19</v>
      </c>
      <c r="F220" s="239" t="s">
        <v>316</v>
      </c>
      <c r="G220" s="237"/>
      <c r="H220" s="240">
        <v>43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155</v>
      </c>
      <c r="AU220" s="246" t="s">
        <v>82</v>
      </c>
      <c r="AV220" s="14" t="s">
        <v>82</v>
      </c>
      <c r="AW220" s="14" t="s">
        <v>35</v>
      </c>
      <c r="AX220" s="14" t="s">
        <v>80</v>
      </c>
      <c r="AY220" s="246" t="s">
        <v>144</v>
      </c>
    </row>
    <row r="221" s="2" customFormat="1" ht="16.5" customHeight="1">
      <c r="A221" s="41"/>
      <c r="B221" s="42"/>
      <c r="C221" s="269" t="s">
        <v>317</v>
      </c>
      <c r="D221" s="269" t="s">
        <v>229</v>
      </c>
      <c r="E221" s="270" t="s">
        <v>318</v>
      </c>
      <c r="F221" s="271" t="s">
        <v>319</v>
      </c>
      <c r="G221" s="272" t="s">
        <v>244</v>
      </c>
      <c r="H221" s="273">
        <v>43.645000000000003</v>
      </c>
      <c r="I221" s="274"/>
      <c r="J221" s="275">
        <f>ROUND(I221*H221,2)</f>
        <v>0</v>
      </c>
      <c r="K221" s="271" t="s">
        <v>150</v>
      </c>
      <c r="L221" s="276"/>
      <c r="M221" s="277" t="s">
        <v>19</v>
      </c>
      <c r="N221" s="278" t="s">
        <v>44</v>
      </c>
      <c r="O221" s="87"/>
      <c r="P221" s="216">
        <f>O221*H221</f>
        <v>0</v>
      </c>
      <c r="Q221" s="216">
        <v>0.0028999999999999998</v>
      </c>
      <c r="R221" s="216">
        <f>Q221*H221</f>
        <v>0.1265705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207</v>
      </c>
      <c r="AT221" s="218" t="s">
        <v>229</v>
      </c>
      <c r="AU221" s="218" t="s">
        <v>82</v>
      </c>
      <c r="AY221" s="20" t="s">
        <v>144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80</v>
      </c>
      <c r="BK221" s="219">
        <f>ROUND(I221*H221,2)</f>
        <v>0</v>
      </c>
      <c r="BL221" s="20" t="s">
        <v>151</v>
      </c>
      <c r="BM221" s="218" t="s">
        <v>320</v>
      </c>
    </row>
    <row r="222" s="14" customFormat="1">
      <c r="A222" s="14"/>
      <c r="B222" s="236"/>
      <c r="C222" s="237"/>
      <c r="D222" s="227" t="s">
        <v>155</v>
      </c>
      <c r="E222" s="238" t="s">
        <v>19</v>
      </c>
      <c r="F222" s="239" t="s">
        <v>316</v>
      </c>
      <c r="G222" s="237"/>
      <c r="H222" s="240">
        <v>43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6" t="s">
        <v>155</v>
      </c>
      <c r="AU222" s="246" t="s">
        <v>82</v>
      </c>
      <c r="AV222" s="14" t="s">
        <v>82</v>
      </c>
      <c r="AW222" s="14" t="s">
        <v>35</v>
      </c>
      <c r="AX222" s="14" t="s">
        <v>80</v>
      </c>
      <c r="AY222" s="246" t="s">
        <v>144</v>
      </c>
    </row>
    <row r="223" s="14" customFormat="1">
      <c r="A223" s="14"/>
      <c r="B223" s="236"/>
      <c r="C223" s="237"/>
      <c r="D223" s="227" t="s">
        <v>155</v>
      </c>
      <c r="E223" s="237"/>
      <c r="F223" s="239" t="s">
        <v>321</v>
      </c>
      <c r="G223" s="237"/>
      <c r="H223" s="240">
        <v>43.645000000000003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6" t="s">
        <v>155</v>
      </c>
      <c r="AU223" s="246" t="s">
        <v>82</v>
      </c>
      <c r="AV223" s="14" t="s">
        <v>82</v>
      </c>
      <c r="AW223" s="14" t="s">
        <v>4</v>
      </c>
      <c r="AX223" s="14" t="s">
        <v>80</v>
      </c>
      <c r="AY223" s="246" t="s">
        <v>144</v>
      </c>
    </row>
    <row r="224" s="2" customFormat="1" ht="16.5" customHeight="1">
      <c r="A224" s="41"/>
      <c r="B224" s="42"/>
      <c r="C224" s="207" t="s">
        <v>322</v>
      </c>
      <c r="D224" s="207" t="s">
        <v>146</v>
      </c>
      <c r="E224" s="208" t="s">
        <v>323</v>
      </c>
      <c r="F224" s="209" t="s">
        <v>324</v>
      </c>
      <c r="G224" s="210" t="s">
        <v>166</v>
      </c>
      <c r="H224" s="211">
        <v>1.5</v>
      </c>
      <c r="I224" s="212"/>
      <c r="J224" s="213">
        <f>ROUND(I224*H224,2)</f>
        <v>0</v>
      </c>
      <c r="K224" s="209" t="s">
        <v>150</v>
      </c>
      <c r="L224" s="47"/>
      <c r="M224" s="214" t="s">
        <v>19</v>
      </c>
      <c r="N224" s="215" t="s">
        <v>44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1.76</v>
      </c>
      <c r="T224" s="217">
        <f>S224*H224</f>
        <v>2.6400000000000001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151</v>
      </c>
      <c r="AT224" s="218" t="s">
        <v>146</v>
      </c>
      <c r="AU224" s="218" t="s">
        <v>82</v>
      </c>
      <c r="AY224" s="20" t="s">
        <v>144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151</v>
      </c>
      <c r="BM224" s="218" t="s">
        <v>325</v>
      </c>
    </row>
    <row r="225" s="2" customFormat="1">
      <c r="A225" s="41"/>
      <c r="B225" s="42"/>
      <c r="C225" s="43"/>
      <c r="D225" s="220" t="s">
        <v>153</v>
      </c>
      <c r="E225" s="43"/>
      <c r="F225" s="221" t="s">
        <v>326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153</v>
      </c>
      <c r="AU225" s="20" t="s">
        <v>82</v>
      </c>
    </row>
    <row r="226" s="13" customFormat="1">
      <c r="A226" s="13"/>
      <c r="B226" s="225"/>
      <c r="C226" s="226"/>
      <c r="D226" s="227" t="s">
        <v>155</v>
      </c>
      <c r="E226" s="228" t="s">
        <v>19</v>
      </c>
      <c r="F226" s="229" t="s">
        <v>156</v>
      </c>
      <c r="G226" s="226"/>
      <c r="H226" s="228" t="s">
        <v>19</v>
      </c>
      <c r="I226" s="230"/>
      <c r="J226" s="226"/>
      <c r="K226" s="226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155</v>
      </c>
      <c r="AU226" s="235" t="s">
        <v>82</v>
      </c>
      <c r="AV226" s="13" t="s">
        <v>80</v>
      </c>
      <c r="AW226" s="13" t="s">
        <v>35</v>
      </c>
      <c r="AX226" s="13" t="s">
        <v>73</v>
      </c>
      <c r="AY226" s="235" t="s">
        <v>144</v>
      </c>
    </row>
    <row r="227" s="14" customFormat="1">
      <c r="A227" s="14"/>
      <c r="B227" s="236"/>
      <c r="C227" s="237"/>
      <c r="D227" s="227" t="s">
        <v>155</v>
      </c>
      <c r="E227" s="238" t="s">
        <v>19</v>
      </c>
      <c r="F227" s="239" t="s">
        <v>327</v>
      </c>
      <c r="G227" s="237"/>
      <c r="H227" s="240">
        <v>1.5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155</v>
      </c>
      <c r="AU227" s="246" t="s">
        <v>82</v>
      </c>
      <c r="AV227" s="14" t="s">
        <v>82</v>
      </c>
      <c r="AW227" s="14" t="s">
        <v>35</v>
      </c>
      <c r="AX227" s="14" t="s">
        <v>80</v>
      </c>
      <c r="AY227" s="246" t="s">
        <v>144</v>
      </c>
    </row>
    <row r="228" s="2" customFormat="1" ht="24.15" customHeight="1">
      <c r="A228" s="41"/>
      <c r="B228" s="42"/>
      <c r="C228" s="207" t="s">
        <v>328</v>
      </c>
      <c r="D228" s="207" t="s">
        <v>146</v>
      </c>
      <c r="E228" s="208" t="s">
        <v>329</v>
      </c>
      <c r="F228" s="209" t="s">
        <v>330</v>
      </c>
      <c r="G228" s="210" t="s">
        <v>331</v>
      </c>
      <c r="H228" s="211">
        <v>11</v>
      </c>
      <c r="I228" s="212"/>
      <c r="J228" s="213">
        <f>ROUND(I228*H228,2)</f>
        <v>0</v>
      </c>
      <c r="K228" s="209" t="s">
        <v>150</v>
      </c>
      <c r="L228" s="47"/>
      <c r="M228" s="214" t="s">
        <v>19</v>
      </c>
      <c r="N228" s="215" t="s">
        <v>44</v>
      </c>
      <c r="O228" s="87"/>
      <c r="P228" s="216">
        <f>O228*H228</f>
        <v>0</v>
      </c>
      <c r="Q228" s="216">
        <v>0.65847999999999995</v>
      </c>
      <c r="R228" s="216">
        <f>Q228*H228</f>
        <v>7.2432799999999995</v>
      </c>
      <c r="S228" s="216">
        <v>0.66000000000000003</v>
      </c>
      <c r="T228" s="217">
        <f>S228*H228</f>
        <v>7.2600000000000007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151</v>
      </c>
      <c r="AT228" s="218" t="s">
        <v>146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151</v>
      </c>
      <c r="BM228" s="218" t="s">
        <v>332</v>
      </c>
    </row>
    <row r="229" s="2" customFormat="1">
      <c r="A229" s="41"/>
      <c r="B229" s="42"/>
      <c r="C229" s="43"/>
      <c r="D229" s="220" t="s">
        <v>153</v>
      </c>
      <c r="E229" s="43"/>
      <c r="F229" s="221" t="s">
        <v>333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153</v>
      </c>
      <c r="AU229" s="20" t="s">
        <v>82</v>
      </c>
    </row>
    <row r="230" s="13" customFormat="1">
      <c r="A230" s="13"/>
      <c r="B230" s="225"/>
      <c r="C230" s="226"/>
      <c r="D230" s="227" t="s">
        <v>155</v>
      </c>
      <c r="E230" s="228" t="s">
        <v>19</v>
      </c>
      <c r="F230" s="229" t="s">
        <v>156</v>
      </c>
      <c r="G230" s="226"/>
      <c r="H230" s="228" t="s">
        <v>19</v>
      </c>
      <c r="I230" s="230"/>
      <c r="J230" s="226"/>
      <c r="K230" s="226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155</v>
      </c>
      <c r="AU230" s="235" t="s">
        <v>82</v>
      </c>
      <c r="AV230" s="13" t="s">
        <v>80</v>
      </c>
      <c r="AW230" s="13" t="s">
        <v>35</v>
      </c>
      <c r="AX230" s="13" t="s">
        <v>73</v>
      </c>
      <c r="AY230" s="235" t="s">
        <v>144</v>
      </c>
    </row>
    <row r="231" s="14" customFormat="1">
      <c r="A231" s="14"/>
      <c r="B231" s="236"/>
      <c r="C231" s="237"/>
      <c r="D231" s="227" t="s">
        <v>155</v>
      </c>
      <c r="E231" s="238" t="s">
        <v>19</v>
      </c>
      <c r="F231" s="239" t="s">
        <v>334</v>
      </c>
      <c r="G231" s="237"/>
      <c r="H231" s="240">
        <v>11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155</v>
      </c>
      <c r="AU231" s="246" t="s">
        <v>82</v>
      </c>
      <c r="AV231" s="14" t="s">
        <v>82</v>
      </c>
      <c r="AW231" s="14" t="s">
        <v>35</v>
      </c>
      <c r="AX231" s="14" t="s">
        <v>80</v>
      </c>
      <c r="AY231" s="246" t="s">
        <v>144</v>
      </c>
    </row>
    <row r="232" s="2" customFormat="1" ht="16.5" customHeight="1">
      <c r="A232" s="41"/>
      <c r="B232" s="42"/>
      <c r="C232" s="207" t="s">
        <v>335</v>
      </c>
      <c r="D232" s="207" t="s">
        <v>146</v>
      </c>
      <c r="E232" s="208" t="s">
        <v>336</v>
      </c>
      <c r="F232" s="209" t="s">
        <v>337</v>
      </c>
      <c r="G232" s="210" t="s">
        <v>331</v>
      </c>
      <c r="H232" s="211">
        <v>18</v>
      </c>
      <c r="I232" s="212"/>
      <c r="J232" s="213">
        <f>ROUND(I232*H232,2)</f>
        <v>0</v>
      </c>
      <c r="K232" s="209" t="s">
        <v>150</v>
      </c>
      <c r="L232" s="47"/>
      <c r="M232" s="214" t="s">
        <v>19</v>
      </c>
      <c r="N232" s="215" t="s">
        <v>44</v>
      </c>
      <c r="O232" s="87"/>
      <c r="P232" s="216">
        <f>O232*H232</f>
        <v>0</v>
      </c>
      <c r="Q232" s="216">
        <v>0.10037</v>
      </c>
      <c r="R232" s="216">
        <f>Q232*H232</f>
        <v>1.8066599999999999</v>
      </c>
      <c r="S232" s="216">
        <v>0.10000000000000001</v>
      </c>
      <c r="T232" s="217">
        <f>S232*H232</f>
        <v>1.8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151</v>
      </c>
      <c r="AT232" s="218" t="s">
        <v>146</v>
      </c>
      <c r="AU232" s="218" t="s">
        <v>82</v>
      </c>
      <c r="AY232" s="20" t="s">
        <v>144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80</v>
      </c>
      <c r="BK232" s="219">
        <f>ROUND(I232*H232,2)</f>
        <v>0</v>
      </c>
      <c r="BL232" s="20" t="s">
        <v>151</v>
      </c>
      <c r="BM232" s="218" t="s">
        <v>338</v>
      </c>
    </row>
    <row r="233" s="2" customFormat="1">
      <c r="A233" s="41"/>
      <c r="B233" s="42"/>
      <c r="C233" s="43"/>
      <c r="D233" s="220" t="s">
        <v>153</v>
      </c>
      <c r="E233" s="43"/>
      <c r="F233" s="221" t="s">
        <v>339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153</v>
      </c>
      <c r="AU233" s="20" t="s">
        <v>82</v>
      </c>
    </row>
    <row r="234" s="13" customFormat="1">
      <c r="A234" s="13"/>
      <c r="B234" s="225"/>
      <c r="C234" s="226"/>
      <c r="D234" s="227" t="s">
        <v>155</v>
      </c>
      <c r="E234" s="228" t="s">
        <v>19</v>
      </c>
      <c r="F234" s="229" t="s">
        <v>156</v>
      </c>
      <c r="G234" s="226"/>
      <c r="H234" s="228" t="s">
        <v>19</v>
      </c>
      <c r="I234" s="230"/>
      <c r="J234" s="226"/>
      <c r="K234" s="226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155</v>
      </c>
      <c r="AU234" s="235" t="s">
        <v>82</v>
      </c>
      <c r="AV234" s="13" t="s">
        <v>80</v>
      </c>
      <c r="AW234" s="13" t="s">
        <v>35</v>
      </c>
      <c r="AX234" s="13" t="s">
        <v>73</v>
      </c>
      <c r="AY234" s="235" t="s">
        <v>144</v>
      </c>
    </row>
    <row r="235" s="14" customFormat="1">
      <c r="A235" s="14"/>
      <c r="B235" s="236"/>
      <c r="C235" s="237"/>
      <c r="D235" s="227" t="s">
        <v>155</v>
      </c>
      <c r="E235" s="238" t="s">
        <v>19</v>
      </c>
      <c r="F235" s="239" t="s">
        <v>340</v>
      </c>
      <c r="G235" s="237"/>
      <c r="H235" s="240">
        <v>18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155</v>
      </c>
      <c r="AU235" s="246" t="s">
        <v>82</v>
      </c>
      <c r="AV235" s="14" t="s">
        <v>82</v>
      </c>
      <c r="AW235" s="14" t="s">
        <v>35</v>
      </c>
      <c r="AX235" s="14" t="s">
        <v>80</v>
      </c>
      <c r="AY235" s="246" t="s">
        <v>144</v>
      </c>
    </row>
    <row r="236" s="12" customFormat="1" ht="22.8" customHeight="1">
      <c r="A236" s="12"/>
      <c r="B236" s="191"/>
      <c r="C236" s="192"/>
      <c r="D236" s="193" t="s">
        <v>72</v>
      </c>
      <c r="E236" s="205" t="s">
        <v>212</v>
      </c>
      <c r="F236" s="205" t="s">
        <v>341</v>
      </c>
      <c r="G236" s="192"/>
      <c r="H236" s="192"/>
      <c r="I236" s="195"/>
      <c r="J236" s="206">
        <f>BK236</f>
        <v>0</v>
      </c>
      <c r="K236" s="192"/>
      <c r="L236" s="197"/>
      <c r="M236" s="198"/>
      <c r="N236" s="199"/>
      <c r="O236" s="199"/>
      <c r="P236" s="200">
        <f>SUM(P237:P274)</f>
        <v>0</v>
      </c>
      <c r="Q236" s="199"/>
      <c r="R236" s="200">
        <f>SUM(R237:R274)</f>
        <v>165.77239524250001</v>
      </c>
      <c r="S236" s="199"/>
      <c r="T236" s="201">
        <f>SUM(T237:T274)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2" t="s">
        <v>80</v>
      </c>
      <c r="AT236" s="203" t="s">
        <v>72</v>
      </c>
      <c r="AU236" s="203" t="s">
        <v>80</v>
      </c>
      <c r="AY236" s="202" t="s">
        <v>144</v>
      </c>
      <c r="BK236" s="204">
        <f>SUM(BK237:BK274)</f>
        <v>0</v>
      </c>
    </row>
    <row r="237" s="2" customFormat="1" ht="21.75" customHeight="1">
      <c r="A237" s="41"/>
      <c r="B237" s="42"/>
      <c r="C237" s="207" t="s">
        <v>342</v>
      </c>
      <c r="D237" s="207" t="s">
        <v>146</v>
      </c>
      <c r="E237" s="208" t="s">
        <v>343</v>
      </c>
      <c r="F237" s="209" t="s">
        <v>344</v>
      </c>
      <c r="G237" s="210" t="s">
        <v>244</v>
      </c>
      <c r="H237" s="211">
        <v>16</v>
      </c>
      <c r="I237" s="212"/>
      <c r="J237" s="213">
        <f>ROUND(I237*H237,2)</f>
        <v>0</v>
      </c>
      <c r="K237" s="209" t="s">
        <v>150</v>
      </c>
      <c r="L237" s="47"/>
      <c r="M237" s="214" t="s">
        <v>19</v>
      </c>
      <c r="N237" s="215" t="s">
        <v>44</v>
      </c>
      <c r="O237" s="87"/>
      <c r="P237" s="216">
        <f>O237*H237</f>
        <v>0</v>
      </c>
      <c r="Q237" s="216">
        <v>0.0001092</v>
      </c>
      <c r="R237" s="216">
        <f>Q237*H237</f>
        <v>0.0017472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151</v>
      </c>
      <c r="AT237" s="218" t="s">
        <v>146</v>
      </c>
      <c r="AU237" s="218" t="s">
        <v>82</v>
      </c>
      <c r="AY237" s="20" t="s">
        <v>144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80</v>
      </c>
      <c r="BK237" s="219">
        <f>ROUND(I237*H237,2)</f>
        <v>0</v>
      </c>
      <c r="BL237" s="20" t="s">
        <v>151</v>
      </c>
      <c r="BM237" s="218" t="s">
        <v>345</v>
      </c>
    </row>
    <row r="238" s="2" customFormat="1">
      <c r="A238" s="41"/>
      <c r="B238" s="42"/>
      <c r="C238" s="43"/>
      <c r="D238" s="220" t="s">
        <v>153</v>
      </c>
      <c r="E238" s="43"/>
      <c r="F238" s="221" t="s">
        <v>346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153</v>
      </c>
      <c r="AU238" s="20" t="s">
        <v>82</v>
      </c>
    </row>
    <row r="239" s="14" customFormat="1">
      <c r="A239" s="14"/>
      <c r="B239" s="236"/>
      <c r="C239" s="237"/>
      <c r="D239" s="227" t="s">
        <v>155</v>
      </c>
      <c r="E239" s="238" t="s">
        <v>19</v>
      </c>
      <c r="F239" s="239" t="s">
        <v>347</v>
      </c>
      <c r="G239" s="237"/>
      <c r="H239" s="240">
        <v>16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155</v>
      </c>
      <c r="AU239" s="246" t="s">
        <v>82</v>
      </c>
      <c r="AV239" s="14" t="s">
        <v>82</v>
      </c>
      <c r="AW239" s="14" t="s">
        <v>35</v>
      </c>
      <c r="AX239" s="14" t="s">
        <v>80</v>
      </c>
      <c r="AY239" s="246" t="s">
        <v>144</v>
      </c>
    </row>
    <row r="240" s="2" customFormat="1" ht="24.15" customHeight="1">
      <c r="A240" s="41"/>
      <c r="B240" s="42"/>
      <c r="C240" s="207" t="s">
        <v>348</v>
      </c>
      <c r="D240" s="207" t="s">
        <v>146</v>
      </c>
      <c r="E240" s="208" t="s">
        <v>349</v>
      </c>
      <c r="F240" s="209" t="s">
        <v>350</v>
      </c>
      <c r="G240" s="210" t="s">
        <v>149</v>
      </c>
      <c r="H240" s="211">
        <v>16</v>
      </c>
      <c r="I240" s="212"/>
      <c r="J240" s="213">
        <f>ROUND(I240*H240,2)</f>
        <v>0</v>
      </c>
      <c r="K240" s="209" t="s">
        <v>150</v>
      </c>
      <c r="L240" s="47"/>
      <c r="M240" s="214" t="s">
        <v>19</v>
      </c>
      <c r="N240" s="215" t="s">
        <v>44</v>
      </c>
      <c r="O240" s="87"/>
      <c r="P240" s="216">
        <f>O240*H240</f>
        <v>0</v>
      </c>
      <c r="Q240" s="216">
        <v>1.22E-05</v>
      </c>
      <c r="R240" s="216">
        <f>Q240*H240</f>
        <v>0.0001952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151</v>
      </c>
      <c r="AT240" s="218" t="s">
        <v>146</v>
      </c>
      <c r="AU240" s="218" t="s">
        <v>82</v>
      </c>
      <c r="AY240" s="20" t="s">
        <v>144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80</v>
      </c>
      <c r="BK240" s="219">
        <f>ROUND(I240*H240,2)</f>
        <v>0</v>
      </c>
      <c r="BL240" s="20" t="s">
        <v>151</v>
      </c>
      <c r="BM240" s="218" t="s">
        <v>351</v>
      </c>
    </row>
    <row r="241" s="2" customFormat="1">
      <c r="A241" s="41"/>
      <c r="B241" s="42"/>
      <c r="C241" s="43"/>
      <c r="D241" s="220" t="s">
        <v>153</v>
      </c>
      <c r="E241" s="43"/>
      <c r="F241" s="221" t="s">
        <v>352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153</v>
      </c>
      <c r="AU241" s="20" t="s">
        <v>82</v>
      </c>
    </row>
    <row r="242" s="14" customFormat="1">
      <c r="A242" s="14"/>
      <c r="B242" s="236"/>
      <c r="C242" s="237"/>
      <c r="D242" s="227" t="s">
        <v>155</v>
      </c>
      <c r="E242" s="238" t="s">
        <v>19</v>
      </c>
      <c r="F242" s="239" t="s">
        <v>347</v>
      </c>
      <c r="G242" s="237"/>
      <c r="H242" s="240">
        <v>16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155</v>
      </c>
      <c r="AU242" s="246" t="s">
        <v>82</v>
      </c>
      <c r="AV242" s="14" t="s">
        <v>82</v>
      </c>
      <c r="AW242" s="14" t="s">
        <v>35</v>
      </c>
      <c r="AX242" s="14" t="s">
        <v>80</v>
      </c>
      <c r="AY242" s="246" t="s">
        <v>144</v>
      </c>
    </row>
    <row r="243" s="2" customFormat="1" ht="37.8" customHeight="1">
      <c r="A243" s="41"/>
      <c r="B243" s="42"/>
      <c r="C243" s="207" t="s">
        <v>353</v>
      </c>
      <c r="D243" s="207" t="s">
        <v>146</v>
      </c>
      <c r="E243" s="208" t="s">
        <v>354</v>
      </c>
      <c r="F243" s="209" t="s">
        <v>355</v>
      </c>
      <c r="G243" s="210" t="s">
        <v>244</v>
      </c>
      <c r="H243" s="211">
        <v>1168</v>
      </c>
      <c r="I243" s="212"/>
      <c r="J243" s="213">
        <f>ROUND(I243*H243,2)</f>
        <v>0</v>
      </c>
      <c r="K243" s="209" t="s">
        <v>150</v>
      </c>
      <c r="L243" s="47"/>
      <c r="M243" s="214" t="s">
        <v>19</v>
      </c>
      <c r="N243" s="215" t="s">
        <v>44</v>
      </c>
      <c r="O243" s="87"/>
      <c r="P243" s="216">
        <f>O243*H243</f>
        <v>0</v>
      </c>
      <c r="Q243" s="216">
        <v>0.089775999999999995</v>
      </c>
      <c r="R243" s="216">
        <f>Q243*H243</f>
        <v>104.858368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151</v>
      </c>
      <c r="AT243" s="218" t="s">
        <v>146</v>
      </c>
      <c r="AU243" s="218" t="s">
        <v>82</v>
      </c>
      <c r="AY243" s="20" t="s">
        <v>144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80</v>
      </c>
      <c r="BK243" s="219">
        <f>ROUND(I243*H243,2)</f>
        <v>0</v>
      </c>
      <c r="BL243" s="20" t="s">
        <v>151</v>
      </c>
      <c r="BM243" s="218" t="s">
        <v>356</v>
      </c>
    </row>
    <row r="244" s="2" customFormat="1">
      <c r="A244" s="41"/>
      <c r="B244" s="42"/>
      <c r="C244" s="43"/>
      <c r="D244" s="220" t="s">
        <v>153</v>
      </c>
      <c r="E244" s="43"/>
      <c r="F244" s="221" t="s">
        <v>357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153</v>
      </c>
      <c r="AU244" s="20" t="s">
        <v>82</v>
      </c>
    </row>
    <row r="245" s="13" customFormat="1">
      <c r="A245" s="13"/>
      <c r="B245" s="225"/>
      <c r="C245" s="226"/>
      <c r="D245" s="227" t="s">
        <v>155</v>
      </c>
      <c r="E245" s="228" t="s">
        <v>19</v>
      </c>
      <c r="F245" s="229" t="s">
        <v>358</v>
      </c>
      <c r="G245" s="226"/>
      <c r="H245" s="228" t="s">
        <v>19</v>
      </c>
      <c r="I245" s="230"/>
      <c r="J245" s="226"/>
      <c r="K245" s="226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155</v>
      </c>
      <c r="AU245" s="235" t="s">
        <v>82</v>
      </c>
      <c r="AV245" s="13" t="s">
        <v>80</v>
      </c>
      <c r="AW245" s="13" t="s">
        <v>35</v>
      </c>
      <c r="AX245" s="13" t="s">
        <v>73</v>
      </c>
      <c r="AY245" s="235" t="s">
        <v>144</v>
      </c>
    </row>
    <row r="246" s="14" customFormat="1">
      <c r="A246" s="14"/>
      <c r="B246" s="236"/>
      <c r="C246" s="237"/>
      <c r="D246" s="227" t="s">
        <v>155</v>
      </c>
      <c r="E246" s="238" t="s">
        <v>19</v>
      </c>
      <c r="F246" s="239" t="s">
        <v>359</v>
      </c>
      <c r="G246" s="237"/>
      <c r="H246" s="240">
        <v>1168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155</v>
      </c>
      <c r="AU246" s="246" t="s">
        <v>82</v>
      </c>
      <c r="AV246" s="14" t="s">
        <v>82</v>
      </c>
      <c r="AW246" s="14" t="s">
        <v>35</v>
      </c>
      <c r="AX246" s="14" t="s">
        <v>80</v>
      </c>
      <c r="AY246" s="246" t="s">
        <v>144</v>
      </c>
    </row>
    <row r="247" s="2" customFormat="1" ht="24.15" customHeight="1">
      <c r="A247" s="41"/>
      <c r="B247" s="42"/>
      <c r="C247" s="207" t="s">
        <v>360</v>
      </c>
      <c r="D247" s="207" t="s">
        <v>146</v>
      </c>
      <c r="E247" s="208" t="s">
        <v>361</v>
      </c>
      <c r="F247" s="209" t="s">
        <v>362</v>
      </c>
      <c r="G247" s="210" t="s">
        <v>244</v>
      </c>
      <c r="H247" s="211">
        <v>16</v>
      </c>
      <c r="I247" s="212"/>
      <c r="J247" s="213">
        <f>ROUND(I247*H247,2)</f>
        <v>0</v>
      </c>
      <c r="K247" s="209" t="s">
        <v>150</v>
      </c>
      <c r="L247" s="47"/>
      <c r="M247" s="214" t="s">
        <v>19</v>
      </c>
      <c r="N247" s="215" t="s">
        <v>44</v>
      </c>
      <c r="O247" s="87"/>
      <c r="P247" s="216">
        <f>O247*H247</f>
        <v>0</v>
      </c>
      <c r="Q247" s="216">
        <v>0.14066960000000001</v>
      </c>
      <c r="R247" s="216">
        <f>Q247*H247</f>
        <v>2.2507136000000001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151</v>
      </c>
      <c r="AT247" s="218" t="s">
        <v>146</v>
      </c>
      <c r="AU247" s="218" t="s">
        <v>82</v>
      </c>
      <c r="AY247" s="20" t="s">
        <v>144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80</v>
      </c>
      <c r="BK247" s="219">
        <f>ROUND(I247*H247,2)</f>
        <v>0</v>
      </c>
      <c r="BL247" s="20" t="s">
        <v>151</v>
      </c>
      <c r="BM247" s="218" t="s">
        <v>363</v>
      </c>
    </row>
    <row r="248" s="2" customFormat="1">
      <c r="A248" s="41"/>
      <c r="B248" s="42"/>
      <c r="C248" s="43"/>
      <c r="D248" s="220" t="s">
        <v>153</v>
      </c>
      <c r="E248" s="43"/>
      <c r="F248" s="221" t="s">
        <v>364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153</v>
      </c>
      <c r="AU248" s="20" t="s">
        <v>82</v>
      </c>
    </row>
    <row r="249" s="14" customFormat="1">
      <c r="A249" s="14"/>
      <c r="B249" s="236"/>
      <c r="C249" s="237"/>
      <c r="D249" s="227" t="s">
        <v>155</v>
      </c>
      <c r="E249" s="238" t="s">
        <v>19</v>
      </c>
      <c r="F249" s="239" t="s">
        <v>365</v>
      </c>
      <c r="G249" s="237"/>
      <c r="H249" s="240">
        <v>16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155</v>
      </c>
      <c r="AU249" s="246" t="s">
        <v>82</v>
      </c>
      <c r="AV249" s="14" t="s">
        <v>82</v>
      </c>
      <c r="AW249" s="14" t="s">
        <v>35</v>
      </c>
      <c r="AX249" s="14" t="s">
        <v>80</v>
      </c>
      <c r="AY249" s="246" t="s">
        <v>144</v>
      </c>
    </row>
    <row r="250" s="2" customFormat="1" ht="16.5" customHeight="1">
      <c r="A250" s="41"/>
      <c r="B250" s="42"/>
      <c r="C250" s="269" t="s">
        <v>366</v>
      </c>
      <c r="D250" s="269" t="s">
        <v>229</v>
      </c>
      <c r="E250" s="270" t="s">
        <v>367</v>
      </c>
      <c r="F250" s="271" t="s">
        <v>368</v>
      </c>
      <c r="G250" s="272" t="s">
        <v>244</v>
      </c>
      <c r="H250" s="273">
        <v>16</v>
      </c>
      <c r="I250" s="274"/>
      <c r="J250" s="275">
        <f>ROUND(I250*H250,2)</f>
        <v>0</v>
      </c>
      <c r="K250" s="271" t="s">
        <v>150</v>
      </c>
      <c r="L250" s="276"/>
      <c r="M250" s="277" t="s">
        <v>19</v>
      </c>
      <c r="N250" s="278" t="s">
        <v>44</v>
      </c>
      <c r="O250" s="87"/>
      <c r="P250" s="216">
        <f>O250*H250</f>
        <v>0</v>
      </c>
      <c r="Q250" s="216">
        <v>0.080000000000000002</v>
      </c>
      <c r="R250" s="216">
        <f>Q250*H250</f>
        <v>1.28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207</v>
      </c>
      <c r="AT250" s="218" t="s">
        <v>229</v>
      </c>
      <c r="AU250" s="218" t="s">
        <v>82</v>
      </c>
      <c r="AY250" s="20" t="s">
        <v>144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80</v>
      </c>
      <c r="BK250" s="219">
        <f>ROUND(I250*H250,2)</f>
        <v>0</v>
      </c>
      <c r="BL250" s="20" t="s">
        <v>151</v>
      </c>
      <c r="BM250" s="218" t="s">
        <v>369</v>
      </c>
    </row>
    <row r="251" s="13" customFormat="1">
      <c r="A251" s="13"/>
      <c r="B251" s="225"/>
      <c r="C251" s="226"/>
      <c r="D251" s="227" t="s">
        <v>155</v>
      </c>
      <c r="E251" s="228" t="s">
        <v>19</v>
      </c>
      <c r="F251" s="229" t="s">
        <v>370</v>
      </c>
      <c r="G251" s="226"/>
      <c r="H251" s="228" t="s">
        <v>19</v>
      </c>
      <c r="I251" s="230"/>
      <c r="J251" s="226"/>
      <c r="K251" s="226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155</v>
      </c>
      <c r="AU251" s="235" t="s">
        <v>82</v>
      </c>
      <c r="AV251" s="13" t="s">
        <v>80</v>
      </c>
      <c r="AW251" s="13" t="s">
        <v>35</v>
      </c>
      <c r="AX251" s="13" t="s">
        <v>73</v>
      </c>
      <c r="AY251" s="235" t="s">
        <v>144</v>
      </c>
    </row>
    <row r="252" s="14" customFormat="1">
      <c r="A252" s="14"/>
      <c r="B252" s="236"/>
      <c r="C252" s="237"/>
      <c r="D252" s="227" t="s">
        <v>155</v>
      </c>
      <c r="E252" s="238" t="s">
        <v>19</v>
      </c>
      <c r="F252" s="239" t="s">
        <v>365</v>
      </c>
      <c r="G252" s="237"/>
      <c r="H252" s="240">
        <v>16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6" t="s">
        <v>155</v>
      </c>
      <c r="AU252" s="246" t="s">
        <v>82</v>
      </c>
      <c r="AV252" s="14" t="s">
        <v>82</v>
      </c>
      <c r="AW252" s="14" t="s">
        <v>35</v>
      </c>
      <c r="AX252" s="14" t="s">
        <v>80</v>
      </c>
      <c r="AY252" s="246" t="s">
        <v>144</v>
      </c>
    </row>
    <row r="253" s="2" customFormat="1" ht="16.5" customHeight="1">
      <c r="A253" s="41"/>
      <c r="B253" s="42"/>
      <c r="C253" s="207" t="s">
        <v>371</v>
      </c>
      <c r="D253" s="207" t="s">
        <v>146</v>
      </c>
      <c r="E253" s="208" t="s">
        <v>372</v>
      </c>
      <c r="F253" s="209" t="s">
        <v>373</v>
      </c>
      <c r="G253" s="210" t="s">
        <v>166</v>
      </c>
      <c r="H253" s="211">
        <v>23.359999999999999</v>
      </c>
      <c r="I253" s="212"/>
      <c r="J253" s="213">
        <f>ROUND(I253*H253,2)</f>
        <v>0</v>
      </c>
      <c r="K253" s="209" t="s">
        <v>150</v>
      </c>
      <c r="L253" s="47"/>
      <c r="M253" s="214" t="s">
        <v>19</v>
      </c>
      <c r="N253" s="215" t="s">
        <v>44</v>
      </c>
      <c r="O253" s="87"/>
      <c r="P253" s="216">
        <f>O253*H253</f>
        <v>0</v>
      </c>
      <c r="Q253" s="216">
        <v>2.2563399999999998</v>
      </c>
      <c r="R253" s="216">
        <f>Q253*H253</f>
        <v>52.708102399999994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151</v>
      </c>
      <c r="AT253" s="218" t="s">
        <v>146</v>
      </c>
      <c r="AU253" s="218" t="s">
        <v>82</v>
      </c>
      <c r="AY253" s="20" t="s">
        <v>144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80</v>
      </c>
      <c r="BK253" s="219">
        <f>ROUND(I253*H253,2)</f>
        <v>0</v>
      </c>
      <c r="BL253" s="20" t="s">
        <v>151</v>
      </c>
      <c r="BM253" s="218" t="s">
        <v>374</v>
      </c>
    </row>
    <row r="254" s="2" customFormat="1">
      <c r="A254" s="41"/>
      <c r="B254" s="42"/>
      <c r="C254" s="43"/>
      <c r="D254" s="220" t="s">
        <v>153</v>
      </c>
      <c r="E254" s="43"/>
      <c r="F254" s="221" t="s">
        <v>375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153</v>
      </c>
      <c r="AU254" s="20" t="s">
        <v>82</v>
      </c>
    </row>
    <row r="255" s="13" customFormat="1">
      <c r="A255" s="13"/>
      <c r="B255" s="225"/>
      <c r="C255" s="226"/>
      <c r="D255" s="227" t="s">
        <v>155</v>
      </c>
      <c r="E255" s="228" t="s">
        <v>19</v>
      </c>
      <c r="F255" s="229" t="s">
        <v>358</v>
      </c>
      <c r="G255" s="226"/>
      <c r="H255" s="228" t="s">
        <v>19</v>
      </c>
      <c r="I255" s="230"/>
      <c r="J255" s="226"/>
      <c r="K255" s="226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155</v>
      </c>
      <c r="AU255" s="235" t="s">
        <v>82</v>
      </c>
      <c r="AV255" s="13" t="s">
        <v>80</v>
      </c>
      <c r="AW255" s="13" t="s">
        <v>35</v>
      </c>
      <c r="AX255" s="13" t="s">
        <v>73</v>
      </c>
      <c r="AY255" s="235" t="s">
        <v>144</v>
      </c>
    </row>
    <row r="256" s="14" customFormat="1">
      <c r="A256" s="14"/>
      <c r="B256" s="236"/>
      <c r="C256" s="237"/>
      <c r="D256" s="227" t="s">
        <v>155</v>
      </c>
      <c r="E256" s="238" t="s">
        <v>19</v>
      </c>
      <c r="F256" s="239" t="s">
        <v>376</v>
      </c>
      <c r="G256" s="237"/>
      <c r="H256" s="240">
        <v>23.359999999999999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155</v>
      </c>
      <c r="AU256" s="246" t="s">
        <v>82</v>
      </c>
      <c r="AV256" s="14" t="s">
        <v>82</v>
      </c>
      <c r="AW256" s="14" t="s">
        <v>35</v>
      </c>
      <c r="AX256" s="14" t="s">
        <v>73</v>
      </c>
      <c r="AY256" s="246" t="s">
        <v>144</v>
      </c>
    </row>
    <row r="257" s="16" customFormat="1">
      <c r="A257" s="16"/>
      <c r="B257" s="258"/>
      <c r="C257" s="259"/>
      <c r="D257" s="227" t="s">
        <v>155</v>
      </c>
      <c r="E257" s="260" t="s">
        <v>19</v>
      </c>
      <c r="F257" s="261" t="s">
        <v>175</v>
      </c>
      <c r="G257" s="259"/>
      <c r="H257" s="262">
        <v>23.359999999999999</v>
      </c>
      <c r="I257" s="263"/>
      <c r="J257" s="259"/>
      <c r="K257" s="259"/>
      <c r="L257" s="264"/>
      <c r="M257" s="265"/>
      <c r="N257" s="266"/>
      <c r="O257" s="266"/>
      <c r="P257" s="266"/>
      <c r="Q257" s="266"/>
      <c r="R257" s="266"/>
      <c r="S257" s="266"/>
      <c r="T257" s="267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T257" s="268" t="s">
        <v>155</v>
      </c>
      <c r="AU257" s="268" t="s">
        <v>82</v>
      </c>
      <c r="AV257" s="16" t="s">
        <v>151</v>
      </c>
      <c r="AW257" s="16" t="s">
        <v>35</v>
      </c>
      <c r="AX257" s="16" t="s">
        <v>80</v>
      </c>
      <c r="AY257" s="268" t="s">
        <v>144</v>
      </c>
    </row>
    <row r="258" s="2" customFormat="1" ht="21.75" customHeight="1">
      <c r="A258" s="41"/>
      <c r="B258" s="42"/>
      <c r="C258" s="207" t="s">
        <v>377</v>
      </c>
      <c r="D258" s="207" t="s">
        <v>146</v>
      </c>
      <c r="E258" s="208" t="s">
        <v>378</v>
      </c>
      <c r="F258" s="209" t="s">
        <v>379</v>
      </c>
      <c r="G258" s="210" t="s">
        <v>244</v>
      </c>
      <c r="H258" s="211">
        <v>15</v>
      </c>
      <c r="I258" s="212"/>
      <c r="J258" s="213">
        <f>ROUND(I258*H258,2)</f>
        <v>0</v>
      </c>
      <c r="K258" s="209" t="s">
        <v>150</v>
      </c>
      <c r="L258" s="47"/>
      <c r="M258" s="214" t="s">
        <v>19</v>
      </c>
      <c r="N258" s="215" t="s">
        <v>44</v>
      </c>
      <c r="O258" s="87"/>
      <c r="P258" s="216">
        <f>O258*H258</f>
        <v>0</v>
      </c>
      <c r="Q258" s="216">
        <v>1.4950000000000001E-06</v>
      </c>
      <c r="R258" s="216">
        <f>Q258*H258</f>
        <v>2.2425000000000003E-05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151</v>
      </c>
      <c r="AT258" s="218" t="s">
        <v>146</v>
      </c>
      <c r="AU258" s="218" t="s">
        <v>82</v>
      </c>
      <c r="AY258" s="20" t="s">
        <v>144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80</v>
      </c>
      <c r="BK258" s="219">
        <f>ROUND(I258*H258,2)</f>
        <v>0</v>
      </c>
      <c r="BL258" s="20" t="s">
        <v>151</v>
      </c>
      <c r="BM258" s="218" t="s">
        <v>380</v>
      </c>
    </row>
    <row r="259" s="2" customFormat="1">
      <c r="A259" s="41"/>
      <c r="B259" s="42"/>
      <c r="C259" s="43"/>
      <c r="D259" s="220" t="s">
        <v>153</v>
      </c>
      <c r="E259" s="43"/>
      <c r="F259" s="221" t="s">
        <v>381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153</v>
      </c>
      <c r="AU259" s="20" t="s">
        <v>82</v>
      </c>
    </row>
    <row r="260" s="14" customFormat="1">
      <c r="A260" s="14"/>
      <c r="B260" s="236"/>
      <c r="C260" s="237"/>
      <c r="D260" s="227" t="s">
        <v>155</v>
      </c>
      <c r="E260" s="238" t="s">
        <v>19</v>
      </c>
      <c r="F260" s="239" t="s">
        <v>382</v>
      </c>
      <c r="G260" s="237"/>
      <c r="H260" s="240">
        <v>15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155</v>
      </c>
      <c r="AU260" s="246" t="s">
        <v>82</v>
      </c>
      <c r="AV260" s="14" t="s">
        <v>82</v>
      </c>
      <c r="AW260" s="14" t="s">
        <v>35</v>
      </c>
      <c r="AX260" s="14" t="s">
        <v>80</v>
      </c>
      <c r="AY260" s="246" t="s">
        <v>144</v>
      </c>
    </row>
    <row r="261" s="2" customFormat="1" ht="24.15" customHeight="1">
      <c r="A261" s="41"/>
      <c r="B261" s="42"/>
      <c r="C261" s="207" t="s">
        <v>383</v>
      </c>
      <c r="D261" s="207" t="s">
        <v>146</v>
      </c>
      <c r="E261" s="208" t="s">
        <v>384</v>
      </c>
      <c r="F261" s="209" t="s">
        <v>385</v>
      </c>
      <c r="G261" s="210" t="s">
        <v>244</v>
      </c>
      <c r="H261" s="211">
        <v>15</v>
      </c>
      <c r="I261" s="212"/>
      <c r="J261" s="213">
        <f>ROUND(I261*H261,2)</f>
        <v>0</v>
      </c>
      <c r="K261" s="209" t="s">
        <v>150</v>
      </c>
      <c r="L261" s="47"/>
      <c r="M261" s="214" t="s">
        <v>19</v>
      </c>
      <c r="N261" s="215" t="s">
        <v>44</v>
      </c>
      <c r="O261" s="87"/>
      <c r="P261" s="216">
        <f>O261*H261</f>
        <v>0</v>
      </c>
      <c r="Q261" s="216">
        <v>5.5600000000000003E-05</v>
      </c>
      <c r="R261" s="216">
        <f>Q261*H261</f>
        <v>0.000834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151</v>
      </c>
      <c r="AT261" s="218" t="s">
        <v>146</v>
      </c>
      <c r="AU261" s="218" t="s">
        <v>82</v>
      </c>
      <c r="AY261" s="20" t="s">
        <v>144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80</v>
      </c>
      <c r="BK261" s="219">
        <f>ROUND(I261*H261,2)</f>
        <v>0</v>
      </c>
      <c r="BL261" s="20" t="s">
        <v>151</v>
      </c>
      <c r="BM261" s="218" t="s">
        <v>386</v>
      </c>
    </row>
    <row r="262" s="2" customFormat="1">
      <c r="A262" s="41"/>
      <c r="B262" s="42"/>
      <c r="C262" s="43"/>
      <c r="D262" s="220" t="s">
        <v>153</v>
      </c>
      <c r="E262" s="43"/>
      <c r="F262" s="221" t="s">
        <v>387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153</v>
      </c>
      <c r="AU262" s="20" t="s">
        <v>82</v>
      </c>
    </row>
    <row r="263" s="14" customFormat="1">
      <c r="A263" s="14"/>
      <c r="B263" s="236"/>
      <c r="C263" s="237"/>
      <c r="D263" s="227" t="s">
        <v>155</v>
      </c>
      <c r="E263" s="238" t="s">
        <v>19</v>
      </c>
      <c r="F263" s="239" t="s">
        <v>388</v>
      </c>
      <c r="G263" s="237"/>
      <c r="H263" s="240">
        <v>15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155</v>
      </c>
      <c r="AU263" s="246" t="s">
        <v>82</v>
      </c>
      <c r="AV263" s="14" t="s">
        <v>82</v>
      </c>
      <c r="AW263" s="14" t="s">
        <v>35</v>
      </c>
      <c r="AX263" s="14" t="s">
        <v>80</v>
      </c>
      <c r="AY263" s="246" t="s">
        <v>144</v>
      </c>
    </row>
    <row r="264" s="2" customFormat="1" ht="16.5" customHeight="1">
      <c r="A264" s="41"/>
      <c r="B264" s="42"/>
      <c r="C264" s="207" t="s">
        <v>389</v>
      </c>
      <c r="D264" s="207" t="s">
        <v>146</v>
      </c>
      <c r="E264" s="208" t="s">
        <v>390</v>
      </c>
      <c r="F264" s="209" t="s">
        <v>391</v>
      </c>
      <c r="G264" s="210" t="s">
        <v>244</v>
      </c>
      <c r="H264" s="211">
        <v>59.5</v>
      </c>
      <c r="I264" s="212"/>
      <c r="J264" s="213">
        <f>ROUND(I264*H264,2)</f>
        <v>0</v>
      </c>
      <c r="K264" s="209" t="s">
        <v>150</v>
      </c>
      <c r="L264" s="47"/>
      <c r="M264" s="214" t="s">
        <v>19</v>
      </c>
      <c r="N264" s="215" t="s">
        <v>44</v>
      </c>
      <c r="O264" s="87"/>
      <c r="P264" s="216">
        <f>O264*H264</f>
        <v>0</v>
      </c>
      <c r="Q264" s="216">
        <v>1.6449999999999999E-06</v>
      </c>
      <c r="R264" s="216">
        <f>Q264*H264</f>
        <v>9.7877499999999992E-05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151</v>
      </c>
      <c r="AT264" s="218" t="s">
        <v>146</v>
      </c>
      <c r="AU264" s="218" t="s">
        <v>82</v>
      </c>
      <c r="AY264" s="20" t="s">
        <v>144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80</v>
      </c>
      <c r="BK264" s="219">
        <f>ROUND(I264*H264,2)</f>
        <v>0</v>
      </c>
      <c r="BL264" s="20" t="s">
        <v>151</v>
      </c>
      <c r="BM264" s="218" t="s">
        <v>392</v>
      </c>
    </row>
    <row r="265" s="2" customFormat="1">
      <c r="A265" s="41"/>
      <c r="B265" s="42"/>
      <c r="C265" s="43"/>
      <c r="D265" s="220" t="s">
        <v>153</v>
      </c>
      <c r="E265" s="43"/>
      <c r="F265" s="221" t="s">
        <v>393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153</v>
      </c>
      <c r="AU265" s="20" t="s">
        <v>82</v>
      </c>
    </row>
    <row r="266" s="13" customFormat="1">
      <c r="A266" s="13"/>
      <c r="B266" s="225"/>
      <c r="C266" s="226"/>
      <c r="D266" s="227" t="s">
        <v>155</v>
      </c>
      <c r="E266" s="228" t="s">
        <v>19</v>
      </c>
      <c r="F266" s="229" t="s">
        <v>156</v>
      </c>
      <c r="G266" s="226"/>
      <c r="H266" s="228" t="s">
        <v>19</v>
      </c>
      <c r="I266" s="230"/>
      <c r="J266" s="226"/>
      <c r="K266" s="226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155</v>
      </c>
      <c r="AU266" s="235" t="s">
        <v>82</v>
      </c>
      <c r="AV266" s="13" t="s">
        <v>80</v>
      </c>
      <c r="AW266" s="13" t="s">
        <v>35</v>
      </c>
      <c r="AX266" s="13" t="s">
        <v>73</v>
      </c>
      <c r="AY266" s="235" t="s">
        <v>144</v>
      </c>
    </row>
    <row r="267" s="14" customFormat="1">
      <c r="A267" s="14"/>
      <c r="B267" s="236"/>
      <c r="C267" s="237"/>
      <c r="D267" s="227" t="s">
        <v>155</v>
      </c>
      <c r="E267" s="238" t="s">
        <v>19</v>
      </c>
      <c r="F267" s="239" t="s">
        <v>394</v>
      </c>
      <c r="G267" s="237"/>
      <c r="H267" s="240">
        <v>32.5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155</v>
      </c>
      <c r="AU267" s="246" t="s">
        <v>82</v>
      </c>
      <c r="AV267" s="14" t="s">
        <v>82</v>
      </c>
      <c r="AW267" s="14" t="s">
        <v>35</v>
      </c>
      <c r="AX267" s="14" t="s">
        <v>73</v>
      </c>
      <c r="AY267" s="246" t="s">
        <v>144</v>
      </c>
    </row>
    <row r="268" s="14" customFormat="1">
      <c r="A268" s="14"/>
      <c r="B268" s="236"/>
      <c r="C268" s="237"/>
      <c r="D268" s="227" t="s">
        <v>155</v>
      </c>
      <c r="E268" s="238" t="s">
        <v>19</v>
      </c>
      <c r="F268" s="239" t="s">
        <v>395</v>
      </c>
      <c r="G268" s="237"/>
      <c r="H268" s="240">
        <v>27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6" t="s">
        <v>155</v>
      </c>
      <c r="AU268" s="246" t="s">
        <v>82</v>
      </c>
      <c r="AV268" s="14" t="s">
        <v>82</v>
      </c>
      <c r="AW268" s="14" t="s">
        <v>35</v>
      </c>
      <c r="AX268" s="14" t="s">
        <v>73</v>
      </c>
      <c r="AY268" s="246" t="s">
        <v>144</v>
      </c>
    </row>
    <row r="269" s="16" customFormat="1">
      <c r="A269" s="16"/>
      <c r="B269" s="258"/>
      <c r="C269" s="259"/>
      <c r="D269" s="227" t="s">
        <v>155</v>
      </c>
      <c r="E269" s="260" t="s">
        <v>19</v>
      </c>
      <c r="F269" s="261" t="s">
        <v>175</v>
      </c>
      <c r="G269" s="259"/>
      <c r="H269" s="262">
        <v>59.5</v>
      </c>
      <c r="I269" s="263"/>
      <c r="J269" s="259"/>
      <c r="K269" s="259"/>
      <c r="L269" s="264"/>
      <c r="M269" s="265"/>
      <c r="N269" s="266"/>
      <c r="O269" s="266"/>
      <c r="P269" s="266"/>
      <c r="Q269" s="266"/>
      <c r="R269" s="266"/>
      <c r="S269" s="266"/>
      <c r="T269" s="267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T269" s="268" t="s">
        <v>155</v>
      </c>
      <c r="AU269" s="268" t="s">
        <v>82</v>
      </c>
      <c r="AV269" s="16" t="s">
        <v>151</v>
      </c>
      <c r="AW269" s="16" t="s">
        <v>35</v>
      </c>
      <c r="AX269" s="16" t="s">
        <v>80</v>
      </c>
      <c r="AY269" s="268" t="s">
        <v>144</v>
      </c>
    </row>
    <row r="270" s="2" customFormat="1" ht="21.75" customHeight="1">
      <c r="A270" s="41"/>
      <c r="B270" s="42"/>
      <c r="C270" s="207" t="s">
        <v>396</v>
      </c>
      <c r="D270" s="207" t="s">
        <v>146</v>
      </c>
      <c r="E270" s="208" t="s">
        <v>397</v>
      </c>
      <c r="F270" s="209" t="s">
        <v>398</v>
      </c>
      <c r="G270" s="210" t="s">
        <v>244</v>
      </c>
      <c r="H270" s="211">
        <v>9</v>
      </c>
      <c r="I270" s="212"/>
      <c r="J270" s="213">
        <f>ROUND(I270*H270,2)</f>
        <v>0</v>
      </c>
      <c r="K270" s="209" t="s">
        <v>150</v>
      </c>
      <c r="L270" s="47"/>
      <c r="M270" s="214" t="s">
        <v>19</v>
      </c>
      <c r="N270" s="215" t="s">
        <v>44</v>
      </c>
      <c r="O270" s="87"/>
      <c r="P270" s="216">
        <f>O270*H270</f>
        <v>0</v>
      </c>
      <c r="Q270" s="216">
        <v>0.51914605999999996</v>
      </c>
      <c r="R270" s="216">
        <f>Q270*H270</f>
        <v>4.6723145399999995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151</v>
      </c>
      <c r="AT270" s="218" t="s">
        <v>146</v>
      </c>
      <c r="AU270" s="218" t="s">
        <v>82</v>
      </c>
      <c r="AY270" s="20" t="s">
        <v>144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80</v>
      </c>
      <c r="BK270" s="219">
        <f>ROUND(I270*H270,2)</f>
        <v>0</v>
      </c>
      <c r="BL270" s="20" t="s">
        <v>151</v>
      </c>
      <c r="BM270" s="218" t="s">
        <v>399</v>
      </c>
    </row>
    <row r="271" s="2" customFormat="1">
      <c r="A271" s="41"/>
      <c r="B271" s="42"/>
      <c r="C271" s="43"/>
      <c r="D271" s="220" t="s">
        <v>153</v>
      </c>
      <c r="E271" s="43"/>
      <c r="F271" s="221" t="s">
        <v>400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153</v>
      </c>
      <c r="AU271" s="20" t="s">
        <v>82</v>
      </c>
    </row>
    <row r="272" s="14" customFormat="1">
      <c r="A272" s="14"/>
      <c r="B272" s="236"/>
      <c r="C272" s="237"/>
      <c r="D272" s="227" t="s">
        <v>155</v>
      </c>
      <c r="E272" s="238" t="s">
        <v>19</v>
      </c>
      <c r="F272" s="239" t="s">
        <v>401</v>
      </c>
      <c r="G272" s="237"/>
      <c r="H272" s="240">
        <v>4.5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155</v>
      </c>
      <c r="AU272" s="246" t="s">
        <v>82</v>
      </c>
      <c r="AV272" s="14" t="s">
        <v>82</v>
      </c>
      <c r="AW272" s="14" t="s">
        <v>35</v>
      </c>
      <c r="AX272" s="14" t="s">
        <v>73</v>
      </c>
      <c r="AY272" s="246" t="s">
        <v>144</v>
      </c>
    </row>
    <row r="273" s="14" customFormat="1">
      <c r="A273" s="14"/>
      <c r="B273" s="236"/>
      <c r="C273" s="237"/>
      <c r="D273" s="227" t="s">
        <v>155</v>
      </c>
      <c r="E273" s="238" t="s">
        <v>19</v>
      </c>
      <c r="F273" s="239" t="s">
        <v>402</v>
      </c>
      <c r="G273" s="237"/>
      <c r="H273" s="240">
        <v>4.5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6" t="s">
        <v>155</v>
      </c>
      <c r="AU273" s="246" t="s">
        <v>82</v>
      </c>
      <c r="AV273" s="14" t="s">
        <v>82</v>
      </c>
      <c r="AW273" s="14" t="s">
        <v>35</v>
      </c>
      <c r="AX273" s="14" t="s">
        <v>73</v>
      </c>
      <c r="AY273" s="246" t="s">
        <v>144</v>
      </c>
    </row>
    <row r="274" s="16" customFormat="1">
      <c r="A274" s="16"/>
      <c r="B274" s="258"/>
      <c r="C274" s="259"/>
      <c r="D274" s="227" t="s">
        <v>155</v>
      </c>
      <c r="E274" s="260" t="s">
        <v>19</v>
      </c>
      <c r="F274" s="261" t="s">
        <v>175</v>
      </c>
      <c r="G274" s="259"/>
      <c r="H274" s="262">
        <v>9</v>
      </c>
      <c r="I274" s="263"/>
      <c r="J274" s="259"/>
      <c r="K274" s="259"/>
      <c r="L274" s="264"/>
      <c r="M274" s="265"/>
      <c r="N274" s="266"/>
      <c r="O274" s="266"/>
      <c r="P274" s="266"/>
      <c r="Q274" s="266"/>
      <c r="R274" s="266"/>
      <c r="S274" s="266"/>
      <c r="T274" s="267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T274" s="268" t="s">
        <v>155</v>
      </c>
      <c r="AU274" s="268" t="s">
        <v>82</v>
      </c>
      <c r="AV274" s="16" t="s">
        <v>151</v>
      </c>
      <c r="AW274" s="16" t="s">
        <v>35</v>
      </c>
      <c r="AX274" s="16" t="s">
        <v>80</v>
      </c>
      <c r="AY274" s="268" t="s">
        <v>144</v>
      </c>
    </row>
    <row r="275" s="12" customFormat="1" ht="22.8" customHeight="1">
      <c r="A275" s="12"/>
      <c r="B275" s="191"/>
      <c r="C275" s="192"/>
      <c r="D275" s="193" t="s">
        <v>72</v>
      </c>
      <c r="E275" s="205" t="s">
        <v>403</v>
      </c>
      <c r="F275" s="205" t="s">
        <v>404</v>
      </c>
      <c r="G275" s="192"/>
      <c r="H275" s="192"/>
      <c r="I275" s="195"/>
      <c r="J275" s="206">
        <f>BK275</f>
        <v>0</v>
      </c>
      <c r="K275" s="192"/>
      <c r="L275" s="197"/>
      <c r="M275" s="198"/>
      <c r="N275" s="199"/>
      <c r="O275" s="199"/>
      <c r="P275" s="200">
        <f>SUM(P276:P297)</f>
        <v>0</v>
      </c>
      <c r="Q275" s="199"/>
      <c r="R275" s="200">
        <f>SUM(R276:R297)</f>
        <v>0</v>
      </c>
      <c r="S275" s="199"/>
      <c r="T275" s="201">
        <f>SUM(T276:T297)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2" t="s">
        <v>80</v>
      </c>
      <c r="AT275" s="203" t="s">
        <v>72</v>
      </c>
      <c r="AU275" s="203" t="s">
        <v>80</v>
      </c>
      <c r="AY275" s="202" t="s">
        <v>144</v>
      </c>
      <c r="BK275" s="204">
        <f>SUM(BK276:BK297)</f>
        <v>0</v>
      </c>
    </row>
    <row r="276" s="2" customFormat="1" ht="24.15" customHeight="1">
      <c r="A276" s="41"/>
      <c r="B276" s="42"/>
      <c r="C276" s="207" t="s">
        <v>405</v>
      </c>
      <c r="D276" s="207" t="s">
        <v>146</v>
      </c>
      <c r="E276" s="208" t="s">
        <v>406</v>
      </c>
      <c r="F276" s="209" t="s">
        <v>407</v>
      </c>
      <c r="G276" s="210" t="s">
        <v>215</v>
      </c>
      <c r="H276" s="211">
        <v>641.23199999999997</v>
      </c>
      <c r="I276" s="212"/>
      <c r="J276" s="213">
        <f>ROUND(I276*H276,2)</f>
        <v>0</v>
      </c>
      <c r="K276" s="209" t="s">
        <v>150</v>
      </c>
      <c r="L276" s="47"/>
      <c r="M276" s="214" t="s">
        <v>19</v>
      </c>
      <c r="N276" s="215" t="s">
        <v>44</v>
      </c>
      <c r="O276" s="87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151</v>
      </c>
      <c r="AT276" s="218" t="s">
        <v>146</v>
      </c>
      <c r="AU276" s="218" t="s">
        <v>82</v>
      </c>
      <c r="AY276" s="20" t="s">
        <v>144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80</v>
      </c>
      <c r="BK276" s="219">
        <f>ROUND(I276*H276,2)</f>
        <v>0</v>
      </c>
      <c r="BL276" s="20" t="s">
        <v>151</v>
      </c>
      <c r="BM276" s="218" t="s">
        <v>408</v>
      </c>
    </row>
    <row r="277" s="2" customFormat="1">
      <c r="A277" s="41"/>
      <c r="B277" s="42"/>
      <c r="C277" s="43"/>
      <c r="D277" s="220" t="s">
        <v>153</v>
      </c>
      <c r="E277" s="43"/>
      <c r="F277" s="221" t="s">
        <v>409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153</v>
      </c>
      <c r="AU277" s="20" t="s">
        <v>82</v>
      </c>
    </row>
    <row r="278" s="14" customFormat="1">
      <c r="A278" s="14"/>
      <c r="B278" s="236"/>
      <c r="C278" s="237"/>
      <c r="D278" s="227" t="s">
        <v>155</v>
      </c>
      <c r="E278" s="238" t="s">
        <v>19</v>
      </c>
      <c r="F278" s="239" t="s">
        <v>410</v>
      </c>
      <c r="G278" s="237"/>
      <c r="H278" s="240">
        <v>610.51199999999994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155</v>
      </c>
      <c r="AU278" s="246" t="s">
        <v>82</v>
      </c>
      <c r="AV278" s="14" t="s">
        <v>82</v>
      </c>
      <c r="AW278" s="14" t="s">
        <v>35</v>
      </c>
      <c r="AX278" s="14" t="s">
        <v>73</v>
      </c>
      <c r="AY278" s="246" t="s">
        <v>144</v>
      </c>
    </row>
    <row r="279" s="14" customFormat="1">
      <c r="A279" s="14"/>
      <c r="B279" s="236"/>
      <c r="C279" s="237"/>
      <c r="D279" s="227" t="s">
        <v>155</v>
      </c>
      <c r="E279" s="238" t="s">
        <v>19</v>
      </c>
      <c r="F279" s="239" t="s">
        <v>411</v>
      </c>
      <c r="G279" s="237"/>
      <c r="H279" s="240">
        <v>30.719999999999999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155</v>
      </c>
      <c r="AU279" s="246" t="s">
        <v>82</v>
      </c>
      <c r="AV279" s="14" t="s">
        <v>82</v>
      </c>
      <c r="AW279" s="14" t="s">
        <v>35</v>
      </c>
      <c r="AX279" s="14" t="s">
        <v>73</v>
      </c>
      <c r="AY279" s="246" t="s">
        <v>144</v>
      </c>
    </row>
    <row r="280" s="16" customFormat="1">
      <c r="A280" s="16"/>
      <c r="B280" s="258"/>
      <c r="C280" s="259"/>
      <c r="D280" s="227" t="s">
        <v>155</v>
      </c>
      <c r="E280" s="260" t="s">
        <v>19</v>
      </c>
      <c r="F280" s="261" t="s">
        <v>175</v>
      </c>
      <c r="G280" s="259"/>
      <c r="H280" s="262">
        <v>641.23199999999997</v>
      </c>
      <c r="I280" s="263"/>
      <c r="J280" s="259"/>
      <c r="K280" s="259"/>
      <c r="L280" s="264"/>
      <c r="M280" s="265"/>
      <c r="N280" s="266"/>
      <c r="O280" s="266"/>
      <c r="P280" s="266"/>
      <c r="Q280" s="266"/>
      <c r="R280" s="266"/>
      <c r="S280" s="266"/>
      <c r="T280" s="267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T280" s="268" t="s">
        <v>155</v>
      </c>
      <c r="AU280" s="268" t="s">
        <v>82</v>
      </c>
      <c r="AV280" s="16" t="s">
        <v>151</v>
      </c>
      <c r="AW280" s="16" t="s">
        <v>35</v>
      </c>
      <c r="AX280" s="16" t="s">
        <v>80</v>
      </c>
      <c r="AY280" s="268" t="s">
        <v>144</v>
      </c>
    </row>
    <row r="281" s="2" customFormat="1" ht="24.15" customHeight="1">
      <c r="A281" s="41"/>
      <c r="B281" s="42"/>
      <c r="C281" s="207" t="s">
        <v>412</v>
      </c>
      <c r="D281" s="207" t="s">
        <v>146</v>
      </c>
      <c r="E281" s="208" t="s">
        <v>413</v>
      </c>
      <c r="F281" s="209" t="s">
        <v>414</v>
      </c>
      <c r="G281" s="210" t="s">
        <v>215</v>
      </c>
      <c r="H281" s="211">
        <v>12183.407999999999</v>
      </c>
      <c r="I281" s="212"/>
      <c r="J281" s="213">
        <f>ROUND(I281*H281,2)</f>
        <v>0</v>
      </c>
      <c r="K281" s="209" t="s">
        <v>150</v>
      </c>
      <c r="L281" s="47"/>
      <c r="M281" s="214" t="s">
        <v>19</v>
      </c>
      <c r="N281" s="215" t="s">
        <v>44</v>
      </c>
      <c r="O281" s="87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151</v>
      </c>
      <c r="AT281" s="218" t="s">
        <v>146</v>
      </c>
      <c r="AU281" s="218" t="s">
        <v>82</v>
      </c>
      <c r="AY281" s="20" t="s">
        <v>144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80</v>
      </c>
      <c r="BK281" s="219">
        <f>ROUND(I281*H281,2)</f>
        <v>0</v>
      </c>
      <c r="BL281" s="20" t="s">
        <v>151</v>
      </c>
      <c r="BM281" s="218" t="s">
        <v>415</v>
      </c>
    </row>
    <row r="282" s="2" customFormat="1">
      <c r="A282" s="41"/>
      <c r="B282" s="42"/>
      <c r="C282" s="43"/>
      <c r="D282" s="220" t="s">
        <v>153</v>
      </c>
      <c r="E282" s="43"/>
      <c r="F282" s="221" t="s">
        <v>416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153</v>
      </c>
      <c r="AU282" s="20" t="s">
        <v>82</v>
      </c>
    </row>
    <row r="283" s="13" customFormat="1">
      <c r="A283" s="13"/>
      <c r="B283" s="225"/>
      <c r="C283" s="226"/>
      <c r="D283" s="227" t="s">
        <v>155</v>
      </c>
      <c r="E283" s="228" t="s">
        <v>19</v>
      </c>
      <c r="F283" s="229" t="s">
        <v>196</v>
      </c>
      <c r="G283" s="226"/>
      <c r="H283" s="228" t="s">
        <v>19</v>
      </c>
      <c r="I283" s="230"/>
      <c r="J283" s="226"/>
      <c r="K283" s="226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155</v>
      </c>
      <c r="AU283" s="235" t="s">
        <v>82</v>
      </c>
      <c r="AV283" s="13" t="s">
        <v>80</v>
      </c>
      <c r="AW283" s="13" t="s">
        <v>35</v>
      </c>
      <c r="AX283" s="13" t="s">
        <v>73</v>
      </c>
      <c r="AY283" s="235" t="s">
        <v>144</v>
      </c>
    </row>
    <row r="284" s="14" customFormat="1">
      <c r="A284" s="14"/>
      <c r="B284" s="236"/>
      <c r="C284" s="237"/>
      <c r="D284" s="227" t="s">
        <v>155</v>
      </c>
      <c r="E284" s="238" t="s">
        <v>19</v>
      </c>
      <c r="F284" s="239" t="s">
        <v>417</v>
      </c>
      <c r="G284" s="237"/>
      <c r="H284" s="240">
        <v>11599.727999999999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155</v>
      </c>
      <c r="AU284" s="246" t="s">
        <v>82</v>
      </c>
      <c r="AV284" s="14" t="s">
        <v>82</v>
      </c>
      <c r="AW284" s="14" t="s">
        <v>35</v>
      </c>
      <c r="AX284" s="14" t="s">
        <v>73</v>
      </c>
      <c r="AY284" s="246" t="s">
        <v>144</v>
      </c>
    </row>
    <row r="285" s="14" customFormat="1">
      <c r="A285" s="14"/>
      <c r="B285" s="236"/>
      <c r="C285" s="237"/>
      <c r="D285" s="227" t="s">
        <v>155</v>
      </c>
      <c r="E285" s="238" t="s">
        <v>19</v>
      </c>
      <c r="F285" s="239" t="s">
        <v>418</v>
      </c>
      <c r="G285" s="237"/>
      <c r="H285" s="240">
        <v>583.67999999999995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155</v>
      </c>
      <c r="AU285" s="246" t="s">
        <v>82</v>
      </c>
      <c r="AV285" s="14" t="s">
        <v>82</v>
      </c>
      <c r="AW285" s="14" t="s">
        <v>35</v>
      </c>
      <c r="AX285" s="14" t="s">
        <v>73</v>
      </c>
      <c r="AY285" s="246" t="s">
        <v>144</v>
      </c>
    </row>
    <row r="286" s="16" customFormat="1">
      <c r="A286" s="16"/>
      <c r="B286" s="258"/>
      <c r="C286" s="259"/>
      <c r="D286" s="227" t="s">
        <v>155</v>
      </c>
      <c r="E286" s="260" t="s">
        <v>19</v>
      </c>
      <c r="F286" s="261" t="s">
        <v>175</v>
      </c>
      <c r="G286" s="259"/>
      <c r="H286" s="262">
        <v>12183.407999999999</v>
      </c>
      <c r="I286" s="263"/>
      <c r="J286" s="259"/>
      <c r="K286" s="259"/>
      <c r="L286" s="264"/>
      <c r="M286" s="265"/>
      <c r="N286" s="266"/>
      <c r="O286" s="266"/>
      <c r="P286" s="266"/>
      <c r="Q286" s="266"/>
      <c r="R286" s="266"/>
      <c r="S286" s="266"/>
      <c r="T286" s="267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268" t="s">
        <v>155</v>
      </c>
      <c r="AU286" s="268" t="s">
        <v>82</v>
      </c>
      <c r="AV286" s="16" t="s">
        <v>151</v>
      </c>
      <c r="AW286" s="16" t="s">
        <v>35</v>
      </c>
      <c r="AX286" s="16" t="s">
        <v>80</v>
      </c>
      <c r="AY286" s="268" t="s">
        <v>144</v>
      </c>
    </row>
    <row r="287" s="2" customFormat="1" ht="16.5" customHeight="1">
      <c r="A287" s="41"/>
      <c r="B287" s="42"/>
      <c r="C287" s="207" t="s">
        <v>419</v>
      </c>
      <c r="D287" s="207" t="s">
        <v>146</v>
      </c>
      <c r="E287" s="208" t="s">
        <v>420</v>
      </c>
      <c r="F287" s="209" t="s">
        <v>421</v>
      </c>
      <c r="G287" s="210" t="s">
        <v>215</v>
      </c>
      <c r="H287" s="211">
        <v>641.23199999999997</v>
      </c>
      <c r="I287" s="212"/>
      <c r="J287" s="213">
        <f>ROUND(I287*H287,2)</f>
        <v>0</v>
      </c>
      <c r="K287" s="209" t="s">
        <v>150</v>
      </c>
      <c r="L287" s="47"/>
      <c r="M287" s="214" t="s">
        <v>19</v>
      </c>
      <c r="N287" s="215" t="s">
        <v>44</v>
      </c>
      <c r="O287" s="87"/>
      <c r="P287" s="216">
        <f>O287*H287</f>
        <v>0</v>
      </c>
      <c r="Q287" s="216">
        <v>0</v>
      </c>
      <c r="R287" s="216">
        <f>Q287*H287</f>
        <v>0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151</v>
      </c>
      <c r="AT287" s="218" t="s">
        <v>146</v>
      </c>
      <c r="AU287" s="218" t="s">
        <v>82</v>
      </c>
      <c r="AY287" s="20" t="s">
        <v>144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80</v>
      </c>
      <c r="BK287" s="219">
        <f>ROUND(I287*H287,2)</f>
        <v>0</v>
      </c>
      <c r="BL287" s="20" t="s">
        <v>151</v>
      </c>
      <c r="BM287" s="218" t="s">
        <v>422</v>
      </c>
    </row>
    <row r="288" s="2" customFormat="1">
      <c r="A288" s="41"/>
      <c r="B288" s="42"/>
      <c r="C288" s="43"/>
      <c r="D288" s="220" t="s">
        <v>153</v>
      </c>
      <c r="E288" s="43"/>
      <c r="F288" s="221" t="s">
        <v>423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153</v>
      </c>
      <c r="AU288" s="20" t="s">
        <v>82</v>
      </c>
    </row>
    <row r="289" s="14" customFormat="1">
      <c r="A289" s="14"/>
      <c r="B289" s="236"/>
      <c r="C289" s="237"/>
      <c r="D289" s="227" t="s">
        <v>155</v>
      </c>
      <c r="E289" s="238" t="s">
        <v>19</v>
      </c>
      <c r="F289" s="239" t="s">
        <v>410</v>
      </c>
      <c r="G289" s="237"/>
      <c r="H289" s="240">
        <v>610.51199999999994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155</v>
      </c>
      <c r="AU289" s="246" t="s">
        <v>82</v>
      </c>
      <c r="AV289" s="14" t="s">
        <v>82</v>
      </c>
      <c r="AW289" s="14" t="s">
        <v>35</v>
      </c>
      <c r="AX289" s="14" t="s">
        <v>73</v>
      </c>
      <c r="AY289" s="246" t="s">
        <v>144</v>
      </c>
    </row>
    <row r="290" s="14" customFormat="1">
      <c r="A290" s="14"/>
      <c r="B290" s="236"/>
      <c r="C290" s="237"/>
      <c r="D290" s="227" t="s">
        <v>155</v>
      </c>
      <c r="E290" s="238" t="s">
        <v>19</v>
      </c>
      <c r="F290" s="239" t="s">
        <v>411</v>
      </c>
      <c r="G290" s="237"/>
      <c r="H290" s="240">
        <v>30.719999999999999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155</v>
      </c>
      <c r="AU290" s="246" t="s">
        <v>82</v>
      </c>
      <c r="AV290" s="14" t="s">
        <v>82</v>
      </c>
      <c r="AW290" s="14" t="s">
        <v>35</v>
      </c>
      <c r="AX290" s="14" t="s">
        <v>73</v>
      </c>
      <c r="AY290" s="246" t="s">
        <v>144</v>
      </c>
    </row>
    <row r="291" s="16" customFormat="1">
      <c r="A291" s="16"/>
      <c r="B291" s="258"/>
      <c r="C291" s="259"/>
      <c r="D291" s="227" t="s">
        <v>155</v>
      </c>
      <c r="E291" s="260" t="s">
        <v>19</v>
      </c>
      <c r="F291" s="261" t="s">
        <v>175</v>
      </c>
      <c r="G291" s="259"/>
      <c r="H291" s="262">
        <v>641.23199999999997</v>
      </c>
      <c r="I291" s="263"/>
      <c r="J291" s="259"/>
      <c r="K291" s="259"/>
      <c r="L291" s="264"/>
      <c r="M291" s="265"/>
      <c r="N291" s="266"/>
      <c r="O291" s="266"/>
      <c r="P291" s="266"/>
      <c r="Q291" s="266"/>
      <c r="R291" s="266"/>
      <c r="S291" s="266"/>
      <c r="T291" s="267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T291" s="268" t="s">
        <v>155</v>
      </c>
      <c r="AU291" s="268" t="s">
        <v>82</v>
      </c>
      <c r="AV291" s="16" t="s">
        <v>151</v>
      </c>
      <c r="AW291" s="16" t="s">
        <v>35</v>
      </c>
      <c r="AX291" s="16" t="s">
        <v>80</v>
      </c>
      <c r="AY291" s="268" t="s">
        <v>144</v>
      </c>
    </row>
    <row r="292" s="2" customFormat="1" ht="24.15" customHeight="1">
      <c r="A292" s="41"/>
      <c r="B292" s="42"/>
      <c r="C292" s="207" t="s">
        <v>424</v>
      </c>
      <c r="D292" s="207" t="s">
        <v>146</v>
      </c>
      <c r="E292" s="208" t="s">
        <v>425</v>
      </c>
      <c r="F292" s="209" t="s">
        <v>214</v>
      </c>
      <c r="G292" s="210" t="s">
        <v>215</v>
      </c>
      <c r="H292" s="211">
        <v>30.719999999999999</v>
      </c>
      <c r="I292" s="212"/>
      <c r="J292" s="213">
        <f>ROUND(I292*H292,2)</f>
        <v>0</v>
      </c>
      <c r="K292" s="209" t="s">
        <v>150</v>
      </c>
      <c r="L292" s="47"/>
      <c r="M292" s="214" t="s">
        <v>19</v>
      </c>
      <c r="N292" s="215" t="s">
        <v>44</v>
      </c>
      <c r="O292" s="87"/>
      <c r="P292" s="216">
        <f>O292*H292</f>
        <v>0</v>
      </c>
      <c r="Q292" s="216">
        <v>0</v>
      </c>
      <c r="R292" s="216">
        <f>Q292*H292</f>
        <v>0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151</v>
      </c>
      <c r="AT292" s="218" t="s">
        <v>146</v>
      </c>
      <c r="AU292" s="218" t="s">
        <v>82</v>
      </c>
      <c r="AY292" s="20" t="s">
        <v>144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80</v>
      </c>
      <c r="BK292" s="219">
        <f>ROUND(I292*H292,2)</f>
        <v>0</v>
      </c>
      <c r="BL292" s="20" t="s">
        <v>151</v>
      </c>
      <c r="BM292" s="218" t="s">
        <v>426</v>
      </c>
    </row>
    <row r="293" s="2" customFormat="1">
      <c r="A293" s="41"/>
      <c r="B293" s="42"/>
      <c r="C293" s="43"/>
      <c r="D293" s="220" t="s">
        <v>153</v>
      </c>
      <c r="E293" s="43"/>
      <c r="F293" s="221" t="s">
        <v>427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153</v>
      </c>
      <c r="AU293" s="20" t="s">
        <v>82</v>
      </c>
    </row>
    <row r="294" s="14" customFormat="1">
      <c r="A294" s="14"/>
      <c r="B294" s="236"/>
      <c r="C294" s="237"/>
      <c r="D294" s="227" t="s">
        <v>155</v>
      </c>
      <c r="E294" s="238" t="s">
        <v>19</v>
      </c>
      <c r="F294" s="239" t="s">
        <v>411</v>
      </c>
      <c r="G294" s="237"/>
      <c r="H294" s="240">
        <v>30.719999999999999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155</v>
      </c>
      <c r="AU294" s="246" t="s">
        <v>82</v>
      </c>
      <c r="AV294" s="14" t="s">
        <v>82</v>
      </c>
      <c r="AW294" s="14" t="s">
        <v>35</v>
      </c>
      <c r="AX294" s="14" t="s">
        <v>80</v>
      </c>
      <c r="AY294" s="246" t="s">
        <v>144</v>
      </c>
    </row>
    <row r="295" s="2" customFormat="1" ht="24.15" customHeight="1">
      <c r="A295" s="41"/>
      <c r="B295" s="42"/>
      <c r="C295" s="207" t="s">
        <v>428</v>
      </c>
      <c r="D295" s="207" t="s">
        <v>146</v>
      </c>
      <c r="E295" s="208" t="s">
        <v>429</v>
      </c>
      <c r="F295" s="209" t="s">
        <v>430</v>
      </c>
      <c r="G295" s="210" t="s">
        <v>215</v>
      </c>
      <c r="H295" s="211">
        <v>610.51199999999994</v>
      </c>
      <c r="I295" s="212"/>
      <c r="J295" s="213">
        <f>ROUND(I295*H295,2)</f>
        <v>0</v>
      </c>
      <c r="K295" s="209" t="s">
        <v>150</v>
      </c>
      <c r="L295" s="47"/>
      <c r="M295" s="214" t="s">
        <v>19</v>
      </c>
      <c r="N295" s="215" t="s">
        <v>44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151</v>
      </c>
      <c r="AT295" s="218" t="s">
        <v>146</v>
      </c>
      <c r="AU295" s="218" t="s">
        <v>82</v>
      </c>
      <c r="AY295" s="20" t="s">
        <v>144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80</v>
      </c>
      <c r="BK295" s="219">
        <f>ROUND(I295*H295,2)</f>
        <v>0</v>
      </c>
      <c r="BL295" s="20" t="s">
        <v>151</v>
      </c>
      <c r="BM295" s="218" t="s">
        <v>431</v>
      </c>
    </row>
    <row r="296" s="2" customFormat="1">
      <c r="A296" s="41"/>
      <c r="B296" s="42"/>
      <c r="C296" s="43"/>
      <c r="D296" s="220" t="s">
        <v>153</v>
      </c>
      <c r="E296" s="43"/>
      <c r="F296" s="221" t="s">
        <v>432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153</v>
      </c>
      <c r="AU296" s="20" t="s">
        <v>82</v>
      </c>
    </row>
    <row r="297" s="14" customFormat="1">
      <c r="A297" s="14"/>
      <c r="B297" s="236"/>
      <c r="C297" s="237"/>
      <c r="D297" s="227" t="s">
        <v>155</v>
      </c>
      <c r="E297" s="238" t="s">
        <v>19</v>
      </c>
      <c r="F297" s="239" t="s">
        <v>410</v>
      </c>
      <c r="G297" s="237"/>
      <c r="H297" s="240">
        <v>610.51199999999994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6" t="s">
        <v>155</v>
      </c>
      <c r="AU297" s="246" t="s">
        <v>82</v>
      </c>
      <c r="AV297" s="14" t="s">
        <v>82</v>
      </c>
      <c r="AW297" s="14" t="s">
        <v>35</v>
      </c>
      <c r="AX297" s="14" t="s">
        <v>80</v>
      </c>
      <c r="AY297" s="246" t="s">
        <v>144</v>
      </c>
    </row>
    <row r="298" s="12" customFormat="1" ht="22.8" customHeight="1">
      <c r="A298" s="12"/>
      <c r="B298" s="191"/>
      <c r="C298" s="192"/>
      <c r="D298" s="193" t="s">
        <v>72</v>
      </c>
      <c r="E298" s="205" t="s">
        <v>433</v>
      </c>
      <c r="F298" s="205" t="s">
        <v>434</v>
      </c>
      <c r="G298" s="192"/>
      <c r="H298" s="192"/>
      <c r="I298" s="195"/>
      <c r="J298" s="206">
        <f>BK298</f>
        <v>0</v>
      </c>
      <c r="K298" s="192"/>
      <c r="L298" s="197"/>
      <c r="M298" s="198"/>
      <c r="N298" s="199"/>
      <c r="O298" s="199"/>
      <c r="P298" s="200">
        <f>SUM(P299:P300)</f>
        <v>0</v>
      </c>
      <c r="Q298" s="199"/>
      <c r="R298" s="200">
        <f>SUM(R299:R300)</f>
        <v>0</v>
      </c>
      <c r="S298" s="199"/>
      <c r="T298" s="201">
        <f>SUM(T299:T300)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2" t="s">
        <v>80</v>
      </c>
      <c r="AT298" s="203" t="s">
        <v>72</v>
      </c>
      <c r="AU298" s="203" t="s">
        <v>80</v>
      </c>
      <c r="AY298" s="202" t="s">
        <v>144</v>
      </c>
      <c r="BK298" s="204">
        <f>SUM(BK299:BK300)</f>
        <v>0</v>
      </c>
    </row>
    <row r="299" s="2" customFormat="1" ht="24.15" customHeight="1">
      <c r="A299" s="41"/>
      <c r="B299" s="42"/>
      <c r="C299" s="207" t="s">
        <v>435</v>
      </c>
      <c r="D299" s="207" t="s">
        <v>146</v>
      </c>
      <c r="E299" s="208" t="s">
        <v>436</v>
      </c>
      <c r="F299" s="209" t="s">
        <v>437</v>
      </c>
      <c r="G299" s="210" t="s">
        <v>215</v>
      </c>
      <c r="H299" s="211">
        <v>506.31599999999997</v>
      </c>
      <c r="I299" s="212"/>
      <c r="J299" s="213">
        <f>ROUND(I299*H299,2)</f>
        <v>0</v>
      </c>
      <c r="K299" s="209" t="s">
        <v>150</v>
      </c>
      <c r="L299" s="47"/>
      <c r="M299" s="214" t="s">
        <v>19</v>
      </c>
      <c r="N299" s="215" t="s">
        <v>44</v>
      </c>
      <c r="O299" s="87"/>
      <c r="P299" s="216">
        <f>O299*H299</f>
        <v>0</v>
      </c>
      <c r="Q299" s="216">
        <v>0</v>
      </c>
      <c r="R299" s="216">
        <f>Q299*H299</f>
        <v>0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151</v>
      </c>
      <c r="AT299" s="218" t="s">
        <v>146</v>
      </c>
      <c r="AU299" s="218" t="s">
        <v>82</v>
      </c>
      <c r="AY299" s="20" t="s">
        <v>144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80</v>
      </c>
      <c r="BK299" s="219">
        <f>ROUND(I299*H299,2)</f>
        <v>0</v>
      </c>
      <c r="BL299" s="20" t="s">
        <v>151</v>
      </c>
      <c r="BM299" s="218" t="s">
        <v>438</v>
      </c>
    </row>
    <row r="300" s="2" customFormat="1">
      <c r="A300" s="41"/>
      <c r="B300" s="42"/>
      <c r="C300" s="43"/>
      <c r="D300" s="220" t="s">
        <v>153</v>
      </c>
      <c r="E300" s="43"/>
      <c r="F300" s="221" t="s">
        <v>439</v>
      </c>
      <c r="G300" s="43"/>
      <c r="H300" s="43"/>
      <c r="I300" s="222"/>
      <c r="J300" s="43"/>
      <c r="K300" s="43"/>
      <c r="L300" s="47"/>
      <c r="M300" s="279"/>
      <c r="N300" s="280"/>
      <c r="O300" s="281"/>
      <c r="P300" s="281"/>
      <c r="Q300" s="281"/>
      <c r="R300" s="281"/>
      <c r="S300" s="281"/>
      <c r="T300" s="282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153</v>
      </c>
      <c r="AU300" s="20" t="s">
        <v>82</v>
      </c>
    </row>
    <row r="301" s="2" customFormat="1" ht="6.96" customHeight="1">
      <c r="A301" s="41"/>
      <c r="B301" s="62"/>
      <c r="C301" s="63"/>
      <c r="D301" s="63"/>
      <c r="E301" s="63"/>
      <c r="F301" s="63"/>
      <c r="G301" s="63"/>
      <c r="H301" s="63"/>
      <c r="I301" s="63"/>
      <c r="J301" s="63"/>
      <c r="K301" s="63"/>
      <c r="L301" s="47"/>
      <c r="M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</row>
  </sheetData>
  <sheetProtection sheet="1" autoFilter="0" formatColumns="0" formatRows="0" objects="1" scenarios="1" spinCount="100000" saltValue="9UEfRGE/rUtUbW7MWkS5/OGL34qrS9gOHpkOpSZFsD19KvMcJ0ugurG+PmG+vMNN0AwepyfLZV4/VleSgIgpwg==" hashValue="Y2DwHCviW+DM2N7VccKP7jpm06GlpToTKuIC993Hx+qqD3+xgpAGvEBaBPH6Ml4OhszMzudnQJ0lgwyDdP/xQg==" algorithmName="SHA-512" password="CC35"/>
  <autoFilter ref="C87:K300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4_01/113106185"/>
    <hyperlink ref="F96" r:id="rId2" display="https://podminky.urs.cz/item/CS_URS_2024_01/113107243"/>
    <hyperlink ref="F100" r:id="rId3" display="https://podminky.urs.cz/item/CS_URS_2024_01/122251105"/>
    <hyperlink ref="F111" r:id="rId4" display="https://podminky.urs.cz/item/CS_URS_2024_01/132251102"/>
    <hyperlink ref="F117" r:id="rId5" display="https://podminky.urs.cz/item/CS_URS_2024_01/162751117"/>
    <hyperlink ref="F125" r:id="rId6" display="https://podminky.urs.cz/item/CS_URS_2024_01/162751119"/>
    <hyperlink ref="F134" r:id="rId7" display="https://podminky.urs.cz/item/CS_URS_2024_01/171151103"/>
    <hyperlink ref="F137" r:id="rId8" display="https://podminky.urs.cz/item/CS_URS_2024_01/171201201"/>
    <hyperlink ref="F145" r:id="rId9" display="https://podminky.urs.cz/item/CS_URS_2024_01/171201231"/>
    <hyperlink ref="F153" r:id="rId10" display="https://podminky.urs.cz/item/CS_URS_2024_01/175151101"/>
    <hyperlink ref="F158" r:id="rId11" display="https://podminky.urs.cz/item/CS_URS_2024_01/181951112"/>
    <hyperlink ref="F165" r:id="rId12" display="https://podminky.urs.cz/item/CS_URS_2024_01/212752112"/>
    <hyperlink ref="F169" r:id="rId13" display="https://podminky.urs.cz/item/CS_URS_2024_01/451573111"/>
    <hyperlink ref="F173" r:id="rId14" display="https://podminky.urs.cz/item/CS_URS_2024_01/564851111"/>
    <hyperlink ref="F179" r:id="rId15" display="https://podminky.urs.cz/item/CS_URS_2024_01/564861111"/>
    <hyperlink ref="F184" r:id="rId16" display="https://podminky.urs.cz/item/CS_URS_2024_01/565165121"/>
    <hyperlink ref="F188" r:id="rId17" display="https://podminky.urs.cz/item/CS_URS_2024_01/567132115"/>
    <hyperlink ref="F193" r:id="rId18" display="https://podminky.urs.cz/item/CS_URS_2024_01/573211109"/>
    <hyperlink ref="F197" r:id="rId19" display="https://podminky.urs.cz/item/CS_URS_2024_01/577134111"/>
    <hyperlink ref="F201" r:id="rId20" display="https://podminky.urs.cz/item/CS_URS_2024_01/591211111"/>
    <hyperlink ref="F219" r:id="rId21" display="https://podminky.urs.cz/item/CS_URS_2024_01/871310310"/>
    <hyperlink ref="F225" r:id="rId22" display="https://podminky.urs.cz/item/CS_URS_2024_01/890211811"/>
    <hyperlink ref="F229" r:id="rId23" display="https://podminky.urs.cz/item/CS_URS_2024_01/899132121"/>
    <hyperlink ref="F233" r:id="rId24" display="https://podminky.urs.cz/item/CS_URS_2024_01/899132212"/>
    <hyperlink ref="F238" r:id="rId25" display="https://podminky.urs.cz/item/CS_URS_2024_01/915211122"/>
    <hyperlink ref="F241" r:id="rId26" display="https://podminky.urs.cz/item/CS_URS_2024_01/915621111"/>
    <hyperlink ref="F244" r:id="rId27" display="https://podminky.urs.cz/item/CS_URS_2024_01/916111123"/>
    <hyperlink ref="F248" r:id="rId28" display="https://podminky.urs.cz/item/CS_URS_2024_01/916241213"/>
    <hyperlink ref="F254" r:id="rId29" display="https://podminky.urs.cz/item/CS_URS_2024_01/916991121"/>
    <hyperlink ref="F259" r:id="rId30" display="https://podminky.urs.cz/item/CS_URS_2024_01/919112212"/>
    <hyperlink ref="F262" r:id="rId31" display="https://podminky.urs.cz/item/CS_URS_2024_01/919121111"/>
    <hyperlink ref="F265" r:id="rId32" display="https://podminky.urs.cz/item/CS_URS_2024_01/919735112"/>
    <hyperlink ref="F271" r:id="rId33" display="https://podminky.urs.cz/item/CS_URS_2024_01/935932422"/>
    <hyperlink ref="F277" r:id="rId34" display="https://podminky.urs.cz/item/CS_URS_2024_01/997221561"/>
    <hyperlink ref="F282" r:id="rId35" display="https://podminky.urs.cz/item/CS_URS_2024_01/997221569"/>
    <hyperlink ref="F288" r:id="rId36" display="https://podminky.urs.cz/item/CS_URS_2024_01/997221611"/>
    <hyperlink ref="F293" r:id="rId37" display="https://podminky.urs.cz/item/CS_URS_2024_01/997221873"/>
    <hyperlink ref="F296" r:id="rId38" display="https://podminky.urs.cz/item/CS_URS_2024_01/997221875"/>
    <hyperlink ref="F300" r:id="rId39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440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ROUND((SUM(BE85:BE317)),  2)</f>
        <v>0</v>
      </c>
      <c r="G33" s="41"/>
      <c r="H33" s="41"/>
      <c r="I33" s="151">
        <v>0.20999999999999999</v>
      </c>
      <c r="J33" s="150">
        <f>ROUND(((SUM(BE85:BE317))*I33),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ROUND((SUM(BF85:BF317)),  2)</f>
        <v>0</v>
      </c>
      <c r="G34" s="41"/>
      <c r="H34" s="41"/>
      <c r="I34" s="151">
        <v>0.12</v>
      </c>
      <c r="J34" s="150">
        <f>ROUND(((SUM(BF85:BF317))*I34),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ROUND((SUM(BG85:BG317)),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ROUND((SUM(BH85:BH317)),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ROUND((SUM(BI85:BI317)),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016/2024_2 - SO 101.2 Chodníky hlavní trasa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124</v>
      </c>
      <c r="E62" s="177"/>
      <c r="F62" s="177"/>
      <c r="G62" s="177"/>
      <c r="H62" s="177"/>
      <c r="I62" s="177"/>
      <c r="J62" s="178">
        <f>J179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126</v>
      </c>
      <c r="E63" s="177"/>
      <c r="F63" s="177"/>
      <c r="G63" s="177"/>
      <c r="H63" s="177"/>
      <c r="I63" s="177"/>
      <c r="J63" s="178">
        <f>J240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127</v>
      </c>
      <c r="E64" s="177"/>
      <c r="F64" s="177"/>
      <c r="G64" s="177"/>
      <c r="H64" s="177"/>
      <c r="I64" s="177"/>
      <c r="J64" s="178">
        <f>J286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128</v>
      </c>
      <c r="E65" s="177"/>
      <c r="F65" s="177"/>
      <c r="G65" s="177"/>
      <c r="H65" s="177"/>
      <c r="I65" s="177"/>
      <c r="J65" s="178">
        <f>J315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129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Rekonstrukce ulice Čapkova, Světlá nad Sázavou I.etapa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114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016/2024_2 - SO 101.2 Chodníky hlavní trasa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ul. Čapkova</v>
      </c>
      <c r="G79" s="43"/>
      <c r="H79" s="43"/>
      <c r="I79" s="35" t="s">
        <v>23</v>
      </c>
      <c r="J79" s="75" t="str">
        <f>IF(J12="","",J12)</f>
        <v>1. 3. 2024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>Město Světlá nad Sázavou</v>
      </c>
      <c r="G81" s="43"/>
      <c r="H81" s="43"/>
      <c r="I81" s="35" t="s">
        <v>31</v>
      </c>
      <c r="J81" s="39" t="str">
        <f>E21</f>
        <v>DI PROJEKT s.r.o.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29</v>
      </c>
      <c r="D82" s="43"/>
      <c r="E82" s="43"/>
      <c r="F82" s="30" t="str">
        <f>IF(E18="","",E18)</f>
        <v>Vyplň údaj</v>
      </c>
      <c r="G82" s="43"/>
      <c r="H82" s="43"/>
      <c r="I82" s="35" t="s">
        <v>36</v>
      </c>
      <c r="J82" s="39" t="str">
        <f>E24</f>
        <v>DI PROJEKT s.r.o.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130</v>
      </c>
      <c r="D84" s="183" t="s">
        <v>58</v>
      </c>
      <c r="E84" s="183" t="s">
        <v>54</v>
      </c>
      <c r="F84" s="183" t="s">
        <v>55</v>
      </c>
      <c r="G84" s="183" t="s">
        <v>131</v>
      </c>
      <c r="H84" s="183" t="s">
        <v>132</v>
      </c>
      <c r="I84" s="183" t="s">
        <v>133</v>
      </c>
      <c r="J84" s="183" t="s">
        <v>118</v>
      </c>
      <c r="K84" s="184" t="s">
        <v>134</v>
      </c>
      <c r="L84" s="185"/>
      <c r="M84" s="95" t="s">
        <v>19</v>
      </c>
      <c r="N84" s="96" t="s">
        <v>43</v>
      </c>
      <c r="O84" s="96" t="s">
        <v>135</v>
      </c>
      <c r="P84" s="96" t="s">
        <v>136</v>
      </c>
      <c r="Q84" s="96" t="s">
        <v>137</v>
      </c>
      <c r="R84" s="96" t="s">
        <v>138</v>
      </c>
      <c r="S84" s="96" t="s">
        <v>139</v>
      </c>
      <c r="T84" s="97" t="s">
        <v>140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141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473.61003979999998</v>
      </c>
      <c r="S85" s="99"/>
      <c r="T85" s="189">
        <f>T86</f>
        <v>345.94100000000003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72</v>
      </c>
      <c r="AU85" s="20" t="s">
        <v>119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72</v>
      </c>
      <c r="E86" s="194" t="s">
        <v>142</v>
      </c>
      <c r="F86" s="194" t="s">
        <v>143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P87+P179+P240+P286+P315</f>
        <v>0</v>
      </c>
      <c r="Q86" s="199"/>
      <c r="R86" s="200">
        <f>R87+R179+R240+R286+R315</f>
        <v>473.61003979999998</v>
      </c>
      <c r="S86" s="199"/>
      <c r="T86" s="201">
        <f>T87+T179+T240+T286+T315</f>
        <v>345.94100000000003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80</v>
      </c>
      <c r="AT86" s="203" t="s">
        <v>72</v>
      </c>
      <c r="AU86" s="203" t="s">
        <v>73</v>
      </c>
      <c r="AY86" s="202" t="s">
        <v>144</v>
      </c>
      <c r="BK86" s="204">
        <f>BK87+BK179+BK240+BK286+BK315</f>
        <v>0</v>
      </c>
    </row>
    <row r="87" s="12" customFormat="1" ht="22.8" customHeight="1">
      <c r="A87" s="12"/>
      <c r="B87" s="191"/>
      <c r="C87" s="192"/>
      <c r="D87" s="193" t="s">
        <v>72</v>
      </c>
      <c r="E87" s="205" t="s">
        <v>80</v>
      </c>
      <c r="F87" s="205" t="s">
        <v>145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SUM(P88:P178)</f>
        <v>0</v>
      </c>
      <c r="Q87" s="199"/>
      <c r="R87" s="200">
        <f>SUM(R88:R178)</f>
        <v>0</v>
      </c>
      <c r="S87" s="199"/>
      <c r="T87" s="201">
        <f>SUM(T88:T178)</f>
        <v>345.94100000000003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80</v>
      </c>
      <c r="AT87" s="203" t="s">
        <v>72</v>
      </c>
      <c r="AU87" s="203" t="s">
        <v>80</v>
      </c>
      <c r="AY87" s="202" t="s">
        <v>144</v>
      </c>
      <c r="BK87" s="204">
        <f>SUM(BK88:BK178)</f>
        <v>0</v>
      </c>
    </row>
    <row r="88" s="2" customFormat="1" ht="24.15" customHeight="1">
      <c r="A88" s="41"/>
      <c r="B88" s="42"/>
      <c r="C88" s="207" t="s">
        <v>80</v>
      </c>
      <c r="D88" s="207" t="s">
        <v>146</v>
      </c>
      <c r="E88" s="208" t="s">
        <v>441</v>
      </c>
      <c r="F88" s="209" t="s">
        <v>442</v>
      </c>
      <c r="G88" s="210" t="s">
        <v>149</v>
      </c>
      <c r="H88" s="211">
        <v>12</v>
      </c>
      <c r="I88" s="212"/>
      <c r="J88" s="213">
        <f>ROUND(I88*H88,2)</f>
        <v>0</v>
      </c>
      <c r="K88" s="209" t="s">
        <v>150</v>
      </c>
      <c r="L88" s="47"/>
      <c r="M88" s="214" t="s">
        <v>19</v>
      </c>
      <c r="N88" s="215" t="s">
        <v>44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151</v>
      </c>
      <c r="AT88" s="218" t="s">
        <v>146</v>
      </c>
      <c r="AU88" s="218" t="s">
        <v>82</v>
      </c>
      <c r="AY88" s="20" t="s">
        <v>144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80</v>
      </c>
      <c r="BK88" s="219">
        <f>ROUND(I88*H88,2)</f>
        <v>0</v>
      </c>
      <c r="BL88" s="20" t="s">
        <v>151</v>
      </c>
      <c r="BM88" s="218" t="s">
        <v>443</v>
      </c>
    </row>
    <row r="89" s="2" customFormat="1">
      <c r="A89" s="41"/>
      <c r="B89" s="42"/>
      <c r="C89" s="43"/>
      <c r="D89" s="220" t="s">
        <v>153</v>
      </c>
      <c r="E89" s="43"/>
      <c r="F89" s="221" t="s">
        <v>444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153</v>
      </c>
      <c r="AU89" s="20" t="s">
        <v>82</v>
      </c>
    </row>
    <row r="90" s="2" customFormat="1" ht="16.5" customHeight="1">
      <c r="A90" s="41"/>
      <c r="B90" s="42"/>
      <c r="C90" s="207" t="s">
        <v>82</v>
      </c>
      <c r="D90" s="207" t="s">
        <v>146</v>
      </c>
      <c r="E90" s="208" t="s">
        <v>445</v>
      </c>
      <c r="F90" s="209" t="s">
        <v>446</v>
      </c>
      <c r="G90" s="210" t="s">
        <v>149</v>
      </c>
      <c r="H90" s="211">
        <v>381</v>
      </c>
      <c r="I90" s="212"/>
      <c r="J90" s="213">
        <f>ROUND(I90*H90,2)</f>
        <v>0</v>
      </c>
      <c r="K90" s="209" t="s">
        <v>150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151</v>
      </c>
      <c r="AT90" s="218" t="s">
        <v>146</v>
      </c>
      <c r="AU90" s="218" t="s">
        <v>82</v>
      </c>
      <c r="AY90" s="20" t="s">
        <v>144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151</v>
      </c>
      <c r="BM90" s="218" t="s">
        <v>447</v>
      </c>
    </row>
    <row r="91" s="2" customFormat="1">
      <c r="A91" s="41"/>
      <c r="B91" s="42"/>
      <c r="C91" s="43"/>
      <c r="D91" s="220" t="s">
        <v>153</v>
      </c>
      <c r="E91" s="43"/>
      <c r="F91" s="221" t="s">
        <v>448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153</v>
      </c>
      <c r="AU91" s="20" t="s">
        <v>82</v>
      </c>
    </row>
    <row r="92" s="13" customFormat="1">
      <c r="A92" s="13"/>
      <c r="B92" s="225"/>
      <c r="C92" s="226"/>
      <c r="D92" s="227" t="s">
        <v>155</v>
      </c>
      <c r="E92" s="228" t="s">
        <v>19</v>
      </c>
      <c r="F92" s="229" t="s">
        <v>156</v>
      </c>
      <c r="G92" s="226"/>
      <c r="H92" s="228" t="s">
        <v>19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155</v>
      </c>
      <c r="AU92" s="235" t="s">
        <v>82</v>
      </c>
      <c r="AV92" s="13" t="s">
        <v>80</v>
      </c>
      <c r="AW92" s="13" t="s">
        <v>35</v>
      </c>
      <c r="AX92" s="13" t="s">
        <v>73</v>
      </c>
      <c r="AY92" s="235" t="s">
        <v>144</v>
      </c>
    </row>
    <row r="93" s="14" customFormat="1">
      <c r="A93" s="14"/>
      <c r="B93" s="236"/>
      <c r="C93" s="237"/>
      <c r="D93" s="227" t="s">
        <v>155</v>
      </c>
      <c r="E93" s="238" t="s">
        <v>19</v>
      </c>
      <c r="F93" s="239" t="s">
        <v>449</v>
      </c>
      <c r="G93" s="237"/>
      <c r="H93" s="240">
        <v>381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155</v>
      </c>
      <c r="AU93" s="246" t="s">
        <v>82</v>
      </c>
      <c r="AV93" s="14" t="s">
        <v>82</v>
      </c>
      <c r="AW93" s="14" t="s">
        <v>35</v>
      </c>
      <c r="AX93" s="14" t="s">
        <v>80</v>
      </c>
      <c r="AY93" s="246" t="s">
        <v>144</v>
      </c>
    </row>
    <row r="94" s="2" customFormat="1" ht="21.75" customHeight="1">
      <c r="A94" s="41"/>
      <c r="B94" s="42"/>
      <c r="C94" s="207" t="s">
        <v>163</v>
      </c>
      <c r="D94" s="207" t="s">
        <v>146</v>
      </c>
      <c r="E94" s="208" t="s">
        <v>450</v>
      </c>
      <c r="F94" s="209" t="s">
        <v>451</v>
      </c>
      <c r="G94" s="210" t="s">
        <v>331</v>
      </c>
      <c r="H94" s="211">
        <v>5</v>
      </c>
      <c r="I94" s="212"/>
      <c r="J94" s="213">
        <f>ROUND(I94*H94,2)</f>
        <v>0</v>
      </c>
      <c r="K94" s="209" t="s">
        <v>150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151</v>
      </c>
      <c r="AT94" s="218" t="s">
        <v>146</v>
      </c>
      <c r="AU94" s="218" t="s">
        <v>82</v>
      </c>
      <c r="AY94" s="20" t="s">
        <v>144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151</v>
      </c>
      <c r="BM94" s="218" t="s">
        <v>452</v>
      </c>
    </row>
    <row r="95" s="2" customFormat="1">
      <c r="A95" s="41"/>
      <c r="B95" s="42"/>
      <c r="C95" s="43"/>
      <c r="D95" s="220" t="s">
        <v>153</v>
      </c>
      <c r="E95" s="43"/>
      <c r="F95" s="221" t="s">
        <v>453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153</v>
      </c>
      <c r="AU95" s="20" t="s">
        <v>82</v>
      </c>
    </row>
    <row r="96" s="2" customFormat="1" ht="24.15" customHeight="1">
      <c r="A96" s="41"/>
      <c r="B96" s="42"/>
      <c r="C96" s="207" t="s">
        <v>151</v>
      </c>
      <c r="D96" s="207" t="s">
        <v>146</v>
      </c>
      <c r="E96" s="208" t="s">
        <v>454</v>
      </c>
      <c r="F96" s="209" t="s">
        <v>455</v>
      </c>
      <c r="G96" s="210" t="s">
        <v>331</v>
      </c>
      <c r="H96" s="211">
        <v>1</v>
      </c>
      <c r="I96" s="212"/>
      <c r="J96" s="213">
        <f>ROUND(I96*H96,2)</f>
        <v>0</v>
      </c>
      <c r="K96" s="209" t="s">
        <v>150</v>
      </c>
      <c r="L96" s="47"/>
      <c r="M96" s="214" t="s">
        <v>19</v>
      </c>
      <c r="N96" s="215" t="s">
        <v>44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151</v>
      </c>
      <c r="AT96" s="218" t="s">
        <v>146</v>
      </c>
      <c r="AU96" s="218" t="s">
        <v>82</v>
      </c>
      <c r="AY96" s="20" t="s">
        <v>144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151</v>
      </c>
      <c r="BM96" s="218" t="s">
        <v>456</v>
      </c>
    </row>
    <row r="97" s="2" customFormat="1">
      <c r="A97" s="41"/>
      <c r="B97" s="42"/>
      <c r="C97" s="43"/>
      <c r="D97" s="220" t="s">
        <v>153</v>
      </c>
      <c r="E97" s="43"/>
      <c r="F97" s="221" t="s">
        <v>457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153</v>
      </c>
      <c r="AU97" s="20" t="s">
        <v>82</v>
      </c>
    </row>
    <row r="98" s="14" customFormat="1">
      <c r="A98" s="14"/>
      <c r="B98" s="236"/>
      <c r="C98" s="237"/>
      <c r="D98" s="227" t="s">
        <v>155</v>
      </c>
      <c r="E98" s="238" t="s">
        <v>19</v>
      </c>
      <c r="F98" s="239" t="s">
        <v>458</v>
      </c>
      <c r="G98" s="237"/>
      <c r="H98" s="240">
        <v>1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155</v>
      </c>
      <c r="AU98" s="246" t="s">
        <v>82</v>
      </c>
      <c r="AV98" s="14" t="s">
        <v>82</v>
      </c>
      <c r="AW98" s="14" t="s">
        <v>35</v>
      </c>
      <c r="AX98" s="14" t="s">
        <v>80</v>
      </c>
      <c r="AY98" s="246" t="s">
        <v>144</v>
      </c>
    </row>
    <row r="99" s="2" customFormat="1" ht="16.5" customHeight="1">
      <c r="A99" s="41"/>
      <c r="B99" s="42"/>
      <c r="C99" s="207" t="s">
        <v>182</v>
      </c>
      <c r="D99" s="207" t="s">
        <v>146</v>
      </c>
      <c r="E99" s="208" t="s">
        <v>459</v>
      </c>
      <c r="F99" s="209" t="s">
        <v>460</v>
      </c>
      <c r="G99" s="210" t="s">
        <v>331</v>
      </c>
      <c r="H99" s="211">
        <v>5</v>
      </c>
      <c r="I99" s="212"/>
      <c r="J99" s="213">
        <f>ROUND(I99*H99,2)</f>
        <v>0</v>
      </c>
      <c r="K99" s="209" t="s">
        <v>150</v>
      </c>
      <c r="L99" s="47"/>
      <c r="M99" s="214" t="s">
        <v>19</v>
      </c>
      <c r="N99" s="215" t="s">
        <v>44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151</v>
      </c>
      <c r="AT99" s="218" t="s">
        <v>146</v>
      </c>
      <c r="AU99" s="218" t="s">
        <v>82</v>
      </c>
      <c r="AY99" s="20" t="s">
        <v>144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151</v>
      </c>
      <c r="BM99" s="218" t="s">
        <v>461</v>
      </c>
    </row>
    <row r="100" s="2" customFormat="1">
      <c r="A100" s="41"/>
      <c r="B100" s="42"/>
      <c r="C100" s="43"/>
      <c r="D100" s="220" t="s">
        <v>153</v>
      </c>
      <c r="E100" s="43"/>
      <c r="F100" s="221" t="s">
        <v>462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153</v>
      </c>
      <c r="AU100" s="20" t="s">
        <v>82</v>
      </c>
    </row>
    <row r="101" s="2" customFormat="1" ht="16.5" customHeight="1">
      <c r="A101" s="41"/>
      <c r="B101" s="42"/>
      <c r="C101" s="207" t="s">
        <v>191</v>
      </c>
      <c r="D101" s="207" t="s">
        <v>146</v>
      </c>
      <c r="E101" s="208" t="s">
        <v>463</v>
      </c>
      <c r="F101" s="209" t="s">
        <v>464</v>
      </c>
      <c r="G101" s="210" t="s">
        <v>331</v>
      </c>
      <c r="H101" s="211">
        <v>1</v>
      </c>
      <c r="I101" s="212"/>
      <c r="J101" s="213">
        <f>ROUND(I101*H101,2)</f>
        <v>0</v>
      </c>
      <c r="K101" s="209" t="s">
        <v>150</v>
      </c>
      <c r="L101" s="47"/>
      <c r="M101" s="214" t="s">
        <v>19</v>
      </c>
      <c r="N101" s="215" t="s">
        <v>44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151</v>
      </c>
      <c r="AT101" s="218" t="s">
        <v>146</v>
      </c>
      <c r="AU101" s="218" t="s">
        <v>82</v>
      </c>
      <c r="AY101" s="20" t="s">
        <v>144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151</v>
      </c>
      <c r="BM101" s="218" t="s">
        <v>465</v>
      </c>
    </row>
    <row r="102" s="2" customFormat="1">
      <c r="A102" s="41"/>
      <c r="B102" s="42"/>
      <c r="C102" s="43"/>
      <c r="D102" s="220" t="s">
        <v>153</v>
      </c>
      <c r="E102" s="43"/>
      <c r="F102" s="221" t="s">
        <v>466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153</v>
      </c>
      <c r="AU102" s="20" t="s">
        <v>82</v>
      </c>
    </row>
    <row r="103" s="2" customFormat="1" ht="33" customHeight="1">
      <c r="A103" s="41"/>
      <c r="B103" s="42"/>
      <c r="C103" s="207" t="s">
        <v>201</v>
      </c>
      <c r="D103" s="207" t="s">
        <v>146</v>
      </c>
      <c r="E103" s="208" t="s">
        <v>467</v>
      </c>
      <c r="F103" s="209" t="s">
        <v>468</v>
      </c>
      <c r="G103" s="210" t="s">
        <v>149</v>
      </c>
      <c r="H103" s="211">
        <v>80</v>
      </c>
      <c r="I103" s="212"/>
      <c r="J103" s="213">
        <f>ROUND(I103*H103,2)</f>
        <v>0</v>
      </c>
      <c r="K103" s="209" t="s">
        <v>150</v>
      </c>
      <c r="L103" s="47"/>
      <c r="M103" s="214" t="s">
        <v>19</v>
      </c>
      <c r="N103" s="215" t="s">
        <v>44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0.28100000000000003</v>
      </c>
      <c r="T103" s="217">
        <f>S103*H103</f>
        <v>22.480000000000004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151</v>
      </c>
      <c r="AT103" s="218" t="s">
        <v>146</v>
      </c>
      <c r="AU103" s="218" t="s">
        <v>82</v>
      </c>
      <c r="AY103" s="20" t="s">
        <v>144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151</v>
      </c>
      <c r="BM103" s="218" t="s">
        <v>469</v>
      </c>
    </row>
    <row r="104" s="2" customFormat="1">
      <c r="A104" s="41"/>
      <c r="B104" s="42"/>
      <c r="C104" s="43"/>
      <c r="D104" s="220" t="s">
        <v>153</v>
      </c>
      <c r="E104" s="43"/>
      <c r="F104" s="221" t="s">
        <v>470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153</v>
      </c>
      <c r="AU104" s="20" t="s">
        <v>82</v>
      </c>
    </row>
    <row r="105" s="13" customFormat="1">
      <c r="A105" s="13"/>
      <c r="B105" s="225"/>
      <c r="C105" s="226"/>
      <c r="D105" s="227" t="s">
        <v>155</v>
      </c>
      <c r="E105" s="228" t="s">
        <v>19</v>
      </c>
      <c r="F105" s="229" t="s">
        <v>156</v>
      </c>
      <c r="G105" s="226"/>
      <c r="H105" s="228" t="s">
        <v>19</v>
      </c>
      <c r="I105" s="230"/>
      <c r="J105" s="226"/>
      <c r="K105" s="226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155</v>
      </c>
      <c r="AU105" s="235" t="s">
        <v>82</v>
      </c>
      <c r="AV105" s="13" t="s">
        <v>80</v>
      </c>
      <c r="AW105" s="13" t="s">
        <v>35</v>
      </c>
      <c r="AX105" s="13" t="s">
        <v>73</v>
      </c>
      <c r="AY105" s="235" t="s">
        <v>144</v>
      </c>
    </row>
    <row r="106" s="14" customFormat="1">
      <c r="A106" s="14"/>
      <c r="B106" s="236"/>
      <c r="C106" s="237"/>
      <c r="D106" s="227" t="s">
        <v>155</v>
      </c>
      <c r="E106" s="238" t="s">
        <v>19</v>
      </c>
      <c r="F106" s="239" t="s">
        <v>471</v>
      </c>
      <c r="G106" s="237"/>
      <c r="H106" s="240">
        <v>80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155</v>
      </c>
      <c r="AU106" s="246" t="s">
        <v>82</v>
      </c>
      <c r="AV106" s="14" t="s">
        <v>82</v>
      </c>
      <c r="AW106" s="14" t="s">
        <v>35</v>
      </c>
      <c r="AX106" s="14" t="s">
        <v>80</v>
      </c>
      <c r="AY106" s="246" t="s">
        <v>144</v>
      </c>
    </row>
    <row r="107" s="2" customFormat="1" ht="37.8" customHeight="1">
      <c r="A107" s="41"/>
      <c r="B107" s="42"/>
      <c r="C107" s="207" t="s">
        <v>207</v>
      </c>
      <c r="D107" s="207" t="s">
        <v>146</v>
      </c>
      <c r="E107" s="208" t="s">
        <v>472</v>
      </c>
      <c r="F107" s="209" t="s">
        <v>473</v>
      </c>
      <c r="G107" s="210" t="s">
        <v>149</v>
      </c>
      <c r="H107" s="211">
        <v>5.2000000000000002</v>
      </c>
      <c r="I107" s="212"/>
      <c r="J107" s="213">
        <f>ROUND(I107*H107,2)</f>
        <v>0</v>
      </c>
      <c r="K107" s="209" t="s">
        <v>150</v>
      </c>
      <c r="L107" s="47"/>
      <c r="M107" s="214" t="s">
        <v>19</v>
      </c>
      <c r="N107" s="215" t="s">
        <v>44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0.255</v>
      </c>
      <c r="T107" s="217">
        <f>S107*H107</f>
        <v>1.3260000000000001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151</v>
      </c>
      <c r="AT107" s="218" t="s">
        <v>146</v>
      </c>
      <c r="AU107" s="218" t="s">
        <v>82</v>
      </c>
      <c r="AY107" s="20" t="s">
        <v>144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80</v>
      </c>
      <c r="BK107" s="219">
        <f>ROUND(I107*H107,2)</f>
        <v>0</v>
      </c>
      <c r="BL107" s="20" t="s">
        <v>151</v>
      </c>
      <c r="BM107" s="218" t="s">
        <v>474</v>
      </c>
    </row>
    <row r="108" s="2" customFormat="1">
      <c r="A108" s="41"/>
      <c r="B108" s="42"/>
      <c r="C108" s="43"/>
      <c r="D108" s="220" t="s">
        <v>153</v>
      </c>
      <c r="E108" s="43"/>
      <c r="F108" s="221" t="s">
        <v>475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153</v>
      </c>
      <c r="AU108" s="20" t="s">
        <v>82</v>
      </c>
    </row>
    <row r="109" s="13" customFormat="1">
      <c r="A109" s="13"/>
      <c r="B109" s="225"/>
      <c r="C109" s="226"/>
      <c r="D109" s="227" t="s">
        <v>155</v>
      </c>
      <c r="E109" s="228" t="s">
        <v>19</v>
      </c>
      <c r="F109" s="229" t="s">
        <v>156</v>
      </c>
      <c r="G109" s="226"/>
      <c r="H109" s="228" t="s">
        <v>19</v>
      </c>
      <c r="I109" s="230"/>
      <c r="J109" s="226"/>
      <c r="K109" s="226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155</v>
      </c>
      <c r="AU109" s="235" t="s">
        <v>82</v>
      </c>
      <c r="AV109" s="13" t="s">
        <v>80</v>
      </c>
      <c r="AW109" s="13" t="s">
        <v>35</v>
      </c>
      <c r="AX109" s="13" t="s">
        <v>73</v>
      </c>
      <c r="AY109" s="235" t="s">
        <v>144</v>
      </c>
    </row>
    <row r="110" s="14" customFormat="1">
      <c r="A110" s="14"/>
      <c r="B110" s="236"/>
      <c r="C110" s="237"/>
      <c r="D110" s="227" t="s">
        <v>155</v>
      </c>
      <c r="E110" s="238" t="s">
        <v>19</v>
      </c>
      <c r="F110" s="239" t="s">
        <v>476</v>
      </c>
      <c r="G110" s="237"/>
      <c r="H110" s="240">
        <v>5.2000000000000002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155</v>
      </c>
      <c r="AU110" s="246" t="s">
        <v>82</v>
      </c>
      <c r="AV110" s="14" t="s">
        <v>82</v>
      </c>
      <c r="AW110" s="14" t="s">
        <v>35</v>
      </c>
      <c r="AX110" s="14" t="s">
        <v>80</v>
      </c>
      <c r="AY110" s="246" t="s">
        <v>144</v>
      </c>
    </row>
    <row r="111" s="2" customFormat="1" ht="37.8" customHeight="1">
      <c r="A111" s="41"/>
      <c r="B111" s="42"/>
      <c r="C111" s="207" t="s">
        <v>212</v>
      </c>
      <c r="D111" s="207" t="s">
        <v>146</v>
      </c>
      <c r="E111" s="208" t="s">
        <v>477</v>
      </c>
      <c r="F111" s="209" t="s">
        <v>478</v>
      </c>
      <c r="G111" s="210" t="s">
        <v>149</v>
      </c>
      <c r="H111" s="211">
        <v>23</v>
      </c>
      <c r="I111" s="212"/>
      <c r="J111" s="213">
        <f>ROUND(I111*H111,2)</f>
        <v>0</v>
      </c>
      <c r="K111" s="209" t="s">
        <v>150</v>
      </c>
      <c r="L111" s="47"/>
      <c r="M111" s="214" t="s">
        <v>19</v>
      </c>
      <c r="N111" s="215" t="s">
        <v>44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0.23499999999999999</v>
      </c>
      <c r="T111" s="217">
        <f>S111*H111</f>
        <v>5.4049999999999994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151</v>
      </c>
      <c r="AT111" s="218" t="s">
        <v>146</v>
      </c>
      <c r="AU111" s="218" t="s">
        <v>82</v>
      </c>
      <c r="AY111" s="20" t="s">
        <v>144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151</v>
      </c>
      <c r="BM111" s="218" t="s">
        <v>479</v>
      </c>
    </row>
    <row r="112" s="2" customFormat="1">
      <c r="A112" s="41"/>
      <c r="B112" s="42"/>
      <c r="C112" s="43"/>
      <c r="D112" s="220" t="s">
        <v>153</v>
      </c>
      <c r="E112" s="43"/>
      <c r="F112" s="221" t="s">
        <v>480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153</v>
      </c>
      <c r="AU112" s="20" t="s">
        <v>82</v>
      </c>
    </row>
    <row r="113" s="13" customFormat="1">
      <c r="A113" s="13"/>
      <c r="B113" s="225"/>
      <c r="C113" s="226"/>
      <c r="D113" s="227" t="s">
        <v>155</v>
      </c>
      <c r="E113" s="228" t="s">
        <v>19</v>
      </c>
      <c r="F113" s="229" t="s">
        <v>156</v>
      </c>
      <c r="G113" s="226"/>
      <c r="H113" s="228" t="s">
        <v>19</v>
      </c>
      <c r="I113" s="230"/>
      <c r="J113" s="226"/>
      <c r="K113" s="226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155</v>
      </c>
      <c r="AU113" s="235" t="s">
        <v>82</v>
      </c>
      <c r="AV113" s="13" t="s">
        <v>80</v>
      </c>
      <c r="AW113" s="13" t="s">
        <v>35</v>
      </c>
      <c r="AX113" s="13" t="s">
        <v>73</v>
      </c>
      <c r="AY113" s="235" t="s">
        <v>144</v>
      </c>
    </row>
    <row r="114" s="14" customFormat="1">
      <c r="A114" s="14"/>
      <c r="B114" s="236"/>
      <c r="C114" s="237"/>
      <c r="D114" s="227" t="s">
        <v>155</v>
      </c>
      <c r="E114" s="238" t="s">
        <v>19</v>
      </c>
      <c r="F114" s="239" t="s">
        <v>481</v>
      </c>
      <c r="G114" s="237"/>
      <c r="H114" s="240">
        <v>23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155</v>
      </c>
      <c r="AU114" s="246" t="s">
        <v>82</v>
      </c>
      <c r="AV114" s="14" t="s">
        <v>82</v>
      </c>
      <c r="AW114" s="14" t="s">
        <v>35</v>
      </c>
      <c r="AX114" s="14" t="s">
        <v>80</v>
      </c>
      <c r="AY114" s="246" t="s">
        <v>144</v>
      </c>
    </row>
    <row r="115" s="2" customFormat="1" ht="33" customHeight="1">
      <c r="A115" s="41"/>
      <c r="B115" s="42"/>
      <c r="C115" s="207" t="s">
        <v>222</v>
      </c>
      <c r="D115" s="207" t="s">
        <v>146</v>
      </c>
      <c r="E115" s="208" t="s">
        <v>482</v>
      </c>
      <c r="F115" s="209" t="s">
        <v>483</v>
      </c>
      <c r="G115" s="210" t="s">
        <v>149</v>
      </c>
      <c r="H115" s="211">
        <v>2</v>
      </c>
      <c r="I115" s="212"/>
      <c r="J115" s="213">
        <f>ROUND(I115*H115,2)</f>
        <v>0</v>
      </c>
      <c r="K115" s="209" t="s">
        <v>150</v>
      </c>
      <c r="L115" s="47"/>
      <c r="M115" s="214" t="s">
        <v>19</v>
      </c>
      <c r="N115" s="215" t="s">
        <v>44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0.32500000000000001</v>
      </c>
      <c r="T115" s="217">
        <f>S115*H115</f>
        <v>0.65000000000000002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151</v>
      </c>
      <c r="AT115" s="218" t="s">
        <v>146</v>
      </c>
      <c r="AU115" s="218" t="s">
        <v>82</v>
      </c>
      <c r="AY115" s="20" t="s">
        <v>144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151</v>
      </c>
      <c r="BM115" s="218" t="s">
        <v>484</v>
      </c>
    </row>
    <row r="116" s="2" customFormat="1">
      <c r="A116" s="41"/>
      <c r="B116" s="42"/>
      <c r="C116" s="43"/>
      <c r="D116" s="220" t="s">
        <v>153</v>
      </c>
      <c r="E116" s="43"/>
      <c r="F116" s="221" t="s">
        <v>485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153</v>
      </c>
      <c r="AU116" s="20" t="s">
        <v>82</v>
      </c>
    </row>
    <row r="117" s="13" customFormat="1">
      <c r="A117" s="13"/>
      <c r="B117" s="225"/>
      <c r="C117" s="226"/>
      <c r="D117" s="227" t="s">
        <v>155</v>
      </c>
      <c r="E117" s="228" t="s">
        <v>19</v>
      </c>
      <c r="F117" s="229" t="s">
        <v>156</v>
      </c>
      <c r="G117" s="226"/>
      <c r="H117" s="228" t="s">
        <v>19</v>
      </c>
      <c r="I117" s="230"/>
      <c r="J117" s="226"/>
      <c r="K117" s="226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155</v>
      </c>
      <c r="AU117" s="235" t="s">
        <v>82</v>
      </c>
      <c r="AV117" s="13" t="s">
        <v>80</v>
      </c>
      <c r="AW117" s="13" t="s">
        <v>35</v>
      </c>
      <c r="AX117" s="13" t="s">
        <v>73</v>
      </c>
      <c r="AY117" s="235" t="s">
        <v>144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486</v>
      </c>
      <c r="G118" s="237"/>
      <c r="H118" s="240">
        <v>2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80</v>
      </c>
      <c r="AY118" s="246" t="s">
        <v>144</v>
      </c>
    </row>
    <row r="119" s="2" customFormat="1" ht="33" customHeight="1">
      <c r="A119" s="41"/>
      <c r="B119" s="42"/>
      <c r="C119" s="207" t="s">
        <v>228</v>
      </c>
      <c r="D119" s="207" t="s">
        <v>146</v>
      </c>
      <c r="E119" s="208" t="s">
        <v>487</v>
      </c>
      <c r="F119" s="209" t="s">
        <v>488</v>
      </c>
      <c r="G119" s="210" t="s">
        <v>149</v>
      </c>
      <c r="H119" s="211">
        <v>769</v>
      </c>
      <c r="I119" s="212"/>
      <c r="J119" s="213">
        <f>ROUND(I119*H119,2)</f>
        <v>0</v>
      </c>
      <c r="K119" s="209" t="s">
        <v>150</v>
      </c>
      <c r="L119" s="47"/>
      <c r="M119" s="214" t="s">
        <v>19</v>
      </c>
      <c r="N119" s="215" t="s">
        <v>44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0.22</v>
      </c>
      <c r="T119" s="217">
        <f>S119*H119</f>
        <v>169.18000000000001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151</v>
      </c>
      <c r="AT119" s="218" t="s">
        <v>146</v>
      </c>
      <c r="AU119" s="218" t="s">
        <v>82</v>
      </c>
      <c r="AY119" s="20" t="s">
        <v>144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151</v>
      </c>
      <c r="BM119" s="218" t="s">
        <v>489</v>
      </c>
    </row>
    <row r="120" s="2" customFormat="1">
      <c r="A120" s="41"/>
      <c r="B120" s="42"/>
      <c r="C120" s="43"/>
      <c r="D120" s="220" t="s">
        <v>153</v>
      </c>
      <c r="E120" s="43"/>
      <c r="F120" s="221" t="s">
        <v>490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153</v>
      </c>
      <c r="AU120" s="20" t="s">
        <v>82</v>
      </c>
    </row>
    <row r="121" s="13" customFormat="1">
      <c r="A121" s="13"/>
      <c r="B121" s="225"/>
      <c r="C121" s="226"/>
      <c r="D121" s="227" t="s">
        <v>155</v>
      </c>
      <c r="E121" s="228" t="s">
        <v>19</v>
      </c>
      <c r="F121" s="229" t="s">
        <v>156</v>
      </c>
      <c r="G121" s="226"/>
      <c r="H121" s="228" t="s">
        <v>19</v>
      </c>
      <c r="I121" s="230"/>
      <c r="J121" s="226"/>
      <c r="K121" s="226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155</v>
      </c>
      <c r="AU121" s="235" t="s">
        <v>82</v>
      </c>
      <c r="AV121" s="13" t="s">
        <v>80</v>
      </c>
      <c r="AW121" s="13" t="s">
        <v>35</v>
      </c>
      <c r="AX121" s="13" t="s">
        <v>73</v>
      </c>
      <c r="AY121" s="235" t="s">
        <v>144</v>
      </c>
    </row>
    <row r="122" s="14" customFormat="1">
      <c r="A122" s="14"/>
      <c r="B122" s="236"/>
      <c r="C122" s="237"/>
      <c r="D122" s="227" t="s">
        <v>155</v>
      </c>
      <c r="E122" s="238" t="s">
        <v>19</v>
      </c>
      <c r="F122" s="239" t="s">
        <v>491</v>
      </c>
      <c r="G122" s="237"/>
      <c r="H122" s="240">
        <v>687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155</v>
      </c>
      <c r="AU122" s="246" t="s">
        <v>82</v>
      </c>
      <c r="AV122" s="14" t="s">
        <v>82</v>
      </c>
      <c r="AW122" s="14" t="s">
        <v>35</v>
      </c>
      <c r="AX122" s="14" t="s">
        <v>73</v>
      </c>
      <c r="AY122" s="246" t="s">
        <v>144</v>
      </c>
    </row>
    <row r="123" s="14" customFormat="1">
      <c r="A123" s="14"/>
      <c r="B123" s="236"/>
      <c r="C123" s="237"/>
      <c r="D123" s="227" t="s">
        <v>155</v>
      </c>
      <c r="E123" s="238" t="s">
        <v>19</v>
      </c>
      <c r="F123" s="239" t="s">
        <v>492</v>
      </c>
      <c r="G123" s="237"/>
      <c r="H123" s="240">
        <v>82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155</v>
      </c>
      <c r="AU123" s="246" t="s">
        <v>82</v>
      </c>
      <c r="AV123" s="14" t="s">
        <v>82</v>
      </c>
      <c r="AW123" s="14" t="s">
        <v>35</v>
      </c>
      <c r="AX123" s="14" t="s">
        <v>73</v>
      </c>
      <c r="AY123" s="246" t="s">
        <v>144</v>
      </c>
    </row>
    <row r="124" s="16" customFormat="1">
      <c r="A124" s="16"/>
      <c r="B124" s="258"/>
      <c r="C124" s="259"/>
      <c r="D124" s="227" t="s">
        <v>155</v>
      </c>
      <c r="E124" s="260" t="s">
        <v>19</v>
      </c>
      <c r="F124" s="261" t="s">
        <v>175</v>
      </c>
      <c r="G124" s="259"/>
      <c r="H124" s="262">
        <v>769</v>
      </c>
      <c r="I124" s="263"/>
      <c r="J124" s="259"/>
      <c r="K124" s="259"/>
      <c r="L124" s="264"/>
      <c r="M124" s="265"/>
      <c r="N124" s="266"/>
      <c r="O124" s="266"/>
      <c r="P124" s="266"/>
      <c r="Q124" s="266"/>
      <c r="R124" s="266"/>
      <c r="S124" s="266"/>
      <c r="T124" s="267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T124" s="268" t="s">
        <v>155</v>
      </c>
      <c r="AU124" s="268" t="s">
        <v>82</v>
      </c>
      <c r="AV124" s="16" t="s">
        <v>151</v>
      </c>
      <c r="AW124" s="16" t="s">
        <v>35</v>
      </c>
      <c r="AX124" s="16" t="s">
        <v>80</v>
      </c>
      <c r="AY124" s="268" t="s">
        <v>144</v>
      </c>
    </row>
    <row r="125" s="2" customFormat="1" ht="24.15" customHeight="1">
      <c r="A125" s="41"/>
      <c r="B125" s="42"/>
      <c r="C125" s="207" t="s">
        <v>8</v>
      </c>
      <c r="D125" s="207" t="s">
        <v>146</v>
      </c>
      <c r="E125" s="208" t="s">
        <v>493</v>
      </c>
      <c r="F125" s="209" t="s">
        <v>494</v>
      </c>
      <c r="G125" s="210" t="s">
        <v>244</v>
      </c>
      <c r="H125" s="211">
        <v>491</v>
      </c>
      <c r="I125" s="212"/>
      <c r="J125" s="213">
        <f>ROUND(I125*H125,2)</f>
        <v>0</v>
      </c>
      <c r="K125" s="209" t="s">
        <v>150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0.28999999999999998</v>
      </c>
      <c r="T125" s="217">
        <f>S125*H125</f>
        <v>142.38999999999999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151</v>
      </c>
      <c r="AT125" s="218" t="s">
        <v>146</v>
      </c>
      <c r="AU125" s="218" t="s">
        <v>82</v>
      </c>
      <c r="AY125" s="20" t="s">
        <v>144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151</v>
      </c>
      <c r="BM125" s="218" t="s">
        <v>495</v>
      </c>
    </row>
    <row r="126" s="2" customFormat="1">
      <c r="A126" s="41"/>
      <c r="B126" s="42"/>
      <c r="C126" s="43"/>
      <c r="D126" s="220" t="s">
        <v>153</v>
      </c>
      <c r="E126" s="43"/>
      <c r="F126" s="221" t="s">
        <v>496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153</v>
      </c>
      <c r="AU126" s="20" t="s">
        <v>82</v>
      </c>
    </row>
    <row r="127" s="13" customFormat="1">
      <c r="A127" s="13"/>
      <c r="B127" s="225"/>
      <c r="C127" s="226"/>
      <c r="D127" s="227" t="s">
        <v>155</v>
      </c>
      <c r="E127" s="228" t="s">
        <v>19</v>
      </c>
      <c r="F127" s="229" t="s">
        <v>156</v>
      </c>
      <c r="G127" s="226"/>
      <c r="H127" s="228" t="s">
        <v>19</v>
      </c>
      <c r="I127" s="230"/>
      <c r="J127" s="226"/>
      <c r="K127" s="226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155</v>
      </c>
      <c r="AU127" s="235" t="s">
        <v>82</v>
      </c>
      <c r="AV127" s="13" t="s">
        <v>80</v>
      </c>
      <c r="AW127" s="13" t="s">
        <v>35</v>
      </c>
      <c r="AX127" s="13" t="s">
        <v>73</v>
      </c>
      <c r="AY127" s="235" t="s">
        <v>144</v>
      </c>
    </row>
    <row r="128" s="14" customFormat="1">
      <c r="A128" s="14"/>
      <c r="B128" s="236"/>
      <c r="C128" s="237"/>
      <c r="D128" s="227" t="s">
        <v>155</v>
      </c>
      <c r="E128" s="238" t="s">
        <v>19</v>
      </c>
      <c r="F128" s="239" t="s">
        <v>497</v>
      </c>
      <c r="G128" s="237"/>
      <c r="H128" s="240">
        <v>491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155</v>
      </c>
      <c r="AU128" s="246" t="s">
        <v>82</v>
      </c>
      <c r="AV128" s="14" t="s">
        <v>82</v>
      </c>
      <c r="AW128" s="14" t="s">
        <v>35</v>
      </c>
      <c r="AX128" s="14" t="s">
        <v>80</v>
      </c>
      <c r="AY128" s="246" t="s">
        <v>144</v>
      </c>
    </row>
    <row r="129" s="2" customFormat="1" ht="24.15" customHeight="1">
      <c r="A129" s="41"/>
      <c r="B129" s="42"/>
      <c r="C129" s="207" t="s">
        <v>241</v>
      </c>
      <c r="D129" s="207" t="s">
        <v>146</v>
      </c>
      <c r="E129" s="208" t="s">
        <v>498</v>
      </c>
      <c r="F129" s="209" t="s">
        <v>499</v>
      </c>
      <c r="G129" s="210" t="s">
        <v>244</v>
      </c>
      <c r="H129" s="211">
        <v>22</v>
      </c>
      <c r="I129" s="212"/>
      <c r="J129" s="213">
        <f>ROUND(I129*H129,2)</f>
        <v>0</v>
      </c>
      <c r="K129" s="209" t="s">
        <v>150</v>
      </c>
      <c r="L129" s="47"/>
      <c r="M129" s="214" t="s">
        <v>19</v>
      </c>
      <c r="N129" s="215" t="s">
        <v>44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0.20499999999999999</v>
      </c>
      <c r="T129" s="217">
        <f>S129*H129</f>
        <v>4.5099999999999998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151</v>
      </c>
      <c r="AT129" s="218" t="s">
        <v>146</v>
      </c>
      <c r="AU129" s="218" t="s">
        <v>82</v>
      </c>
      <c r="AY129" s="20" t="s">
        <v>144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80</v>
      </c>
      <c r="BK129" s="219">
        <f>ROUND(I129*H129,2)</f>
        <v>0</v>
      </c>
      <c r="BL129" s="20" t="s">
        <v>151</v>
      </c>
      <c r="BM129" s="218" t="s">
        <v>500</v>
      </c>
    </row>
    <row r="130" s="2" customFormat="1">
      <c r="A130" s="41"/>
      <c r="B130" s="42"/>
      <c r="C130" s="43"/>
      <c r="D130" s="220" t="s">
        <v>153</v>
      </c>
      <c r="E130" s="43"/>
      <c r="F130" s="221" t="s">
        <v>501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153</v>
      </c>
      <c r="AU130" s="20" t="s">
        <v>82</v>
      </c>
    </row>
    <row r="131" s="13" customFormat="1">
      <c r="A131" s="13"/>
      <c r="B131" s="225"/>
      <c r="C131" s="226"/>
      <c r="D131" s="227" t="s">
        <v>155</v>
      </c>
      <c r="E131" s="228" t="s">
        <v>19</v>
      </c>
      <c r="F131" s="229" t="s">
        <v>156</v>
      </c>
      <c r="G131" s="226"/>
      <c r="H131" s="228" t="s">
        <v>19</v>
      </c>
      <c r="I131" s="230"/>
      <c r="J131" s="226"/>
      <c r="K131" s="226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155</v>
      </c>
      <c r="AU131" s="235" t="s">
        <v>82</v>
      </c>
      <c r="AV131" s="13" t="s">
        <v>80</v>
      </c>
      <c r="AW131" s="13" t="s">
        <v>35</v>
      </c>
      <c r="AX131" s="13" t="s">
        <v>73</v>
      </c>
      <c r="AY131" s="235" t="s">
        <v>144</v>
      </c>
    </row>
    <row r="132" s="14" customFormat="1">
      <c r="A132" s="14"/>
      <c r="B132" s="236"/>
      <c r="C132" s="237"/>
      <c r="D132" s="227" t="s">
        <v>155</v>
      </c>
      <c r="E132" s="238" t="s">
        <v>19</v>
      </c>
      <c r="F132" s="239" t="s">
        <v>502</v>
      </c>
      <c r="G132" s="237"/>
      <c r="H132" s="240">
        <v>22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155</v>
      </c>
      <c r="AU132" s="246" t="s">
        <v>82</v>
      </c>
      <c r="AV132" s="14" t="s">
        <v>82</v>
      </c>
      <c r="AW132" s="14" t="s">
        <v>35</v>
      </c>
      <c r="AX132" s="14" t="s">
        <v>80</v>
      </c>
      <c r="AY132" s="246" t="s">
        <v>144</v>
      </c>
    </row>
    <row r="133" s="2" customFormat="1" ht="21.75" customHeight="1">
      <c r="A133" s="41"/>
      <c r="B133" s="42"/>
      <c r="C133" s="207" t="s">
        <v>249</v>
      </c>
      <c r="D133" s="207" t="s">
        <v>146</v>
      </c>
      <c r="E133" s="208" t="s">
        <v>164</v>
      </c>
      <c r="F133" s="209" t="s">
        <v>165</v>
      </c>
      <c r="G133" s="210" t="s">
        <v>166</v>
      </c>
      <c r="H133" s="211">
        <v>312.69999999999999</v>
      </c>
      <c r="I133" s="212"/>
      <c r="J133" s="213">
        <f>ROUND(I133*H133,2)</f>
        <v>0</v>
      </c>
      <c r="K133" s="209" t="s">
        <v>150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151</v>
      </c>
      <c r="AT133" s="218" t="s">
        <v>146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151</v>
      </c>
      <c r="BM133" s="218" t="s">
        <v>503</v>
      </c>
    </row>
    <row r="134" s="2" customFormat="1">
      <c r="A134" s="41"/>
      <c r="B134" s="42"/>
      <c r="C134" s="43"/>
      <c r="D134" s="220" t="s">
        <v>153</v>
      </c>
      <c r="E134" s="43"/>
      <c r="F134" s="221" t="s">
        <v>168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153</v>
      </c>
      <c r="AU134" s="20" t="s">
        <v>82</v>
      </c>
    </row>
    <row r="135" s="13" customFormat="1">
      <c r="A135" s="13"/>
      <c r="B135" s="225"/>
      <c r="C135" s="226"/>
      <c r="D135" s="227" t="s">
        <v>155</v>
      </c>
      <c r="E135" s="228" t="s">
        <v>19</v>
      </c>
      <c r="F135" s="229" t="s">
        <v>156</v>
      </c>
      <c r="G135" s="226"/>
      <c r="H135" s="228" t="s">
        <v>19</v>
      </c>
      <c r="I135" s="230"/>
      <c r="J135" s="226"/>
      <c r="K135" s="226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155</v>
      </c>
      <c r="AU135" s="235" t="s">
        <v>82</v>
      </c>
      <c r="AV135" s="13" t="s">
        <v>80</v>
      </c>
      <c r="AW135" s="13" t="s">
        <v>35</v>
      </c>
      <c r="AX135" s="13" t="s">
        <v>73</v>
      </c>
      <c r="AY135" s="235" t="s">
        <v>144</v>
      </c>
    </row>
    <row r="136" s="14" customFormat="1">
      <c r="A136" s="14"/>
      <c r="B136" s="236"/>
      <c r="C136" s="237"/>
      <c r="D136" s="227" t="s">
        <v>155</v>
      </c>
      <c r="E136" s="238" t="s">
        <v>19</v>
      </c>
      <c r="F136" s="239" t="s">
        <v>504</v>
      </c>
      <c r="G136" s="237"/>
      <c r="H136" s="240">
        <v>162.09999999999999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155</v>
      </c>
      <c r="AU136" s="246" t="s">
        <v>82</v>
      </c>
      <c r="AV136" s="14" t="s">
        <v>82</v>
      </c>
      <c r="AW136" s="14" t="s">
        <v>35</v>
      </c>
      <c r="AX136" s="14" t="s">
        <v>73</v>
      </c>
      <c r="AY136" s="246" t="s">
        <v>144</v>
      </c>
    </row>
    <row r="137" s="14" customFormat="1">
      <c r="A137" s="14"/>
      <c r="B137" s="236"/>
      <c r="C137" s="237"/>
      <c r="D137" s="227" t="s">
        <v>155</v>
      </c>
      <c r="E137" s="238" t="s">
        <v>19</v>
      </c>
      <c r="F137" s="239" t="s">
        <v>505</v>
      </c>
      <c r="G137" s="237"/>
      <c r="H137" s="240">
        <v>19.350000000000001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155</v>
      </c>
      <c r="AU137" s="246" t="s">
        <v>82</v>
      </c>
      <c r="AV137" s="14" t="s">
        <v>82</v>
      </c>
      <c r="AW137" s="14" t="s">
        <v>35</v>
      </c>
      <c r="AX137" s="14" t="s">
        <v>73</v>
      </c>
      <c r="AY137" s="246" t="s">
        <v>144</v>
      </c>
    </row>
    <row r="138" s="15" customFormat="1">
      <c r="A138" s="15"/>
      <c r="B138" s="247"/>
      <c r="C138" s="248"/>
      <c r="D138" s="227" t="s">
        <v>155</v>
      </c>
      <c r="E138" s="249" t="s">
        <v>19</v>
      </c>
      <c r="F138" s="250" t="s">
        <v>171</v>
      </c>
      <c r="G138" s="248"/>
      <c r="H138" s="251">
        <v>181.44999999999999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7" t="s">
        <v>155</v>
      </c>
      <c r="AU138" s="257" t="s">
        <v>82</v>
      </c>
      <c r="AV138" s="15" t="s">
        <v>163</v>
      </c>
      <c r="AW138" s="15" t="s">
        <v>35</v>
      </c>
      <c r="AX138" s="15" t="s">
        <v>73</v>
      </c>
      <c r="AY138" s="257" t="s">
        <v>144</v>
      </c>
    </row>
    <row r="139" s="13" customFormat="1">
      <c r="A139" s="13"/>
      <c r="B139" s="225"/>
      <c r="C139" s="226"/>
      <c r="D139" s="227" t="s">
        <v>155</v>
      </c>
      <c r="E139" s="228" t="s">
        <v>19</v>
      </c>
      <c r="F139" s="229" t="s">
        <v>172</v>
      </c>
      <c r="G139" s="226"/>
      <c r="H139" s="228" t="s">
        <v>19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155</v>
      </c>
      <c r="AU139" s="235" t="s">
        <v>82</v>
      </c>
      <c r="AV139" s="13" t="s">
        <v>80</v>
      </c>
      <c r="AW139" s="13" t="s">
        <v>35</v>
      </c>
      <c r="AX139" s="13" t="s">
        <v>73</v>
      </c>
      <c r="AY139" s="235" t="s">
        <v>144</v>
      </c>
    </row>
    <row r="140" s="14" customFormat="1">
      <c r="A140" s="14"/>
      <c r="B140" s="236"/>
      <c r="C140" s="237"/>
      <c r="D140" s="227" t="s">
        <v>155</v>
      </c>
      <c r="E140" s="238" t="s">
        <v>19</v>
      </c>
      <c r="F140" s="239" t="s">
        <v>506</v>
      </c>
      <c r="G140" s="237"/>
      <c r="H140" s="240">
        <v>121.575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155</v>
      </c>
      <c r="AU140" s="246" t="s">
        <v>82</v>
      </c>
      <c r="AV140" s="14" t="s">
        <v>82</v>
      </c>
      <c r="AW140" s="14" t="s">
        <v>35</v>
      </c>
      <c r="AX140" s="14" t="s">
        <v>73</v>
      </c>
      <c r="AY140" s="246" t="s">
        <v>144</v>
      </c>
    </row>
    <row r="141" s="14" customFormat="1">
      <c r="A141" s="14"/>
      <c r="B141" s="236"/>
      <c r="C141" s="237"/>
      <c r="D141" s="227" t="s">
        <v>155</v>
      </c>
      <c r="E141" s="238" t="s">
        <v>19</v>
      </c>
      <c r="F141" s="239" t="s">
        <v>507</v>
      </c>
      <c r="G141" s="237"/>
      <c r="H141" s="240">
        <v>9.6750000000000007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155</v>
      </c>
      <c r="AU141" s="246" t="s">
        <v>82</v>
      </c>
      <c r="AV141" s="14" t="s">
        <v>82</v>
      </c>
      <c r="AW141" s="14" t="s">
        <v>35</v>
      </c>
      <c r="AX141" s="14" t="s">
        <v>73</v>
      </c>
      <c r="AY141" s="246" t="s">
        <v>144</v>
      </c>
    </row>
    <row r="142" s="15" customFormat="1">
      <c r="A142" s="15"/>
      <c r="B142" s="247"/>
      <c r="C142" s="248"/>
      <c r="D142" s="227" t="s">
        <v>155</v>
      </c>
      <c r="E142" s="249" t="s">
        <v>19</v>
      </c>
      <c r="F142" s="250" t="s">
        <v>171</v>
      </c>
      <c r="G142" s="248"/>
      <c r="H142" s="251">
        <v>131.25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7" t="s">
        <v>155</v>
      </c>
      <c r="AU142" s="257" t="s">
        <v>82</v>
      </c>
      <c r="AV142" s="15" t="s">
        <v>163</v>
      </c>
      <c r="AW142" s="15" t="s">
        <v>35</v>
      </c>
      <c r="AX142" s="15" t="s">
        <v>73</v>
      </c>
      <c r="AY142" s="257" t="s">
        <v>144</v>
      </c>
    </row>
    <row r="143" s="16" customFormat="1">
      <c r="A143" s="16"/>
      <c r="B143" s="258"/>
      <c r="C143" s="259"/>
      <c r="D143" s="227" t="s">
        <v>155</v>
      </c>
      <c r="E143" s="260" t="s">
        <v>19</v>
      </c>
      <c r="F143" s="261" t="s">
        <v>175</v>
      </c>
      <c r="G143" s="259"/>
      <c r="H143" s="262">
        <v>312.69999999999999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68" t="s">
        <v>155</v>
      </c>
      <c r="AU143" s="268" t="s">
        <v>82</v>
      </c>
      <c r="AV143" s="16" t="s">
        <v>151</v>
      </c>
      <c r="AW143" s="16" t="s">
        <v>35</v>
      </c>
      <c r="AX143" s="16" t="s">
        <v>80</v>
      </c>
      <c r="AY143" s="268" t="s">
        <v>144</v>
      </c>
    </row>
    <row r="144" s="2" customFormat="1" ht="16.5" customHeight="1">
      <c r="A144" s="41"/>
      <c r="B144" s="42"/>
      <c r="C144" s="207" t="s">
        <v>256</v>
      </c>
      <c r="D144" s="207" t="s">
        <v>146</v>
      </c>
      <c r="E144" s="208" t="s">
        <v>508</v>
      </c>
      <c r="F144" s="209" t="s">
        <v>509</v>
      </c>
      <c r="G144" s="210" t="s">
        <v>149</v>
      </c>
      <c r="H144" s="211">
        <v>38.100000000000001</v>
      </c>
      <c r="I144" s="212"/>
      <c r="J144" s="213">
        <f>ROUND(I144*H144,2)</f>
        <v>0</v>
      </c>
      <c r="K144" s="209" t="s">
        <v>150</v>
      </c>
      <c r="L144" s="47"/>
      <c r="M144" s="214" t="s">
        <v>19</v>
      </c>
      <c r="N144" s="215" t="s">
        <v>44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151</v>
      </c>
      <c r="AT144" s="218" t="s">
        <v>146</v>
      </c>
      <c r="AU144" s="218" t="s">
        <v>82</v>
      </c>
      <c r="AY144" s="20" t="s">
        <v>144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151</v>
      </c>
      <c r="BM144" s="218" t="s">
        <v>510</v>
      </c>
    </row>
    <row r="145" s="2" customFormat="1">
      <c r="A145" s="41"/>
      <c r="B145" s="42"/>
      <c r="C145" s="43"/>
      <c r="D145" s="220" t="s">
        <v>153</v>
      </c>
      <c r="E145" s="43"/>
      <c r="F145" s="221" t="s">
        <v>511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153</v>
      </c>
      <c r="AU145" s="20" t="s">
        <v>82</v>
      </c>
    </row>
    <row r="146" s="14" customFormat="1">
      <c r="A146" s="14"/>
      <c r="B146" s="236"/>
      <c r="C146" s="237"/>
      <c r="D146" s="227" t="s">
        <v>155</v>
      </c>
      <c r="E146" s="238" t="s">
        <v>19</v>
      </c>
      <c r="F146" s="239" t="s">
        <v>512</v>
      </c>
      <c r="G146" s="237"/>
      <c r="H146" s="240">
        <v>38.100000000000001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155</v>
      </c>
      <c r="AU146" s="246" t="s">
        <v>82</v>
      </c>
      <c r="AV146" s="14" t="s">
        <v>82</v>
      </c>
      <c r="AW146" s="14" t="s">
        <v>35</v>
      </c>
      <c r="AX146" s="14" t="s">
        <v>80</v>
      </c>
      <c r="AY146" s="246" t="s">
        <v>144</v>
      </c>
    </row>
    <row r="147" s="2" customFormat="1" ht="16.5" customHeight="1">
      <c r="A147" s="41"/>
      <c r="B147" s="42"/>
      <c r="C147" s="207" t="s">
        <v>263</v>
      </c>
      <c r="D147" s="207" t="s">
        <v>146</v>
      </c>
      <c r="E147" s="208" t="s">
        <v>513</v>
      </c>
      <c r="F147" s="209" t="s">
        <v>514</v>
      </c>
      <c r="G147" s="210" t="s">
        <v>149</v>
      </c>
      <c r="H147" s="211">
        <v>5334</v>
      </c>
      <c r="I147" s="212"/>
      <c r="J147" s="213">
        <f>ROUND(I147*H147,2)</f>
        <v>0</v>
      </c>
      <c r="K147" s="209" t="s">
        <v>150</v>
      </c>
      <c r="L147" s="47"/>
      <c r="M147" s="214" t="s">
        <v>19</v>
      </c>
      <c r="N147" s="215" t="s">
        <v>44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151</v>
      </c>
      <c r="AT147" s="218" t="s">
        <v>146</v>
      </c>
      <c r="AU147" s="218" t="s">
        <v>82</v>
      </c>
      <c r="AY147" s="20" t="s">
        <v>144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151</v>
      </c>
      <c r="BM147" s="218" t="s">
        <v>515</v>
      </c>
    </row>
    <row r="148" s="2" customFormat="1">
      <c r="A148" s="41"/>
      <c r="B148" s="42"/>
      <c r="C148" s="43"/>
      <c r="D148" s="220" t="s">
        <v>153</v>
      </c>
      <c r="E148" s="43"/>
      <c r="F148" s="221" t="s">
        <v>516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153</v>
      </c>
      <c r="AU148" s="20" t="s">
        <v>82</v>
      </c>
    </row>
    <row r="149" s="14" customFormat="1">
      <c r="A149" s="14"/>
      <c r="B149" s="236"/>
      <c r="C149" s="237"/>
      <c r="D149" s="227" t="s">
        <v>155</v>
      </c>
      <c r="E149" s="238" t="s">
        <v>19</v>
      </c>
      <c r="F149" s="239" t="s">
        <v>517</v>
      </c>
      <c r="G149" s="237"/>
      <c r="H149" s="240">
        <v>5334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155</v>
      </c>
      <c r="AU149" s="246" t="s">
        <v>82</v>
      </c>
      <c r="AV149" s="14" t="s">
        <v>82</v>
      </c>
      <c r="AW149" s="14" t="s">
        <v>35</v>
      </c>
      <c r="AX149" s="14" t="s">
        <v>80</v>
      </c>
      <c r="AY149" s="246" t="s">
        <v>144</v>
      </c>
    </row>
    <row r="150" s="2" customFormat="1" ht="37.8" customHeight="1">
      <c r="A150" s="41"/>
      <c r="B150" s="42"/>
      <c r="C150" s="207" t="s">
        <v>269</v>
      </c>
      <c r="D150" s="207" t="s">
        <v>146</v>
      </c>
      <c r="E150" s="208" t="s">
        <v>183</v>
      </c>
      <c r="F150" s="209" t="s">
        <v>184</v>
      </c>
      <c r="G150" s="210" t="s">
        <v>166</v>
      </c>
      <c r="H150" s="211">
        <v>312.69999999999999</v>
      </c>
      <c r="I150" s="212"/>
      <c r="J150" s="213">
        <f>ROUND(I150*H150,2)</f>
        <v>0</v>
      </c>
      <c r="K150" s="209" t="s">
        <v>150</v>
      </c>
      <c r="L150" s="47"/>
      <c r="M150" s="214" t="s">
        <v>19</v>
      </c>
      <c r="N150" s="215" t="s">
        <v>44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151</v>
      </c>
      <c r="AT150" s="218" t="s">
        <v>146</v>
      </c>
      <c r="AU150" s="218" t="s">
        <v>82</v>
      </c>
      <c r="AY150" s="20" t="s">
        <v>144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151</v>
      </c>
      <c r="BM150" s="218" t="s">
        <v>518</v>
      </c>
    </row>
    <row r="151" s="2" customFormat="1">
      <c r="A151" s="41"/>
      <c r="B151" s="42"/>
      <c r="C151" s="43"/>
      <c r="D151" s="220" t="s">
        <v>153</v>
      </c>
      <c r="E151" s="43"/>
      <c r="F151" s="221" t="s">
        <v>186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153</v>
      </c>
      <c r="AU151" s="20" t="s">
        <v>82</v>
      </c>
    </row>
    <row r="152" s="14" customFormat="1">
      <c r="A152" s="14"/>
      <c r="B152" s="236"/>
      <c r="C152" s="237"/>
      <c r="D152" s="227" t="s">
        <v>155</v>
      </c>
      <c r="E152" s="238" t="s">
        <v>19</v>
      </c>
      <c r="F152" s="239" t="s">
        <v>519</v>
      </c>
      <c r="G152" s="237"/>
      <c r="H152" s="240">
        <v>181.44999999999999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155</v>
      </c>
      <c r="AU152" s="246" t="s">
        <v>82</v>
      </c>
      <c r="AV152" s="14" t="s">
        <v>82</v>
      </c>
      <c r="AW152" s="14" t="s">
        <v>35</v>
      </c>
      <c r="AX152" s="14" t="s">
        <v>73</v>
      </c>
      <c r="AY152" s="246" t="s">
        <v>144</v>
      </c>
    </row>
    <row r="153" s="14" customFormat="1">
      <c r="A153" s="14"/>
      <c r="B153" s="236"/>
      <c r="C153" s="237"/>
      <c r="D153" s="227" t="s">
        <v>155</v>
      </c>
      <c r="E153" s="238" t="s">
        <v>19</v>
      </c>
      <c r="F153" s="239" t="s">
        <v>520</v>
      </c>
      <c r="G153" s="237"/>
      <c r="H153" s="240">
        <v>131.25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155</v>
      </c>
      <c r="AU153" s="246" t="s">
        <v>82</v>
      </c>
      <c r="AV153" s="14" t="s">
        <v>82</v>
      </c>
      <c r="AW153" s="14" t="s">
        <v>35</v>
      </c>
      <c r="AX153" s="14" t="s">
        <v>73</v>
      </c>
      <c r="AY153" s="246" t="s">
        <v>144</v>
      </c>
    </row>
    <row r="154" s="16" customFormat="1">
      <c r="A154" s="16"/>
      <c r="B154" s="258"/>
      <c r="C154" s="259"/>
      <c r="D154" s="227" t="s">
        <v>155</v>
      </c>
      <c r="E154" s="260" t="s">
        <v>19</v>
      </c>
      <c r="F154" s="261" t="s">
        <v>175</v>
      </c>
      <c r="G154" s="259"/>
      <c r="H154" s="262">
        <v>312.69999999999999</v>
      </c>
      <c r="I154" s="263"/>
      <c r="J154" s="259"/>
      <c r="K154" s="259"/>
      <c r="L154" s="264"/>
      <c r="M154" s="265"/>
      <c r="N154" s="266"/>
      <c r="O154" s="266"/>
      <c r="P154" s="266"/>
      <c r="Q154" s="266"/>
      <c r="R154" s="266"/>
      <c r="S154" s="266"/>
      <c r="T154" s="267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68" t="s">
        <v>155</v>
      </c>
      <c r="AU154" s="268" t="s">
        <v>82</v>
      </c>
      <c r="AV154" s="16" t="s">
        <v>151</v>
      </c>
      <c r="AW154" s="16" t="s">
        <v>35</v>
      </c>
      <c r="AX154" s="16" t="s">
        <v>80</v>
      </c>
      <c r="AY154" s="268" t="s">
        <v>144</v>
      </c>
    </row>
    <row r="155" s="2" customFormat="1" ht="37.8" customHeight="1">
      <c r="A155" s="41"/>
      <c r="B155" s="42"/>
      <c r="C155" s="207" t="s">
        <v>275</v>
      </c>
      <c r="D155" s="207" t="s">
        <v>146</v>
      </c>
      <c r="E155" s="208" t="s">
        <v>192</v>
      </c>
      <c r="F155" s="209" t="s">
        <v>193</v>
      </c>
      <c r="G155" s="210" t="s">
        <v>166</v>
      </c>
      <c r="H155" s="211">
        <v>3127</v>
      </c>
      <c r="I155" s="212"/>
      <c r="J155" s="213">
        <f>ROUND(I155*H155,2)</f>
        <v>0</v>
      </c>
      <c r="K155" s="209" t="s">
        <v>150</v>
      </c>
      <c r="L155" s="47"/>
      <c r="M155" s="214" t="s">
        <v>19</v>
      </c>
      <c r="N155" s="215" t="s">
        <v>44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151</v>
      </c>
      <c r="AT155" s="218" t="s">
        <v>146</v>
      </c>
      <c r="AU155" s="218" t="s">
        <v>82</v>
      </c>
      <c r="AY155" s="20" t="s">
        <v>144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151</v>
      </c>
      <c r="BM155" s="218" t="s">
        <v>521</v>
      </c>
    </row>
    <row r="156" s="2" customFormat="1">
      <c r="A156" s="41"/>
      <c r="B156" s="42"/>
      <c r="C156" s="43"/>
      <c r="D156" s="220" t="s">
        <v>153</v>
      </c>
      <c r="E156" s="43"/>
      <c r="F156" s="221" t="s">
        <v>195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153</v>
      </c>
      <c r="AU156" s="20" t="s">
        <v>82</v>
      </c>
    </row>
    <row r="157" s="13" customFormat="1">
      <c r="A157" s="13"/>
      <c r="B157" s="225"/>
      <c r="C157" s="226"/>
      <c r="D157" s="227" t="s">
        <v>155</v>
      </c>
      <c r="E157" s="228" t="s">
        <v>19</v>
      </c>
      <c r="F157" s="229" t="s">
        <v>196</v>
      </c>
      <c r="G157" s="226"/>
      <c r="H157" s="228" t="s">
        <v>19</v>
      </c>
      <c r="I157" s="230"/>
      <c r="J157" s="226"/>
      <c r="K157" s="226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155</v>
      </c>
      <c r="AU157" s="235" t="s">
        <v>82</v>
      </c>
      <c r="AV157" s="13" t="s">
        <v>80</v>
      </c>
      <c r="AW157" s="13" t="s">
        <v>35</v>
      </c>
      <c r="AX157" s="13" t="s">
        <v>73</v>
      </c>
      <c r="AY157" s="235" t="s">
        <v>144</v>
      </c>
    </row>
    <row r="158" s="14" customFormat="1">
      <c r="A158" s="14"/>
      <c r="B158" s="236"/>
      <c r="C158" s="237"/>
      <c r="D158" s="227" t="s">
        <v>155</v>
      </c>
      <c r="E158" s="238" t="s">
        <v>19</v>
      </c>
      <c r="F158" s="239" t="s">
        <v>522</v>
      </c>
      <c r="G158" s="237"/>
      <c r="H158" s="240">
        <v>1814.5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155</v>
      </c>
      <c r="AU158" s="246" t="s">
        <v>82</v>
      </c>
      <c r="AV158" s="14" t="s">
        <v>82</v>
      </c>
      <c r="AW158" s="14" t="s">
        <v>35</v>
      </c>
      <c r="AX158" s="14" t="s">
        <v>73</v>
      </c>
      <c r="AY158" s="246" t="s">
        <v>144</v>
      </c>
    </row>
    <row r="159" s="14" customFormat="1">
      <c r="A159" s="14"/>
      <c r="B159" s="236"/>
      <c r="C159" s="237"/>
      <c r="D159" s="227" t="s">
        <v>155</v>
      </c>
      <c r="E159" s="238" t="s">
        <v>19</v>
      </c>
      <c r="F159" s="239" t="s">
        <v>523</v>
      </c>
      <c r="G159" s="237"/>
      <c r="H159" s="240">
        <v>1312.5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155</v>
      </c>
      <c r="AU159" s="246" t="s">
        <v>82</v>
      </c>
      <c r="AV159" s="14" t="s">
        <v>82</v>
      </c>
      <c r="AW159" s="14" t="s">
        <v>35</v>
      </c>
      <c r="AX159" s="14" t="s">
        <v>73</v>
      </c>
      <c r="AY159" s="246" t="s">
        <v>144</v>
      </c>
    </row>
    <row r="160" s="16" customFormat="1">
      <c r="A160" s="16"/>
      <c r="B160" s="258"/>
      <c r="C160" s="259"/>
      <c r="D160" s="227" t="s">
        <v>155</v>
      </c>
      <c r="E160" s="260" t="s">
        <v>19</v>
      </c>
      <c r="F160" s="261" t="s">
        <v>175</v>
      </c>
      <c r="G160" s="259"/>
      <c r="H160" s="262">
        <v>3127</v>
      </c>
      <c r="I160" s="263"/>
      <c r="J160" s="259"/>
      <c r="K160" s="259"/>
      <c r="L160" s="264"/>
      <c r="M160" s="265"/>
      <c r="N160" s="266"/>
      <c r="O160" s="266"/>
      <c r="P160" s="266"/>
      <c r="Q160" s="266"/>
      <c r="R160" s="266"/>
      <c r="S160" s="266"/>
      <c r="T160" s="267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T160" s="268" t="s">
        <v>155</v>
      </c>
      <c r="AU160" s="268" t="s">
        <v>82</v>
      </c>
      <c r="AV160" s="16" t="s">
        <v>151</v>
      </c>
      <c r="AW160" s="16" t="s">
        <v>35</v>
      </c>
      <c r="AX160" s="16" t="s">
        <v>80</v>
      </c>
      <c r="AY160" s="268" t="s">
        <v>144</v>
      </c>
    </row>
    <row r="161" s="2" customFormat="1" ht="24.15" customHeight="1">
      <c r="A161" s="41"/>
      <c r="B161" s="42"/>
      <c r="C161" s="207" t="s">
        <v>282</v>
      </c>
      <c r="D161" s="207" t="s">
        <v>146</v>
      </c>
      <c r="E161" s="208" t="s">
        <v>208</v>
      </c>
      <c r="F161" s="209" t="s">
        <v>209</v>
      </c>
      <c r="G161" s="210" t="s">
        <v>166</v>
      </c>
      <c r="H161" s="211">
        <v>350.80000000000001</v>
      </c>
      <c r="I161" s="212"/>
      <c r="J161" s="213">
        <f>ROUND(I161*H161,2)</f>
        <v>0</v>
      </c>
      <c r="K161" s="209" t="s">
        <v>150</v>
      </c>
      <c r="L161" s="47"/>
      <c r="M161" s="214" t="s">
        <v>19</v>
      </c>
      <c r="N161" s="215" t="s">
        <v>44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151</v>
      </c>
      <c r="AT161" s="218" t="s">
        <v>146</v>
      </c>
      <c r="AU161" s="218" t="s">
        <v>82</v>
      </c>
      <c r="AY161" s="20" t="s">
        <v>144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151</v>
      </c>
      <c r="BM161" s="218" t="s">
        <v>524</v>
      </c>
    </row>
    <row r="162" s="2" customFormat="1">
      <c r="A162" s="41"/>
      <c r="B162" s="42"/>
      <c r="C162" s="43"/>
      <c r="D162" s="220" t="s">
        <v>153</v>
      </c>
      <c r="E162" s="43"/>
      <c r="F162" s="221" t="s">
        <v>211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153</v>
      </c>
      <c r="AU162" s="20" t="s">
        <v>82</v>
      </c>
    </row>
    <row r="163" s="14" customFormat="1">
      <c r="A163" s="14"/>
      <c r="B163" s="236"/>
      <c r="C163" s="237"/>
      <c r="D163" s="227" t="s">
        <v>155</v>
      </c>
      <c r="E163" s="238" t="s">
        <v>19</v>
      </c>
      <c r="F163" s="239" t="s">
        <v>519</v>
      </c>
      <c r="G163" s="237"/>
      <c r="H163" s="240">
        <v>181.44999999999999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155</v>
      </c>
      <c r="AU163" s="246" t="s">
        <v>82</v>
      </c>
      <c r="AV163" s="14" t="s">
        <v>82</v>
      </c>
      <c r="AW163" s="14" t="s">
        <v>35</v>
      </c>
      <c r="AX163" s="14" t="s">
        <v>73</v>
      </c>
      <c r="AY163" s="246" t="s">
        <v>144</v>
      </c>
    </row>
    <row r="164" s="14" customFormat="1">
      <c r="A164" s="14"/>
      <c r="B164" s="236"/>
      <c r="C164" s="237"/>
      <c r="D164" s="227" t="s">
        <v>155</v>
      </c>
      <c r="E164" s="238" t="s">
        <v>19</v>
      </c>
      <c r="F164" s="239" t="s">
        <v>520</v>
      </c>
      <c r="G164" s="237"/>
      <c r="H164" s="240">
        <v>131.25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155</v>
      </c>
      <c r="AU164" s="246" t="s">
        <v>82</v>
      </c>
      <c r="AV164" s="14" t="s">
        <v>82</v>
      </c>
      <c r="AW164" s="14" t="s">
        <v>35</v>
      </c>
      <c r="AX164" s="14" t="s">
        <v>73</v>
      </c>
      <c r="AY164" s="246" t="s">
        <v>144</v>
      </c>
    </row>
    <row r="165" s="14" customFormat="1">
      <c r="A165" s="14"/>
      <c r="B165" s="236"/>
      <c r="C165" s="237"/>
      <c r="D165" s="227" t="s">
        <v>155</v>
      </c>
      <c r="E165" s="238" t="s">
        <v>19</v>
      </c>
      <c r="F165" s="239" t="s">
        <v>525</v>
      </c>
      <c r="G165" s="237"/>
      <c r="H165" s="240">
        <v>38.100000000000001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155</v>
      </c>
      <c r="AU165" s="246" t="s">
        <v>82</v>
      </c>
      <c r="AV165" s="14" t="s">
        <v>82</v>
      </c>
      <c r="AW165" s="14" t="s">
        <v>35</v>
      </c>
      <c r="AX165" s="14" t="s">
        <v>73</v>
      </c>
      <c r="AY165" s="246" t="s">
        <v>144</v>
      </c>
    </row>
    <row r="166" s="16" customFormat="1">
      <c r="A166" s="16"/>
      <c r="B166" s="258"/>
      <c r="C166" s="259"/>
      <c r="D166" s="227" t="s">
        <v>155</v>
      </c>
      <c r="E166" s="260" t="s">
        <v>19</v>
      </c>
      <c r="F166" s="261" t="s">
        <v>175</v>
      </c>
      <c r="G166" s="259"/>
      <c r="H166" s="262">
        <v>350.80000000000001</v>
      </c>
      <c r="I166" s="263"/>
      <c r="J166" s="259"/>
      <c r="K166" s="259"/>
      <c r="L166" s="264"/>
      <c r="M166" s="265"/>
      <c r="N166" s="266"/>
      <c r="O166" s="266"/>
      <c r="P166" s="266"/>
      <c r="Q166" s="266"/>
      <c r="R166" s="266"/>
      <c r="S166" s="266"/>
      <c r="T166" s="267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T166" s="268" t="s">
        <v>155</v>
      </c>
      <c r="AU166" s="268" t="s">
        <v>82</v>
      </c>
      <c r="AV166" s="16" t="s">
        <v>151</v>
      </c>
      <c r="AW166" s="16" t="s">
        <v>35</v>
      </c>
      <c r="AX166" s="16" t="s">
        <v>80</v>
      </c>
      <c r="AY166" s="268" t="s">
        <v>144</v>
      </c>
    </row>
    <row r="167" s="2" customFormat="1" ht="24.15" customHeight="1">
      <c r="A167" s="41"/>
      <c r="B167" s="42"/>
      <c r="C167" s="207" t="s">
        <v>288</v>
      </c>
      <c r="D167" s="207" t="s">
        <v>146</v>
      </c>
      <c r="E167" s="208" t="s">
        <v>213</v>
      </c>
      <c r="F167" s="209" t="s">
        <v>214</v>
      </c>
      <c r="G167" s="210" t="s">
        <v>215</v>
      </c>
      <c r="H167" s="211">
        <v>631.44000000000005</v>
      </c>
      <c r="I167" s="212"/>
      <c r="J167" s="213">
        <f>ROUND(I167*H167,2)</f>
        <v>0</v>
      </c>
      <c r="K167" s="209" t="s">
        <v>150</v>
      </c>
      <c r="L167" s="47"/>
      <c r="M167" s="214" t="s">
        <v>19</v>
      </c>
      <c r="N167" s="215" t="s">
        <v>44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151</v>
      </c>
      <c r="AT167" s="218" t="s">
        <v>146</v>
      </c>
      <c r="AU167" s="218" t="s">
        <v>82</v>
      </c>
      <c r="AY167" s="20" t="s">
        <v>144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151</v>
      </c>
      <c r="BM167" s="218" t="s">
        <v>526</v>
      </c>
    </row>
    <row r="168" s="2" customFormat="1">
      <c r="A168" s="41"/>
      <c r="B168" s="42"/>
      <c r="C168" s="43"/>
      <c r="D168" s="220" t="s">
        <v>153</v>
      </c>
      <c r="E168" s="43"/>
      <c r="F168" s="221" t="s">
        <v>217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153</v>
      </c>
      <c r="AU168" s="20" t="s">
        <v>82</v>
      </c>
    </row>
    <row r="169" s="14" customFormat="1">
      <c r="A169" s="14"/>
      <c r="B169" s="236"/>
      <c r="C169" s="237"/>
      <c r="D169" s="227" t="s">
        <v>155</v>
      </c>
      <c r="E169" s="238" t="s">
        <v>19</v>
      </c>
      <c r="F169" s="239" t="s">
        <v>527</v>
      </c>
      <c r="G169" s="237"/>
      <c r="H169" s="240">
        <v>326.61000000000001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155</v>
      </c>
      <c r="AU169" s="246" t="s">
        <v>82</v>
      </c>
      <c r="AV169" s="14" t="s">
        <v>82</v>
      </c>
      <c r="AW169" s="14" t="s">
        <v>35</v>
      </c>
      <c r="AX169" s="14" t="s">
        <v>73</v>
      </c>
      <c r="AY169" s="246" t="s">
        <v>144</v>
      </c>
    </row>
    <row r="170" s="14" customFormat="1">
      <c r="A170" s="14"/>
      <c r="B170" s="236"/>
      <c r="C170" s="237"/>
      <c r="D170" s="227" t="s">
        <v>155</v>
      </c>
      <c r="E170" s="238" t="s">
        <v>19</v>
      </c>
      <c r="F170" s="239" t="s">
        <v>528</v>
      </c>
      <c r="G170" s="237"/>
      <c r="H170" s="240">
        <v>236.25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155</v>
      </c>
      <c r="AU170" s="246" t="s">
        <v>82</v>
      </c>
      <c r="AV170" s="14" t="s">
        <v>82</v>
      </c>
      <c r="AW170" s="14" t="s">
        <v>35</v>
      </c>
      <c r="AX170" s="14" t="s">
        <v>73</v>
      </c>
      <c r="AY170" s="246" t="s">
        <v>144</v>
      </c>
    </row>
    <row r="171" s="14" customFormat="1">
      <c r="A171" s="14"/>
      <c r="B171" s="236"/>
      <c r="C171" s="237"/>
      <c r="D171" s="227" t="s">
        <v>155</v>
      </c>
      <c r="E171" s="238" t="s">
        <v>19</v>
      </c>
      <c r="F171" s="239" t="s">
        <v>529</v>
      </c>
      <c r="G171" s="237"/>
      <c r="H171" s="240">
        <v>68.579999999999998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155</v>
      </c>
      <c r="AU171" s="246" t="s">
        <v>82</v>
      </c>
      <c r="AV171" s="14" t="s">
        <v>82</v>
      </c>
      <c r="AW171" s="14" t="s">
        <v>35</v>
      </c>
      <c r="AX171" s="14" t="s">
        <v>73</v>
      </c>
      <c r="AY171" s="246" t="s">
        <v>144</v>
      </c>
    </row>
    <row r="172" s="16" customFormat="1">
      <c r="A172" s="16"/>
      <c r="B172" s="258"/>
      <c r="C172" s="259"/>
      <c r="D172" s="227" t="s">
        <v>155</v>
      </c>
      <c r="E172" s="260" t="s">
        <v>19</v>
      </c>
      <c r="F172" s="261" t="s">
        <v>175</v>
      </c>
      <c r="G172" s="259"/>
      <c r="H172" s="262">
        <v>631.44000000000005</v>
      </c>
      <c r="I172" s="263"/>
      <c r="J172" s="259"/>
      <c r="K172" s="259"/>
      <c r="L172" s="264"/>
      <c r="M172" s="265"/>
      <c r="N172" s="266"/>
      <c r="O172" s="266"/>
      <c r="P172" s="266"/>
      <c r="Q172" s="266"/>
      <c r="R172" s="266"/>
      <c r="S172" s="266"/>
      <c r="T172" s="267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68" t="s">
        <v>155</v>
      </c>
      <c r="AU172" s="268" t="s">
        <v>82</v>
      </c>
      <c r="AV172" s="16" t="s">
        <v>151</v>
      </c>
      <c r="AW172" s="16" t="s">
        <v>35</v>
      </c>
      <c r="AX172" s="16" t="s">
        <v>80</v>
      </c>
      <c r="AY172" s="268" t="s">
        <v>144</v>
      </c>
    </row>
    <row r="173" s="2" customFormat="1" ht="21.75" customHeight="1">
      <c r="A173" s="41"/>
      <c r="B173" s="42"/>
      <c r="C173" s="207" t="s">
        <v>7</v>
      </c>
      <c r="D173" s="207" t="s">
        <v>146</v>
      </c>
      <c r="E173" s="208" t="s">
        <v>234</v>
      </c>
      <c r="F173" s="209" t="s">
        <v>235</v>
      </c>
      <c r="G173" s="210" t="s">
        <v>149</v>
      </c>
      <c r="H173" s="211">
        <v>898</v>
      </c>
      <c r="I173" s="212"/>
      <c r="J173" s="213">
        <f>ROUND(I173*H173,2)</f>
        <v>0</v>
      </c>
      <c r="K173" s="209" t="s">
        <v>150</v>
      </c>
      <c r="L173" s="47"/>
      <c r="M173" s="214" t="s">
        <v>19</v>
      </c>
      <c r="N173" s="215" t="s">
        <v>44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151</v>
      </c>
      <c r="AT173" s="218" t="s">
        <v>146</v>
      </c>
      <c r="AU173" s="218" t="s">
        <v>82</v>
      </c>
      <c r="AY173" s="20" t="s">
        <v>144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151</v>
      </c>
      <c r="BM173" s="218" t="s">
        <v>530</v>
      </c>
    </row>
    <row r="174" s="2" customFormat="1">
      <c r="A174" s="41"/>
      <c r="B174" s="42"/>
      <c r="C174" s="43"/>
      <c r="D174" s="220" t="s">
        <v>153</v>
      </c>
      <c r="E174" s="43"/>
      <c r="F174" s="221" t="s">
        <v>237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153</v>
      </c>
      <c r="AU174" s="20" t="s">
        <v>82</v>
      </c>
    </row>
    <row r="175" s="13" customFormat="1">
      <c r="A175" s="13"/>
      <c r="B175" s="225"/>
      <c r="C175" s="226"/>
      <c r="D175" s="227" t="s">
        <v>155</v>
      </c>
      <c r="E175" s="228" t="s">
        <v>19</v>
      </c>
      <c r="F175" s="229" t="s">
        <v>156</v>
      </c>
      <c r="G175" s="226"/>
      <c r="H175" s="228" t="s">
        <v>19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155</v>
      </c>
      <c r="AU175" s="235" t="s">
        <v>82</v>
      </c>
      <c r="AV175" s="13" t="s">
        <v>80</v>
      </c>
      <c r="AW175" s="13" t="s">
        <v>35</v>
      </c>
      <c r="AX175" s="13" t="s">
        <v>73</v>
      </c>
      <c r="AY175" s="235" t="s">
        <v>144</v>
      </c>
    </row>
    <row r="176" s="14" customFormat="1">
      <c r="A176" s="14"/>
      <c r="B176" s="236"/>
      <c r="C176" s="237"/>
      <c r="D176" s="227" t="s">
        <v>155</v>
      </c>
      <c r="E176" s="238" t="s">
        <v>19</v>
      </c>
      <c r="F176" s="239" t="s">
        <v>531</v>
      </c>
      <c r="G176" s="237"/>
      <c r="H176" s="240">
        <v>87.5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155</v>
      </c>
      <c r="AU176" s="246" t="s">
        <v>82</v>
      </c>
      <c r="AV176" s="14" t="s">
        <v>82</v>
      </c>
      <c r="AW176" s="14" t="s">
        <v>35</v>
      </c>
      <c r="AX176" s="14" t="s">
        <v>73</v>
      </c>
      <c r="AY176" s="246" t="s">
        <v>144</v>
      </c>
    </row>
    <row r="177" s="14" customFormat="1">
      <c r="A177" s="14"/>
      <c r="B177" s="236"/>
      <c r="C177" s="237"/>
      <c r="D177" s="227" t="s">
        <v>155</v>
      </c>
      <c r="E177" s="238" t="s">
        <v>19</v>
      </c>
      <c r="F177" s="239" t="s">
        <v>532</v>
      </c>
      <c r="G177" s="237"/>
      <c r="H177" s="240">
        <v>810.5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155</v>
      </c>
      <c r="AU177" s="246" t="s">
        <v>82</v>
      </c>
      <c r="AV177" s="14" t="s">
        <v>82</v>
      </c>
      <c r="AW177" s="14" t="s">
        <v>35</v>
      </c>
      <c r="AX177" s="14" t="s">
        <v>73</v>
      </c>
      <c r="AY177" s="246" t="s">
        <v>144</v>
      </c>
    </row>
    <row r="178" s="16" customFormat="1">
      <c r="A178" s="16"/>
      <c r="B178" s="258"/>
      <c r="C178" s="259"/>
      <c r="D178" s="227" t="s">
        <v>155</v>
      </c>
      <c r="E178" s="260" t="s">
        <v>19</v>
      </c>
      <c r="F178" s="261" t="s">
        <v>175</v>
      </c>
      <c r="G178" s="259"/>
      <c r="H178" s="262">
        <v>898</v>
      </c>
      <c r="I178" s="263"/>
      <c r="J178" s="259"/>
      <c r="K178" s="259"/>
      <c r="L178" s="264"/>
      <c r="M178" s="265"/>
      <c r="N178" s="266"/>
      <c r="O178" s="266"/>
      <c r="P178" s="266"/>
      <c r="Q178" s="266"/>
      <c r="R178" s="266"/>
      <c r="S178" s="266"/>
      <c r="T178" s="267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68" t="s">
        <v>155</v>
      </c>
      <c r="AU178" s="268" t="s">
        <v>82</v>
      </c>
      <c r="AV178" s="16" t="s">
        <v>151</v>
      </c>
      <c r="AW178" s="16" t="s">
        <v>35</v>
      </c>
      <c r="AX178" s="16" t="s">
        <v>80</v>
      </c>
      <c r="AY178" s="268" t="s">
        <v>144</v>
      </c>
    </row>
    <row r="179" s="12" customFormat="1" ht="22.8" customHeight="1">
      <c r="A179" s="12"/>
      <c r="B179" s="191"/>
      <c r="C179" s="192"/>
      <c r="D179" s="193" t="s">
        <v>72</v>
      </c>
      <c r="E179" s="205" t="s">
        <v>182</v>
      </c>
      <c r="F179" s="205" t="s">
        <v>255</v>
      </c>
      <c r="G179" s="192"/>
      <c r="H179" s="192"/>
      <c r="I179" s="195"/>
      <c r="J179" s="206">
        <f>BK179</f>
        <v>0</v>
      </c>
      <c r="K179" s="192"/>
      <c r="L179" s="197"/>
      <c r="M179" s="198"/>
      <c r="N179" s="199"/>
      <c r="O179" s="199"/>
      <c r="P179" s="200">
        <f>SUM(P180:P239)</f>
        <v>0</v>
      </c>
      <c r="Q179" s="199"/>
      <c r="R179" s="200">
        <f>SUM(R180:R239)</f>
        <v>242.7115</v>
      </c>
      <c r="S179" s="199"/>
      <c r="T179" s="201">
        <f>SUM(T180:T239)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2" t="s">
        <v>80</v>
      </c>
      <c r="AT179" s="203" t="s">
        <v>72</v>
      </c>
      <c r="AU179" s="203" t="s">
        <v>80</v>
      </c>
      <c r="AY179" s="202" t="s">
        <v>144</v>
      </c>
      <c r="BK179" s="204">
        <f>SUM(BK180:BK239)</f>
        <v>0</v>
      </c>
    </row>
    <row r="180" s="2" customFormat="1" ht="21.75" customHeight="1">
      <c r="A180" s="41"/>
      <c r="B180" s="42"/>
      <c r="C180" s="207" t="s">
        <v>301</v>
      </c>
      <c r="D180" s="207" t="s">
        <v>146</v>
      </c>
      <c r="E180" s="208" t="s">
        <v>257</v>
      </c>
      <c r="F180" s="209" t="s">
        <v>258</v>
      </c>
      <c r="G180" s="210" t="s">
        <v>149</v>
      </c>
      <c r="H180" s="211">
        <v>638.94000000000005</v>
      </c>
      <c r="I180" s="212"/>
      <c r="J180" s="213">
        <f>ROUND(I180*H180,2)</f>
        <v>0</v>
      </c>
      <c r="K180" s="209" t="s">
        <v>150</v>
      </c>
      <c r="L180" s="47"/>
      <c r="M180" s="214" t="s">
        <v>19</v>
      </c>
      <c r="N180" s="215" t="s">
        <v>44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151</v>
      </c>
      <c r="AT180" s="218" t="s">
        <v>146</v>
      </c>
      <c r="AU180" s="218" t="s">
        <v>82</v>
      </c>
      <c r="AY180" s="20" t="s">
        <v>144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151</v>
      </c>
      <c r="BM180" s="218" t="s">
        <v>533</v>
      </c>
    </row>
    <row r="181" s="2" customFormat="1">
      <c r="A181" s="41"/>
      <c r="B181" s="42"/>
      <c r="C181" s="43"/>
      <c r="D181" s="220" t="s">
        <v>153</v>
      </c>
      <c r="E181" s="43"/>
      <c r="F181" s="221" t="s">
        <v>260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153</v>
      </c>
      <c r="AU181" s="20" t="s">
        <v>82</v>
      </c>
    </row>
    <row r="182" s="13" customFormat="1">
      <c r="A182" s="13"/>
      <c r="B182" s="225"/>
      <c r="C182" s="226"/>
      <c r="D182" s="227" t="s">
        <v>155</v>
      </c>
      <c r="E182" s="228" t="s">
        <v>19</v>
      </c>
      <c r="F182" s="229" t="s">
        <v>156</v>
      </c>
      <c r="G182" s="226"/>
      <c r="H182" s="228" t="s">
        <v>19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155</v>
      </c>
      <c r="AU182" s="235" t="s">
        <v>82</v>
      </c>
      <c r="AV182" s="13" t="s">
        <v>80</v>
      </c>
      <c r="AW182" s="13" t="s">
        <v>35</v>
      </c>
      <c r="AX182" s="13" t="s">
        <v>73</v>
      </c>
      <c r="AY182" s="235" t="s">
        <v>144</v>
      </c>
    </row>
    <row r="183" s="14" customFormat="1">
      <c r="A183" s="14"/>
      <c r="B183" s="236"/>
      <c r="C183" s="237"/>
      <c r="D183" s="227" t="s">
        <v>155</v>
      </c>
      <c r="E183" s="238" t="s">
        <v>19</v>
      </c>
      <c r="F183" s="239" t="s">
        <v>534</v>
      </c>
      <c r="G183" s="237"/>
      <c r="H183" s="240">
        <v>319.47000000000003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155</v>
      </c>
      <c r="AU183" s="246" t="s">
        <v>82</v>
      </c>
      <c r="AV183" s="14" t="s">
        <v>82</v>
      </c>
      <c r="AW183" s="14" t="s">
        <v>35</v>
      </c>
      <c r="AX183" s="14" t="s">
        <v>73</v>
      </c>
      <c r="AY183" s="246" t="s">
        <v>144</v>
      </c>
    </row>
    <row r="184" s="15" customFormat="1">
      <c r="A184" s="15"/>
      <c r="B184" s="247"/>
      <c r="C184" s="248"/>
      <c r="D184" s="227" t="s">
        <v>155</v>
      </c>
      <c r="E184" s="249" t="s">
        <v>19</v>
      </c>
      <c r="F184" s="250" t="s">
        <v>171</v>
      </c>
      <c r="G184" s="248"/>
      <c r="H184" s="251">
        <v>319.47000000000003</v>
      </c>
      <c r="I184" s="252"/>
      <c r="J184" s="248"/>
      <c r="K184" s="248"/>
      <c r="L184" s="253"/>
      <c r="M184" s="254"/>
      <c r="N184" s="255"/>
      <c r="O184" s="255"/>
      <c r="P184" s="255"/>
      <c r="Q184" s="255"/>
      <c r="R184" s="255"/>
      <c r="S184" s="255"/>
      <c r="T184" s="25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7" t="s">
        <v>155</v>
      </c>
      <c r="AU184" s="257" t="s">
        <v>82</v>
      </c>
      <c r="AV184" s="15" t="s">
        <v>163</v>
      </c>
      <c r="AW184" s="15" t="s">
        <v>35</v>
      </c>
      <c r="AX184" s="15" t="s">
        <v>73</v>
      </c>
      <c r="AY184" s="257" t="s">
        <v>144</v>
      </c>
    </row>
    <row r="185" s="14" customFormat="1">
      <c r="A185" s="14"/>
      <c r="B185" s="236"/>
      <c r="C185" s="237"/>
      <c r="D185" s="227" t="s">
        <v>155</v>
      </c>
      <c r="E185" s="238" t="s">
        <v>19</v>
      </c>
      <c r="F185" s="239" t="s">
        <v>535</v>
      </c>
      <c r="G185" s="237"/>
      <c r="H185" s="240">
        <v>319.47000000000003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155</v>
      </c>
      <c r="AU185" s="246" t="s">
        <v>82</v>
      </c>
      <c r="AV185" s="14" t="s">
        <v>82</v>
      </c>
      <c r="AW185" s="14" t="s">
        <v>35</v>
      </c>
      <c r="AX185" s="14" t="s">
        <v>73</v>
      </c>
      <c r="AY185" s="246" t="s">
        <v>144</v>
      </c>
    </row>
    <row r="186" s="15" customFormat="1">
      <c r="A186" s="15"/>
      <c r="B186" s="247"/>
      <c r="C186" s="248"/>
      <c r="D186" s="227" t="s">
        <v>155</v>
      </c>
      <c r="E186" s="249" t="s">
        <v>19</v>
      </c>
      <c r="F186" s="250" t="s">
        <v>171</v>
      </c>
      <c r="G186" s="248"/>
      <c r="H186" s="251">
        <v>319.47000000000003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7" t="s">
        <v>155</v>
      </c>
      <c r="AU186" s="257" t="s">
        <v>82</v>
      </c>
      <c r="AV186" s="15" t="s">
        <v>163</v>
      </c>
      <c r="AW186" s="15" t="s">
        <v>35</v>
      </c>
      <c r="AX186" s="15" t="s">
        <v>73</v>
      </c>
      <c r="AY186" s="257" t="s">
        <v>144</v>
      </c>
    </row>
    <row r="187" s="16" customFormat="1">
      <c r="A187" s="16"/>
      <c r="B187" s="258"/>
      <c r="C187" s="259"/>
      <c r="D187" s="227" t="s">
        <v>155</v>
      </c>
      <c r="E187" s="260" t="s">
        <v>19</v>
      </c>
      <c r="F187" s="261" t="s">
        <v>175</v>
      </c>
      <c r="G187" s="259"/>
      <c r="H187" s="262">
        <v>638.94000000000005</v>
      </c>
      <c r="I187" s="263"/>
      <c r="J187" s="259"/>
      <c r="K187" s="259"/>
      <c r="L187" s="264"/>
      <c r="M187" s="265"/>
      <c r="N187" s="266"/>
      <c r="O187" s="266"/>
      <c r="P187" s="266"/>
      <c r="Q187" s="266"/>
      <c r="R187" s="266"/>
      <c r="S187" s="266"/>
      <c r="T187" s="267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68" t="s">
        <v>155</v>
      </c>
      <c r="AU187" s="268" t="s">
        <v>82</v>
      </c>
      <c r="AV187" s="16" t="s">
        <v>151</v>
      </c>
      <c r="AW187" s="16" t="s">
        <v>35</v>
      </c>
      <c r="AX187" s="16" t="s">
        <v>80</v>
      </c>
      <c r="AY187" s="268" t="s">
        <v>144</v>
      </c>
    </row>
    <row r="188" s="2" customFormat="1" ht="21.75" customHeight="1">
      <c r="A188" s="41"/>
      <c r="B188" s="42"/>
      <c r="C188" s="207" t="s">
        <v>311</v>
      </c>
      <c r="D188" s="207" t="s">
        <v>146</v>
      </c>
      <c r="E188" s="208" t="s">
        <v>264</v>
      </c>
      <c r="F188" s="209" t="s">
        <v>265</v>
      </c>
      <c r="G188" s="210" t="s">
        <v>149</v>
      </c>
      <c r="H188" s="211">
        <v>810.5</v>
      </c>
      <c r="I188" s="212"/>
      <c r="J188" s="213">
        <f>ROUND(I188*H188,2)</f>
        <v>0</v>
      </c>
      <c r="K188" s="209" t="s">
        <v>150</v>
      </c>
      <c r="L188" s="47"/>
      <c r="M188" s="214" t="s">
        <v>19</v>
      </c>
      <c r="N188" s="215" t="s">
        <v>44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151</v>
      </c>
      <c r="AT188" s="218" t="s">
        <v>146</v>
      </c>
      <c r="AU188" s="218" t="s">
        <v>82</v>
      </c>
      <c r="AY188" s="20" t="s">
        <v>144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80</v>
      </c>
      <c r="BK188" s="219">
        <f>ROUND(I188*H188,2)</f>
        <v>0</v>
      </c>
      <c r="BL188" s="20" t="s">
        <v>151</v>
      </c>
      <c r="BM188" s="218" t="s">
        <v>536</v>
      </c>
    </row>
    <row r="189" s="2" customFormat="1">
      <c r="A189" s="41"/>
      <c r="B189" s="42"/>
      <c r="C189" s="43"/>
      <c r="D189" s="220" t="s">
        <v>153</v>
      </c>
      <c r="E189" s="43"/>
      <c r="F189" s="221" t="s">
        <v>267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153</v>
      </c>
      <c r="AU189" s="20" t="s">
        <v>82</v>
      </c>
    </row>
    <row r="190" s="13" customFormat="1">
      <c r="A190" s="13"/>
      <c r="B190" s="225"/>
      <c r="C190" s="226"/>
      <c r="D190" s="227" t="s">
        <v>155</v>
      </c>
      <c r="E190" s="228" t="s">
        <v>19</v>
      </c>
      <c r="F190" s="229" t="s">
        <v>268</v>
      </c>
      <c r="G190" s="226"/>
      <c r="H190" s="228" t="s">
        <v>19</v>
      </c>
      <c r="I190" s="230"/>
      <c r="J190" s="226"/>
      <c r="K190" s="226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155</v>
      </c>
      <c r="AU190" s="235" t="s">
        <v>82</v>
      </c>
      <c r="AV190" s="13" t="s">
        <v>80</v>
      </c>
      <c r="AW190" s="13" t="s">
        <v>35</v>
      </c>
      <c r="AX190" s="13" t="s">
        <v>73</v>
      </c>
      <c r="AY190" s="235" t="s">
        <v>144</v>
      </c>
    </row>
    <row r="191" s="14" customFormat="1">
      <c r="A191" s="14"/>
      <c r="B191" s="236"/>
      <c r="C191" s="237"/>
      <c r="D191" s="227" t="s">
        <v>155</v>
      </c>
      <c r="E191" s="238" t="s">
        <v>19</v>
      </c>
      <c r="F191" s="239" t="s">
        <v>532</v>
      </c>
      <c r="G191" s="237"/>
      <c r="H191" s="240">
        <v>810.5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155</v>
      </c>
      <c r="AU191" s="246" t="s">
        <v>82</v>
      </c>
      <c r="AV191" s="14" t="s">
        <v>82</v>
      </c>
      <c r="AW191" s="14" t="s">
        <v>35</v>
      </c>
      <c r="AX191" s="14" t="s">
        <v>80</v>
      </c>
      <c r="AY191" s="246" t="s">
        <v>144</v>
      </c>
    </row>
    <row r="192" s="2" customFormat="1" ht="24.15" customHeight="1">
      <c r="A192" s="41"/>
      <c r="B192" s="42"/>
      <c r="C192" s="207" t="s">
        <v>317</v>
      </c>
      <c r="D192" s="207" t="s">
        <v>146</v>
      </c>
      <c r="E192" s="208" t="s">
        <v>537</v>
      </c>
      <c r="F192" s="209" t="s">
        <v>538</v>
      </c>
      <c r="G192" s="210" t="s">
        <v>149</v>
      </c>
      <c r="H192" s="211">
        <v>875</v>
      </c>
      <c r="I192" s="212"/>
      <c r="J192" s="213">
        <f>ROUND(I192*H192,2)</f>
        <v>0</v>
      </c>
      <c r="K192" s="209" t="s">
        <v>150</v>
      </c>
      <c r="L192" s="47"/>
      <c r="M192" s="214" t="s">
        <v>19</v>
      </c>
      <c r="N192" s="215" t="s">
        <v>44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151</v>
      </c>
      <c r="AT192" s="218" t="s">
        <v>146</v>
      </c>
      <c r="AU192" s="218" t="s">
        <v>82</v>
      </c>
      <c r="AY192" s="20" t="s">
        <v>144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80</v>
      </c>
      <c r="BK192" s="219">
        <f>ROUND(I192*H192,2)</f>
        <v>0</v>
      </c>
      <c r="BL192" s="20" t="s">
        <v>151</v>
      </c>
      <c r="BM192" s="218" t="s">
        <v>539</v>
      </c>
    </row>
    <row r="193" s="2" customFormat="1">
      <c r="A193" s="41"/>
      <c r="B193" s="42"/>
      <c r="C193" s="43"/>
      <c r="D193" s="220" t="s">
        <v>153</v>
      </c>
      <c r="E193" s="43"/>
      <c r="F193" s="221" t="s">
        <v>540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153</v>
      </c>
      <c r="AU193" s="20" t="s">
        <v>82</v>
      </c>
    </row>
    <row r="194" s="13" customFormat="1">
      <c r="A194" s="13"/>
      <c r="B194" s="225"/>
      <c r="C194" s="226"/>
      <c r="D194" s="227" t="s">
        <v>155</v>
      </c>
      <c r="E194" s="228" t="s">
        <v>19</v>
      </c>
      <c r="F194" s="229" t="s">
        <v>268</v>
      </c>
      <c r="G194" s="226"/>
      <c r="H194" s="228" t="s">
        <v>19</v>
      </c>
      <c r="I194" s="230"/>
      <c r="J194" s="226"/>
      <c r="K194" s="226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155</v>
      </c>
      <c r="AU194" s="235" t="s">
        <v>82</v>
      </c>
      <c r="AV194" s="13" t="s">
        <v>80</v>
      </c>
      <c r="AW194" s="13" t="s">
        <v>35</v>
      </c>
      <c r="AX194" s="13" t="s">
        <v>73</v>
      </c>
      <c r="AY194" s="235" t="s">
        <v>144</v>
      </c>
    </row>
    <row r="195" s="13" customFormat="1">
      <c r="A195" s="13"/>
      <c r="B195" s="225"/>
      <c r="C195" s="226"/>
      <c r="D195" s="227" t="s">
        <v>155</v>
      </c>
      <c r="E195" s="228" t="s">
        <v>19</v>
      </c>
      <c r="F195" s="229" t="s">
        <v>280</v>
      </c>
      <c r="G195" s="226"/>
      <c r="H195" s="228" t="s">
        <v>19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155</v>
      </c>
      <c r="AU195" s="235" t="s">
        <v>82</v>
      </c>
      <c r="AV195" s="13" t="s">
        <v>80</v>
      </c>
      <c r="AW195" s="13" t="s">
        <v>35</v>
      </c>
      <c r="AX195" s="13" t="s">
        <v>73</v>
      </c>
      <c r="AY195" s="235" t="s">
        <v>144</v>
      </c>
    </row>
    <row r="196" s="14" customFormat="1">
      <c r="A196" s="14"/>
      <c r="B196" s="236"/>
      <c r="C196" s="237"/>
      <c r="D196" s="227" t="s">
        <v>155</v>
      </c>
      <c r="E196" s="238" t="s">
        <v>19</v>
      </c>
      <c r="F196" s="239" t="s">
        <v>541</v>
      </c>
      <c r="G196" s="237"/>
      <c r="H196" s="240">
        <v>810.5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155</v>
      </c>
      <c r="AU196" s="246" t="s">
        <v>82</v>
      </c>
      <c r="AV196" s="14" t="s">
        <v>82</v>
      </c>
      <c r="AW196" s="14" t="s">
        <v>35</v>
      </c>
      <c r="AX196" s="14" t="s">
        <v>73</v>
      </c>
      <c r="AY196" s="246" t="s">
        <v>144</v>
      </c>
    </row>
    <row r="197" s="14" customFormat="1">
      <c r="A197" s="14"/>
      <c r="B197" s="236"/>
      <c r="C197" s="237"/>
      <c r="D197" s="227" t="s">
        <v>155</v>
      </c>
      <c r="E197" s="238" t="s">
        <v>19</v>
      </c>
      <c r="F197" s="239" t="s">
        <v>542</v>
      </c>
      <c r="G197" s="237"/>
      <c r="H197" s="240">
        <v>64.5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155</v>
      </c>
      <c r="AU197" s="246" t="s">
        <v>82</v>
      </c>
      <c r="AV197" s="14" t="s">
        <v>82</v>
      </c>
      <c r="AW197" s="14" t="s">
        <v>35</v>
      </c>
      <c r="AX197" s="14" t="s">
        <v>73</v>
      </c>
      <c r="AY197" s="246" t="s">
        <v>144</v>
      </c>
    </row>
    <row r="198" s="16" customFormat="1">
      <c r="A198" s="16"/>
      <c r="B198" s="258"/>
      <c r="C198" s="259"/>
      <c r="D198" s="227" t="s">
        <v>155</v>
      </c>
      <c r="E198" s="260" t="s">
        <v>19</v>
      </c>
      <c r="F198" s="261" t="s">
        <v>175</v>
      </c>
      <c r="G198" s="259"/>
      <c r="H198" s="262">
        <v>875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68" t="s">
        <v>155</v>
      </c>
      <c r="AU198" s="268" t="s">
        <v>82</v>
      </c>
      <c r="AV198" s="16" t="s">
        <v>151</v>
      </c>
      <c r="AW198" s="16" t="s">
        <v>35</v>
      </c>
      <c r="AX198" s="16" t="s">
        <v>80</v>
      </c>
      <c r="AY198" s="268" t="s">
        <v>144</v>
      </c>
    </row>
    <row r="199" s="2" customFormat="1" ht="33" customHeight="1">
      <c r="A199" s="41"/>
      <c r="B199" s="42"/>
      <c r="C199" s="207" t="s">
        <v>322</v>
      </c>
      <c r="D199" s="207" t="s">
        <v>146</v>
      </c>
      <c r="E199" s="208" t="s">
        <v>294</v>
      </c>
      <c r="F199" s="209" t="s">
        <v>295</v>
      </c>
      <c r="G199" s="210" t="s">
        <v>149</v>
      </c>
      <c r="H199" s="211">
        <v>110</v>
      </c>
      <c r="I199" s="212"/>
      <c r="J199" s="213">
        <f>ROUND(I199*H199,2)</f>
        <v>0</v>
      </c>
      <c r="K199" s="209" t="s">
        <v>150</v>
      </c>
      <c r="L199" s="47"/>
      <c r="M199" s="214" t="s">
        <v>19</v>
      </c>
      <c r="N199" s="215" t="s">
        <v>44</v>
      </c>
      <c r="O199" s="87"/>
      <c r="P199" s="216">
        <f>O199*H199</f>
        <v>0</v>
      </c>
      <c r="Q199" s="216">
        <v>0.1837</v>
      </c>
      <c r="R199" s="216">
        <f>Q199*H199</f>
        <v>20.207000000000001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151</v>
      </c>
      <c r="AT199" s="218" t="s">
        <v>146</v>
      </c>
      <c r="AU199" s="218" t="s">
        <v>82</v>
      </c>
      <c r="AY199" s="20" t="s">
        <v>144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151</v>
      </c>
      <c r="BM199" s="218" t="s">
        <v>543</v>
      </c>
    </row>
    <row r="200" s="2" customFormat="1">
      <c r="A200" s="41"/>
      <c r="B200" s="42"/>
      <c r="C200" s="43"/>
      <c r="D200" s="220" t="s">
        <v>153</v>
      </c>
      <c r="E200" s="43"/>
      <c r="F200" s="221" t="s">
        <v>297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153</v>
      </c>
      <c r="AU200" s="20" t="s">
        <v>82</v>
      </c>
    </row>
    <row r="201" s="13" customFormat="1">
      <c r="A201" s="13"/>
      <c r="B201" s="225"/>
      <c r="C201" s="226"/>
      <c r="D201" s="227" t="s">
        <v>155</v>
      </c>
      <c r="E201" s="228" t="s">
        <v>19</v>
      </c>
      <c r="F201" s="229" t="s">
        <v>268</v>
      </c>
      <c r="G201" s="226"/>
      <c r="H201" s="228" t="s">
        <v>19</v>
      </c>
      <c r="I201" s="230"/>
      <c r="J201" s="226"/>
      <c r="K201" s="226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155</v>
      </c>
      <c r="AU201" s="235" t="s">
        <v>82</v>
      </c>
      <c r="AV201" s="13" t="s">
        <v>80</v>
      </c>
      <c r="AW201" s="13" t="s">
        <v>35</v>
      </c>
      <c r="AX201" s="13" t="s">
        <v>73</v>
      </c>
      <c r="AY201" s="235" t="s">
        <v>144</v>
      </c>
    </row>
    <row r="202" s="14" customFormat="1">
      <c r="A202" s="14"/>
      <c r="B202" s="236"/>
      <c r="C202" s="237"/>
      <c r="D202" s="227" t="s">
        <v>155</v>
      </c>
      <c r="E202" s="238" t="s">
        <v>19</v>
      </c>
      <c r="F202" s="239" t="s">
        <v>544</v>
      </c>
      <c r="G202" s="237"/>
      <c r="H202" s="240">
        <v>48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155</v>
      </c>
      <c r="AU202" s="246" t="s">
        <v>82</v>
      </c>
      <c r="AV202" s="14" t="s">
        <v>82</v>
      </c>
      <c r="AW202" s="14" t="s">
        <v>35</v>
      </c>
      <c r="AX202" s="14" t="s">
        <v>73</v>
      </c>
      <c r="AY202" s="246" t="s">
        <v>144</v>
      </c>
    </row>
    <row r="203" s="14" customFormat="1">
      <c r="A203" s="14"/>
      <c r="B203" s="236"/>
      <c r="C203" s="237"/>
      <c r="D203" s="227" t="s">
        <v>155</v>
      </c>
      <c r="E203" s="238" t="s">
        <v>19</v>
      </c>
      <c r="F203" s="239" t="s">
        <v>545</v>
      </c>
      <c r="G203" s="237"/>
      <c r="H203" s="240">
        <v>62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155</v>
      </c>
      <c r="AU203" s="246" t="s">
        <v>82</v>
      </c>
      <c r="AV203" s="14" t="s">
        <v>82</v>
      </c>
      <c r="AW203" s="14" t="s">
        <v>35</v>
      </c>
      <c r="AX203" s="14" t="s">
        <v>73</v>
      </c>
      <c r="AY203" s="246" t="s">
        <v>144</v>
      </c>
    </row>
    <row r="204" s="16" customFormat="1">
      <c r="A204" s="16"/>
      <c r="B204" s="258"/>
      <c r="C204" s="259"/>
      <c r="D204" s="227" t="s">
        <v>155</v>
      </c>
      <c r="E204" s="260" t="s">
        <v>19</v>
      </c>
      <c r="F204" s="261" t="s">
        <v>175</v>
      </c>
      <c r="G204" s="259"/>
      <c r="H204" s="262">
        <v>110</v>
      </c>
      <c r="I204" s="263"/>
      <c r="J204" s="259"/>
      <c r="K204" s="259"/>
      <c r="L204" s="264"/>
      <c r="M204" s="265"/>
      <c r="N204" s="266"/>
      <c r="O204" s="266"/>
      <c r="P204" s="266"/>
      <c r="Q204" s="266"/>
      <c r="R204" s="266"/>
      <c r="S204" s="266"/>
      <c r="T204" s="267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68" t="s">
        <v>155</v>
      </c>
      <c r="AU204" s="268" t="s">
        <v>82</v>
      </c>
      <c r="AV204" s="16" t="s">
        <v>151</v>
      </c>
      <c r="AW204" s="16" t="s">
        <v>35</v>
      </c>
      <c r="AX204" s="16" t="s">
        <v>80</v>
      </c>
      <c r="AY204" s="268" t="s">
        <v>144</v>
      </c>
    </row>
    <row r="205" s="2" customFormat="1" ht="16.5" customHeight="1">
      <c r="A205" s="41"/>
      <c r="B205" s="42"/>
      <c r="C205" s="269" t="s">
        <v>328</v>
      </c>
      <c r="D205" s="269" t="s">
        <v>229</v>
      </c>
      <c r="E205" s="270" t="s">
        <v>302</v>
      </c>
      <c r="F205" s="271" t="s">
        <v>303</v>
      </c>
      <c r="G205" s="272" t="s">
        <v>149</v>
      </c>
      <c r="H205" s="273">
        <v>48</v>
      </c>
      <c r="I205" s="274"/>
      <c r="J205" s="275">
        <f>ROUND(I205*H205,2)</f>
        <v>0</v>
      </c>
      <c r="K205" s="271" t="s">
        <v>150</v>
      </c>
      <c r="L205" s="276"/>
      <c r="M205" s="277" t="s">
        <v>19</v>
      </c>
      <c r="N205" s="278" t="s">
        <v>44</v>
      </c>
      <c r="O205" s="87"/>
      <c r="P205" s="216">
        <f>O205*H205</f>
        <v>0</v>
      </c>
      <c r="Q205" s="216">
        <v>0.222</v>
      </c>
      <c r="R205" s="216">
        <f>Q205*H205</f>
        <v>10.656000000000001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207</v>
      </c>
      <c r="AT205" s="218" t="s">
        <v>229</v>
      </c>
      <c r="AU205" s="218" t="s">
        <v>82</v>
      </c>
      <c r="AY205" s="20" t="s">
        <v>144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80</v>
      </c>
      <c r="BK205" s="219">
        <f>ROUND(I205*H205,2)</f>
        <v>0</v>
      </c>
      <c r="BL205" s="20" t="s">
        <v>151</v>
      </c>
      <c r="BM205" s="218" t="s">
        <v>546</v>
      </c>
    </row>
    <row r="206" s="13" customFormat="1">
      <c r="A206" s="13"/>
      <c r="B206" s="225"/>
      <c r="C206" s="226"/>
      <c r="D206" s="227" t="s">
        <v>155</v>
      </c>
      <c r="E206" s="228" t="s">
        <v>19</v>
      </c>
      <c r="F206" s="229" t="s">
        <v>268</v>
      </c>
      <c r="G206" s="226"/>
      <c r="H206" s="228" t="s">
        <v>19</v>
      </c>
      <c r="I206" s="230"/>
      <c r="J206" s="226"/>
      <c r="K206" s="226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155</v>
      </c>
      <c r="AU206" s="235" t="s">
        <v>82</v>
      </c>
      <c r="AV206" s="13" t="s">
        <v>80</v>
      </c>
      <c r="AW206" s="13" t="s">
        <v>35</v>
      </c>
      <c r="AX206" s="13" t="s">
        <v>73</v>
      </c>
      <c r="AY206" s="235" t="s">
        <v>144</v>
      </c>
    </row>
    <row r="207" s="14" customFormat="1">
      <c r="A207" s="14"/>
      <c r="B207" s="236"/>
      <c r="C207" s="237"/>
      <c r="D207" s="227" t="s">
        <v>155</v>
      </c>
      <c r="E207" s="238" t="s">
        <v>19</v>
      </c>
      <c r="F207" s="239" t="s">
        <v>547</v>
      </c>
      <c r="G207" s="237"/>
      <c r="H207" s="240">
        <v>48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6" t="s">
        <v>155</v>
      </c>
      <c r="AU207" s="246" t="s">
        <v>82</v>
      </c>
      <c r="AV207" s="14" t="s">
        <v>82</v>
      </c>
      <c r="AW207" s="14" t="s">
        <v>35</v>
      </c>
      <c r="AX207" s="14" t="s">
        <v>80</v>
      </c>
      <c r="AY207" s="246" t="s">
        <v>144</v>
      </c>
    </row>
    <row r="208" s="2" customFormat="1" ht="16.5" customHeight="1">
      <c r="A208" s="41"/>
      <c r="B208" s="42"/>
      <c r="C208" s="269" t="s">
        <v>335</v>
      </c>
      <c r="D208" s="269" t="s">
        <v>229</v>
      </c>
      <c r="E208" s="270" t="s">
        <v>548</v>
      </c>
      <c r="F208" s="271" t="s">
        <v>549</v>
      </c>
      <c r="G208" s="272" t="s">
        <v>149</v>
      </c>
      <c r="H208" s="273">
        <v>62</v>
      </c>
      <c r="I208" s="274"/>
      <c r="J208" s="275">
        <f>ROUND(I208*H208,2)</f>
        <v>0</v>
      </c>
      <c r="K208" s="271" t="s">
        <v>150</v>
      </c>
      <c r="L208" s="276"/>
      <c r="M208" s="277" t="s">
        <v>19</v>
      </c>
      <c r="N208" s="278" t="s">
        <v>44</v>
      </c>
      <c r="O208" s="87"/>
      <c r="P208" s="216">
        <f>O208*H208</f>
        <v>0</v>
      </c>
      <c r="Q208" s="216">
        <v>0.222</v>
      </c>
      <c r="R208" s="216">
        <f>Q208*H208</f>
        <v>13.763999999999999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207</v>
      </c>
      <c r="AT208" s="218" t="s">
        <v>229</v>
      </c>
      <c r="AU208" s="218" t="s">
        <v>82</v>
      </c>
      <c r="AY208" s="20" t="s">
        <v>144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80</v>
      </c>
      <c r="BK208" s="219">
        <f>ROUND(I208*H208,2)</f>
        <v>0</v>
      </c>
      <c r="BL208" s="20" t="s">
        <v>151</v>
      </c>
      <c r="BM208" s="218" t="s">
        <v>550</v>
      </c>
    </row>
    <row r="209" s="13" customFormat="1">
      <c r="A209" s="13"/>
      <c r="B209" s="225"/>
      <c r="C209" s="226"/>
      <c r="D209" s="227" t="s">
        <v>155</v>
      </c>
      <c r="E209" s="228" t="s">
        <v>19</v>
      </c>
      <c r="F209" s="229" t="s">
        <v>268</v>
      </c>
      <c r="G209" s="226"/>
      <c r="H209" s="228" t="s">
        <v>19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155</v>
      </c>
      <c r="AU209" s="235" t="s">
        <v>82</v>
      </c>
      <c r="AV209" s="13" t="s">
        <v>80</v>
      </c>
      <c r="AW209" s="13" t="s">
        <v>35</v>
      </c>
      <c r="AX209" s="13" t="s">
        <v>73</v>
      </c>
      <c r="AY209" s="235" t="s">
        <v>144</v>
      </c>
    </row>
    <row r="210" s="14" customFormat="1">
      <c r="A210" s="14"/>
      <c r="B210" s="236"/>
      <c r="C210" s="237"/>
      <c r="D210" s="227" t="s">
        <v>155</v>
      </c>
      <c r="E210" s="238" t="s">
        <v>19</v>
      </c>
      <c r="F210" s="239" t="s">
        <v>551</v>
      </c>
      <c r="G210" s="237"/>
      <c r="H210" s="240">
        <v>62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155</v>
      </c>
      <c r="AU210" s="246" t="s">
        <v>82</v>
      </c>
      <c r="AV210" s="14" t="s">
        <v>82</v>
      </c>
      <c r="AW210" s="14" t="s">
        <v>35</v>
      </c>
      <c r="AX210" s="14" t="s">
        <v>80</v>
      </c>
      <c r="AY210" s="246" t="s">
        <v>144</v>
      </c>
    </row>
    <row r="211" s="2" customFormat="1" ht="33" customHeight="1">
      <c r="A211" s="41"/>
      <c r="B211" s="42"/>
      <c r="C211" s="207" t="s">
        <v>342</v>
      </c>
      <c r="D211" s="207" t="s">
        <v>146</v>
      </c>
      <c r="E211" s="208" t="s">
        <v>552</v>
      </c>
      <c r="F211" s="209" t="s">
        <v>553</v>
      </c>
      <c r="G211" s="210" t="s">
        <v>149</v>
      </c>
      <c r="H211" s="211">
        <v>652</v>
      </c>
      <c r="I211" s="212"/>
      <c r="J211" s="213">
        <f>ROUND(I211*H211,2)</f>
        <v>0</v>
      </c>
      <c r="K211" s="209" t="s">
        <v>150</v>
      </c>
      <c r="L211" s="47"/>
      <c r="M211" s="214" t="s">
        <v>19</v>
      </c>
      <c r="N211" s="215" t="s">
        <v>44</v>
      </c>
      <c r="O211" s="87"/>
      <c r="P211" s="216">
        <f>O211*H211</f>
        <v>0</v>
      </c>
      <c r="Q211" s="216">
        <v>0.16700000000000001</v>
      </c>
      <c r="R211" s="216">
        <f>Q211*H211</f>
        <v>108.884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151</v>
      </c>
      <c r="AT211" s="218" t="s">
        <v>146</v>
      </c>
      <c r="AU211" s="218" t="s">
        <v>82</v>
      </c>
      <c r="AY211" s="20" t="s">
        <v>144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80</v>
      </c>
      <c r="BK211" s="219">
        <f>ROUND(I211*H211,2)</f>
        <v>0</v>
      </c>
      <c r="BL211" s="20" t="s">
        <v>151</v>
      </c>
      <c r="BM211" s="218" t="s">
        <v>554</v>
      </c>
    </row>
    <row r="212" s="2" customFormat="1">
      <c r="A212" s="41"/>
      <c r="B212" s="42"/>
      <c r="C212" s="43"/>
      <c r="D212" s="220" t="s">
        <v>153</v>
      </c>
      <c r="E212" s="43"/>
      <c r="F212" s="221" t="s">
        <v>555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153</v>
      </c>
      <c r="AU212" s="20" t="s">
        <v>82</v>
      </c>
    </row>
    <row r="213" s="13" customFormat="1">
      <c r="A213" s="13"/>
      <c r="B213" s="225"/>
      <c r="C213" s="226"/>
      <c r="D213" s="227" t="s">
        <v>155</v>
      </c>
      <c r="E213" s="228" t="s">
        <v>19</v>
      </c>
      <c r="F213" s="229" t="s">
        <v>268</v>
      </c>
      <c r="G213" s="226"/>
      <c r="H213" s="228" t="s">
        <v>19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155</v>
      </c>
      <c r="AU213" s="235" t="s">
        <v>82</v>
      </c>
      <c r="AV213" s="13" t="s">
        <v>80</v>
      </c>
      <c r="AW213" s="13" t="s">
        <v>35</v>
      </c>
      <c r="AX213" s="13" t="s">
        <v>73</v>
      </c>
      <c r="AY213" s="235" t="s">
        <v>144</v>
      </c>
    </row>
    <row r="214" s="14" customFormat="1">
      <c r="A214" s="14"/>
      <c r="B214" s="236"/>
      <c r="C214" s="237"/>
      <c r="D214" s="227" t="s">
        <v>155</v>
      </c>
      <c r="E214" s="238" t="s">
        <v>19</v>
      </c>
      <c r="F214" s="239" t="s">
        <v>556</v>
      </c>
      <c r="G214" s="237"/>
      <c r="H214" s="240">
        <v>652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155</v>
      </c>
      <c r="AU214" s="246" t="s">
        <v>82</v>
      </c>
      <c r="AV214" s="14" t="s">
        <v>82</v>
      </c>
      <c r="AW214" s="14" t="s">
        <v>35</v>
      </c>
      <c r="AX214" s="14" t="s">
        <v>80</v>
      </c>
      <c r="AY214" s="246" t="s">
        <v>144</v>
      </c>
    </row>
    <row r="215" s="2" customFormat="1" ht="16.5" customHeight="1">
      <c r="A215" s="41"/>
      <c r="B215" s="42"/>
      <c r="C215" s="269" t="s">
        <v>348</v>
      </c>
      <c r="D215" s="269" t="s">
        <v>229</v>
      </c>
      <c r="E215" s="270" t="s">
        <v>557</v>
      </c>
      <c r="F215" s="271" t="s">
        <v>558</v>
      </c>
      <c r="G215" s="272" t="s">
        <v>149</v>
      </c>
      <c r="H215" s="273">
        <v>652</v>
      </c>
      <c r="I215" s="274"/>
      <c r="J215" s="275">
        <f>ROUND(I215*H215,2)</f>
        <v>0</v>
      </c>
      <c r="K215" s="271" t="s">
        <v>150</v>
      </c>
      <c r="L215" s="276"/>
      <c r="M215" s="277" t="s">
        <v>19</v>
      </c>
      <c r="N215" s="278" t="s">
        <v>44</v>
      </c>
      <c r="O215" s="87"/>
      <c r="P215" s="216">
        <f>O215*H215</f>
        <v>0</v>
      </c>
      <c r="Q215" s="216">
        <v>0.11799999999999999</v>
      </c>
      <c r="R215" s="216">
        <f>Q215*H215</f>
        <v>76.935999999999993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207</v>
      </c>
      <c r="AT215" s="218" t="s">
        <v>229</v>
      </c>
      <c r="AU215" s="218" t="s">
        <v>82</v>
      </c>
      <c r="AY215" s="20" t="s">
        <v>144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80</v>
      </c>
      <c r="BK215" s="219">
        <f>ROUND(I215*H215,2)</f>
        <v>0</v>
      </c>
      <c r="BL215" s="20" t="s">
        <v>151</v>
      </c>
      <c r="BM215" s="218" t="s">
        <v>559</v>
      </c>
    </row>
    <row r="216" s="2" customFormat="1" ht="37.8" customHeight="1">
      <c r="A216" s="41"/>
      <c r="B216" s="42"/>
      <c r="C216" s="207" t="s">
        <v>353</v>
      </c>
      <c r="D216" s="207" t="s">
        <v>146</v>
      </c>
      <c r="E216" s="208" t="s">
        <v>560</v>
      </c>
      <c r="F216" s="209" t="s">
        <v>561</v>
      </c>
      <c r="G216" s="210" t="s">
        <v>149</v>
      </c>
      <c r="H216" s="211">
        <v>82</v>
      </c>
      <c r="I216" s="212"/>
      <c r="J216" s="213">
        <f>ROUND(I216*H216,2)</f>
        <v>0</v>
      </c>
      <c r="K216" s="209" t="s">
        <v>150</v>
      </c>
      <c r="L216" s="47"/>
      <c r="M216" s="214" t="s">
        <v>19</v>
      </c>
      <c r="N216" s="215" t="s">
        <v>44</v>
      </c>
      <c r="O216" s="87"/>
      <c r="P216" s="216">
        <f>O216*H216</f>
        <v>0</v>
      </c>
      <c r="Q216" s="216">
        <v>0.10100000000000001</v>
      </c>
      <c r="R216" s="216">
        <f>Q216*H216</f>
        <v>8.282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151</v>
      </c>
      <c r="AT216" s="218" t="s">
        <v>146</v>
      </c>
      <c r="AU216" s="218" t="s">
        <v>82</v>
      </c>
      <c r="AY216" s="20" t="s">
        <v>144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151</v>
      </c>
      <c r="BM216" s="218" t="s">
        <v>562</v>
      </c>
    </row>
    <row r="217" s="2" customFormat="1">
      <c r="A217" s="41"/>
      <c r="B217" s="42"/>
      <c r="C217" s="43"/>
      <c r="D217" s="220" t="s">
        <v>153</v>
      </c>
      <c r="E217" s="43"/>
      <c r="F217" s="221" t="s">
        <v>563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153</v>
      </c>
      <c r="AU217" s="20" t="s">
        <v>82</v>
      </c>
    </row>
    <row r="218" s="13" customFormat="1">
      <c r="A218" s="13"/>
      <c r="B218" s="225"/>
      <c r="C218" s="226"/>
      <c r="D218" s="227" t="s">
        <v>155</v>
      </c>
      <c r="E218" s="228" t="s">
        <v>19</v>
      </c>
      <c r="F218" s="229" t="s">
        <v>268</v>
      </c>
      <c r="G218" s="226"/>
      <c r="H218" s="228" t="s">
        <v>19</v>
      </c>
      <c r="I218" s="230"/>
      <c r="J218" s="226"/>
      <c r="K218" s="226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155</v>
      </c>
      <c r="AU218" s="235" t="s">
        <v>82</v>
      </c>
      <c r="AV218" s="13" t="s">
        <v>80</v>
      </c>
      <c r="AW218" s="13" t="s">
        <v>35</v>
      </c>
      <c r="AX218" s="13" t="s">
        <v>73</v>
      </c>
      <c r="AY218" s="235" t="s">
        <v>144</v>
      </c>
    </row>
    <row r="219" s="13" customFormat="1">
      <c r="A219" s="13"/>
      <c r="B219" s="225"/>
      <c r="C219" s="226"/>
      <c r="D219" s="227" t="s">
        <v>155</v>
      </c>
      <c r="E219" s="228" t="s">
        <v>19</v>
      </c>
      <c r="F219" s="229" t="s">
        <v>564</v>
      </c>
      <c r="G219" s="226"/>
      <c r="H219" s="228" t="s">
        <v>19</v>
      </c>
      <c r="I219" s="230"/>
      <c r="J219" s="226"/>
      <c r="K219" s="226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155</v>
      </c>
      <c r="AU219" s="235" t="s">
        <v>82</v>
      </c>
      <c r="AV219" s="13" t="s">
        <v>80</v>
      </c>
      <c r="AW219" s="13" t="s">
        <v>35</v>
      </c>
      <c r="AX219" s="13" t="s">
        <v>73</v>
      </c>
      <c r="AY219" s="235" t="s">
        <v>144</v>
      </c>
    </row>
    <row r="220" s="14" customFormat="1">
      <c r="A220" s="14"/>
      <c r="B220" s="236"/>
      <c r="C220" s="237"/>
      <c r="D220" s="227" t="s">
        <v>155</v>
      </c>
      <c r="E220" s="238" t="s">
        <v>19</v>
      </c>
      <c r="F220" s="239" t="s">
        <v>565</v>
      </c>
      <c r="G220" s="237"/>
      <c r="H220" s="240">
        <v>26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155</v>
      </c>
      <c r="AU220" s="246" t="s">
        <v>82</v>
      </c>
      <c r="AV220" s="14" t="s">
        <v>82</v>
      </c>
      <c r="AW220" s="14" t="s">
        <v>35</v>
      </c>
      <c r="AX220" s="14" t="s">
        <v>73</v>
      </c>
      <c r="AY220" s="246" t="s">
        <v>144</v>
      </c>
    </row>
    <row r="221" s="14" customFormat="1">
      <c r="A221" s="14"/>
      <c r="B221" s="236"/>
      <c r="C221" s="237"/>
      <c r="D221" s="227" t="s">
        <v>155</v>
      </c>
      <c r="E221" s="238" t="s">
        <v>19</v>
      </c>
      <c r="F221" s="239" t="s">
        <v>566</v>
      </c>
      <c r="G221" s="237"/>
      <c r="H221" s="240">
        <v>13.5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155</v>
      </c>
      <c r="AU221" s="246" t="s">
        <v>82</v>
      </c>
      <c r="AV221" s="14" t="s">
        <v>82</v>
      </c>
      <c r="AW221" s="14" t="s">
        <v>35</v>
      </c>
      <c r="AX221" s="14" t="s">
        <v>73</v>
      </c>
      <c r="AY221" s="246" t="s">
        <v>144</v>
      </c>
    </row>
    <row r="222" s="15" customFormat="1">
      <c r="A222" s="15"/>
      <c r="B222" s="247"/>
      <c r="C222" s="248"/>
      <c r="D222" s="227" t="s">
        <v>155</v>
      </c>
      <c r="E222" s="249" t="s">
        <v>19</v>
      </c>
      <c r="F222" s="250" t="s">
        <v>171</v>
      </c>
      <c r="G222" s="248"/>
      <c r="H222" s="251">
        <v>39.5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6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7" t="s">
        <v>155</v>
      </c>
      <c r="AU222" s="257" t="s">
        <v>82</v>
      </c>
      <c r="AV222" s="15" t="s">
        <v>163</v>
      </c>
      <c r="AW222" s="15" t="s">
        <v>35</v>
      </c>
      <c r="AX222" s="15" t="s">
        <v>73</v>
      </c>
      <c r="AY222" s="257" t="s">
        <v>144</v>
      </c>
    </row>
    <row r="223" s="13" customFormat="1">
      <c r="A223" s="13"/>
      <c r="B223" s="225"/>
      <c r="C223" s="226"/>
      <c r="D223" s="227" t="s">
        <v>155</v>
      </c>
      <c r="E223" s="228" t="s">
        <v>19</v>
      </c>
      <c r="F223" s="229" t="s">
        <v>567</v>
      </c>
      <c r="G223" s="226"/>
      <c r="H223" s="228" t="s">
        <v>19</v>
      </c>
      <c r="I223" s="230"/>
      <c r="J223" s="226"/>
      <c r="K223" s="226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155</v>
      </c>
      <c r="AU223" s="235" t="s">
        <v>82</v>
      </c>
      <c r="AV223" s="13" t="s">
        <v>80</v>
      </c>
      <c r="AW223" s="13" t="s">
        <v>35</v>
      </c>
      <c r="AX223" s="13" t="s">
        <v>73</v>
      </c>
      <c r="AY223" s="235" t="s">
        <v>144</v>
      </c>
    </row>
    <row r="224" s="14" customFormat="1">
      <c r="A224" s="14"/>
      <c r="B224" s="236"/>
      <c r="C224" s="237"/>
      <c r="D224" s="227" t="s">
        <v>155</v>
      </c>
      <c r="E224" s="238" t="s">
        <v>19</v>
      </c>
      <c r="F224" s="239" t="s">
        <v>568</v>
      </c>
      <c r="G224" s="237"/>
      <c r="H224" s="240">
        <v>26.5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6" t="s">
        <v>155</v>
      </c>
      <c r="AU224" s="246" t="s">
        <v>82</v>
      </c>
      <c r="AV224" s="14" t="s">
        <v>82</v>
      </c>
      <c r="AW224" s="14" t="s">
        <v>35</v>
      </c>
      <c r="AX224" s="14" t="s">
        <v>73</v>
      </c>
      <c r="AY224" s="246" t="s">
        <v>144</v>
      </c>
    </row>
    <row r="225" s="14" customFormat="1">
      <c r="A225" s="14"/>
      <c r="B225" s="236"/>
      <c r="C225" s="237"/>
      <c r="D225" s="227" t="s">
        <v>155</v>
      </c>
      <c r="E225" s="238" t="s">
        <v>19</v>
      </c>
      <c r="F225" s="239" t="s">
        <v>569</v>
      </c>
      <c r="G225" s="237"/>
      <c r="H225" s="240">
        <v>16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155</v>
      </c>
      <c r="AU225" s="246" t="s">
        <v>82</v>
      </c>
      <c r="AV225" s="14" t="s">
        <v>82</v>
      </c>
      <c r="AW225" s="14" t="s">
        <v>35</v>
      </c>
      <c r="AX225" s="14" t="s">
        <v>73</v>
      </c>
      <c r="AY225" s="246" t="s">
        <v>144</v>
      </c>
    </row>
    <row r="226" s="15" customFormat="1">
      <c r="A226" s="15"/>
      <c r="B226" s="247"/>
      <c r="C226" s="248"/>
      <c r="D226" s="227" t="s">
        <v>155</v>
      </c>
      <c r="E226" s="249" t="s">
        <v>19</v>
      </c>
      <c r="F226" s="250" t="s">
        <v>171</v>
      </c>
      <c r="G226" s="248"/>
      <c r="H226" s="251">
        <v>42.5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57" t="s">
        <v>155</v>
      </c>
      <c r="AU226" s="257" t="s">
        <v>82</v>
      </c>
      <c r="AV226" s="15" t="s">
        <v>163</v>
      </c>
      <c r="AW226" s="15" t="s">
        <v>35</v>
      </c>
      <c r="AX226" s="15" t="s">
        <v>73</v>
      </c>
      <c r="AY226" s="257" t="s">
        <v>144</v>
      </c>
    </row>
    <row r="227" s="16" customFormat="1">
      <c r="A227" s="16"/>
      <c r="B227" s="258"/>
      <c r="C227" s="259"/>
      <c r="D227" s="227" t="s">
        <v>155</v>
      </c>
      <c r="E227" s="260" t="s">
        <v>19</v>
      </c>
      <c r="F227" s="261" t="s">
        <v>175</v>
      </c>
      <c r="G227" s="259"/>
      <c r="H227" s="262">
        <v>82</v>
      </c>
      <c r="I227" s="263"/>
      <c r="J227" s="259"/>
      <c r="K227" s="259"/>
      <c r="L227" s="264"/>
      <c r="M227" s="265"/>
      <c r="N227" s="266"/>
      <c r="O227" s="266"/>
      <c r="P227" s="266"/>
      <c r="Q227" s="266"/>
      <c r="R227" s="266"/>
      <c r="S227" s="266"/>
      <c r="T227" s="267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68" t="s">
        <v>155</v>
      </c>
      <c r="AU227" s="268" t="s">
        <v>82</v>
      </c>
      <c r="AV227" s="16" t="s">
        <v>151</v>
      </c>
      <c r="AW227" s="16" t="s">
        <v>35</v>
      </c>
      <c r="AX227" s="16" t="s">
        <v>80</v>
      </c>
      <c r="AY227" s="268" t="s">
        <v>144</v>
      </c>
    </row>
    <row r="228" s="2" customFormat="1" ht="16.5" customHeight="1">
      <c r="A228" s="41"/>
      <c r="B228" s="42"/>
      <c r="C228" s="269" t="s">
        <v>360</v>
      </c>
      <c r="D228" s="269" t="s">
        <v>229</v>
      </c>
      <c r="E228" s="270" t="s">
        <v>570</v>
      </c>
      <c r="F228" s="271" t="s">
        <v>571</v>
      </c>
      <c r="G228" s="272" t="s">
        <v>149</v>
      </c>
      <c r="H228" s="273">
        <v>29.5</v>
      </c>
      <c r="I228" s="274"/>
      <c r="J228" s="275">
        <f>ROUND(I228*H228,2)</f>
        <v>0</v>
      </c>
      <c r="K228" s="271" t="s">
        <v>150</v>
      </c>
      <c r="L228" s="276"/>
      <c r="M228" s="277" t="s">
        <v>19</v>
      </c>
      <c r="N228" s="278" t="s">
        <v>44</v>
      </c>
      <c r="O228" s="87"/>
      <c r="P228" s="216">
        <f>O228*H228</f>
        <v>0</v>
      </c>
      <c r="Q228" s="216">
        <v>0.13500000000000001</v>
      </c>
      <c r="R228" s="216">
        <f>Q228*H228</f>
        <v>3.9825000000000004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207</v>
      </c>
      <c r="AT228" s="218" t="s">
        <v>229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151</v>
      </c>
      <c r="BM228" s="218" t="s">
        <v>572</v>
      </c>
    </row>
    <row r="229" s="13" customFormat="1">
      <c r="A229" s="13"/>
      <c r="B229" s="225"/>
      <c r="C229" s="226"/>
      <c r="D229" s="227" t="s">
        <v>155</v>
      </c>
      <c r="E229" s="228" t="s">
        <v>19</v>
      </c>
      <c r="F229" s="229" t="s">
        <v>564</v>
      </c>
      <c r="G229" s="226"/>
      <c r="H229" s="228" t="s">
        <v>19</v>
      </c>
      <c r="I229" s="230"/>
      <c r="J229" s="226"/>
      <c r="K229" s="226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155</v>
      </c>
      <c r="AU229" s="235" t="s">
        <v>82</v>
      </c>
      <c r="AV229" s="13" t="s">
        <v>80</v>
      </c>
      <c r="AW229" s="13" t="s">
        <v>35</v>
      </c>
      <c r="AX229" s="13" t="s">
        <v>73</v>
      </c>
      <c r="AY229" s="235" t="s">
        <v>144</v>
      </c>
    </row>
    <row r="230" s="14" customFormat="1">
      <c r="A230" s="14"/>
      <c r="B230" s="236"/>
      <c r="C230" s="237"/>
      <c r="D230" s="227" t="s">
        <v>155</v>
      </c>
      <c r="E230" s="238" t="s">
        <v>19</v>
      </c>
      <c r="F230" s="239" t="s">
        <v>566</v>
      </c>
      <c r="G230" s="237"/>
      <c r="H230" s="240">
        <v>13.5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155</v>
      </c>
      <c r="AU230" s="246" t="s">
        <v>82</v>
      </c>
      <c r="AV230" s="14" t="s">
        <v>82</v>
      </c>
      <c r="AW230" s="14" t="s">
        <v>35</v>
      </c>
      <c r="AX230" s="14" t="s">
        <v>73</v>
      </c>
      <c r="AY230" s="246" t="s">
        <v>144</v>
      </c>
    </row>
    <row r="231" s="13" customFormat="1">
      <c r="A231" s="13"/>
      <c r="B231" s="225"/>
      <c r="C231" s="226"/>
      <c r="D231" s="227" t="s">
        <v>155</v>
      </c>
      <c r="E231" s="228" t="s">
        <v>19</v>
      </c>
      <c r="F231" s="229" t="s">
        <v>567</v>
      </c>
      <c r="G231" s="226"/>
      <c r="H231" s="228" t="s">
        <v>19</v>
      </c>
      <c r="I231" s="230"/>
      <c r="J231" s="226"/>
      <c r="K231" s="226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155</v>
      </c>
      <c r="AU231" s="235" t="s">
        <v>82</v>
      </c>
      <c r="AV231" s="13" t="s">
        <v>80</v>
      </c>
      <c r="AW231" s="13" t="s">
        <v>35</v>
      </c>
      <c r="AX231" s="13" t="s">
        <v>73</v>
      </c>
      <c r="AY231" s="235" t="s">
        <v>144</v>
      </c>
    </row>
    <row r="232" s="14" customFormat="1">
      <c r="A232" s="14"/>
      <c r="B232" s="236"/>
      <c r="C232" s="237"/>
      <c r="D232" s="227" t="s">
        <v>155</v>
      </c>
      <c r="E232" s="238" t="s">
        <v>19</v>
      </c>
      <c r="F232" s="239" t="s">
        <v>569</v>
      </c>
      <c r="G232" s="237"/>
      <c r="H232" s="240">
        <v>16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155</v>
      </c>
      <c r="AU232" s="246" t="s">
        <v>82</v>
      </c>
      <c r="AV232" s="14" t="s">
        <v>82</v>
      </c>
      <c r="AW232" s="14" t="s">
        <v>35</v>
      </c>
      <c r="AX232" s="14" t="s">
        <v>73</v>
      </c>
      <c r="AY232" s="246" t="s">
        <v>144</v>
      </c>
    </row>
    <row r="233" s="16" customFormat="1">
      <c r="A233" s="16"/>
      <c r="B233" s="258"/>
      <c r="C233" s="259"/>
      <c r="D233" s="227" t="s">
        <v>155</v>
      </c>
      <c r="E233" s="260" t="s">
        <v>19</v>
      </c>
      <c r="F233" s="261" t="s">
        <v>175</v>
      </c>
      <c r="G233" s="259"/>
      <c r="H233" s="262">
        <v>29.5</v>
      </c>
      <c r="I233" s="263"/>
      <c r="J233" s="259"/>
      <c r="K233" s="259"/>
      <c r="L233" s="264"/>
      <c r="M233" s="265"/>
      <c r="N233" s="266"/>
      <c r="O233" s="266"/>
      <c r="P233" s="266"/>
      <c r="Q233" s="266"/>
      <c r="R233" s="266"/>
      <c r="S233" s="266"/>
      <c r="T233" s="267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68" t="s">
        <v>155</v>
      </c>
      <c r="AU233" s="268" t="s">
        <v>82</v>
      </c>
      <c r="AV233" s="16" t="s">
        <v>151</v>
      </c>
      <c r="AW233" s="16" t="s">
        <v>35</v>
      </c>
      <c r="AX233" s="16" t="s">
        <v>80</v>
      </c>
      <c r="AY233" s="268" t="s">
        <v>144</v>
      </c>
    </row>
    <row r="234" s="2" customFormat="1" ht="16.5" customHeight="1">
      <c r="A234" s="41"/>
      <c r="B234" s="42"/>
      <c r="C234" s="269" t="s">
        <v>366</v>
      </c>
      <c r="D234" s="269" t="s">
        <v>229</v>
      </c>
      <c r="E234" s="270" t="s">
        <v>573</v>
      </c>
      <c r="F234" s="271" t="s">
        <v>574</v>
      </c>
      <c r="G234" s="272" t="s">
        <v>149</v>
      </c>
      <c r="H234" s="273">
        <v>52.5</v>
      </c>
      <c r="I234" s="274"/>
      <c r="J234" s="275">
        <f>ROUND(I234*H234,2)</f>
        <v>0</v>
      </c>
      <c r="K234" s="271" t="s">
        <v>19</v>
      </c>
      <c r="L234" s="276"/>
      <c r="M234" s="277" t="s">
        <v>19</v>
      </c>
      <c r="N234" s="278" t="s">
        <v>44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207</v>
      </c>
      <c r="AT234" s="218" t="s">
        <v>229</v>
      </c>
      <c r="AU234" s="218" t="s">
        <v>82</v>
      </c>
      <c r="AY234" s="20" t="s">
        <v>144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80</v>
      </c>
      <c r="BK234" s="219">
        <f>ROUND(I234*H234,2)</f>
        <v>0</v>
      </c>
      <c r="BL234" s="20" t="s">
        <v>151</v>
      </c>
      <c r="BM234" s="218" t="s">
        <v>575</v>
      </c>
    </row>
    <row r="235" s="13" customFormat="1">
      <c r="A235" s="13"/>
      <c r="B235" s="225"/>
      <c r="C235" s="226"/>
      <c r="D235" s="227" t="s">
        <v>155</v>
      </c>
      <c r="E235" s="228" t="s">
        <v>19</v>
      </c>
      <c r="F235" s="229" t="s">
        <v>564</v>
      </c>
      <c r="G235" s="226"/>
      <c r="H235" s="228" t="s">
        <v>19</v>
      </c>
      <c r="I235" s="230"/>
      <c r="J235" s="226"/>
      <c r="K235" s="226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155</v>
      </c>
      <c r="AU235" s="235" t="s">
        <v>82</v>
      </c>
      <c r="AV235" s="13" t="s">
        <v>80</v>
      </c>
      <c r="AW235" s="13" t="s">
        <v>35</v>
      </c>
      <c r="AX235" s="13" t="s">
        <v>73</v>
      </c>
      <c r="AY235" s="235" t="s">
        <v>144</v>
      </c>
    </row>
    <row r="236" s="14" customFormat="1">
      <c r="A236" s="14"/>
      <c r="B236" s="236"/>
      <c r="C236" s="237"/>
      <c r="D236" s="227" t="s">
        <v>155</v>
      </c>
      <c r="E236" s="238" t="s">
        <v>19</v>
      </c>
      <c r="F236" s="239" t="s">
        <v>565</v>
      </c>
      <c r="G236" s="237"/>
      <c r="H236" s="240">
        <v>26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155</v>
      </c>
      <c r="AU236" s="246" t="s">
        <v>82</v>
      </c>
      <c r="AV236" s="14" t="s">
        <v>82</v>
      </c>
      <c r="AW236" s="14" t="s">
        <v>35</v>
      </c>
      <c r="AX236" s="14" t="s">
        <v>73</v>
      </c>
      <c r="AY236" s="246" t="s">
        <v>144</v>
      </c>
    </row>
    <row r="237" s="13" customFormat="1">
      <c r="A237" s="13"/>
      <c r="B237" s="225"/>
      <c r="C237" s="226"/>
      <c r="D237" s="227" t="s">
        <v>155</v>
      </c>
      <c r="E237" s="228" t="s">
        <v>19</v>
      </c>
      <c r="F237" s="229" t="s">
        <v>567</v>
      </c>
      <c r="G237" s="226"/>
      <c r="H237" s="228" t="s">
        <v>19</v>
      </c>
      <c r="I237" s="230"/>
      <c r="J237" s="226"/>
      <c r="K237" s="226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155</v>
      </c>
      <c r="AU237" s="235" t="s">
        <v>82</v>
      </c>
      <c r="AV237" s="13" t="s">
        <v>80</v>
      </c>
      <c r="AW237" s="13" t="s">
        <v>35</v>
      </c>
      <c r="AX237" s="13" t="s">
        <v>73</v>
      </c>
      <c r="AY237" s="235" t="s">
        <v>144</v>
      </c>
    </row>
    <row r="238" s="14" customFormat="1">
      <c r="A238" s="14"/>
      <c r="B238" s="236"/>
      <c r="C238" s="237"/>
      <c r="D238" s="227" t="s">
        <v>155</v>
      </c>
      <c r="E238" s="238" t="s">
        <v>19</v>
      </c>
      <c r="F238" s="239" t="s">
        <v>568</v>
      </c>
      <c r="G238" s="237"/>
      <c r="H238" s="240">
        <v>26.5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155</v>
      </c>
      <c r="AU238" s="246" t="s">
        <v>82</v>
      </c>
      <c r="AV238" s="14" t="s">
        <v>82</v>
      </c>
      <c r="AW238" s="14" t="s">
        <v>35</v>
      </c>
      <c r="AX238" s="14" t="s">
        <v>73</v>
      </c>
      <c r="AY238" s="246" t="s">
        <v>144</v>
      </c>
    </row>
    <row r="239" s="16" customFormat="1">
      <c r="A239" s="16"/>
      <c r="B239" s="258"/>
      <c r="C239" s="259"/>
      <c r="D239" s="227" t="s">
        <v>155</v>
      </c>
      <c r="E239" s="260" t="s">
        <v>19</v>
      </c>
      <c r="F239" s="261" t="s">
        <v>175</v>
      </c>
      <c r="G239" s="259"/>
      <c r="H239" s="262">
        <v>52.5</v>
      </c>
      <c r="I239" s="263"/>
      <c r="J239" s="259"/>
      <c r="K239" s="259"/>
      <c r="L239" s="264"/>
      <c r="M239" s="265"/>
      <c r="N239" s="266"/>
      <c r="O239" s="266"/>
      <c r="P239" s="266"/>
      <c r="Q239" s="266"/>
      <c r="R239" s="266"/>
      <c r="S239" s="266"/>
      <c r="T239" s="267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68" t="s">
        <v>155</v>
      </c>
      <c r="AU239" s="268" t="s">
        <v>82</v>
      </c>
      <c r="AV239" s="16" t="s">
        <v>151</v>
      </c>
      <c r="AW239" s="16" t="s">
        <v>35</v>
      </c>
      <c r="AX239" s="16" t="s">
        <v>80</v>
      </c>
      <c r="AY239" s="268" t="s">
        <v>144</v>
      </c>
    </row>
    <row r="240" s="12" customFormat="1" ht="22.8" customHeight="1">
      <c r="A240" s="12"/>
      <c r="B240" s="191"/>
      <c r="C240" s="192"/>
      <c r="D240" s="193" t="s">
        <v>72</v>
      </c>
      <c r="E240" s="205" t="s">
        <v>212</v>
      </c>
      <c r="F240" s="205" t="s">
        <v>341</v>
      </c>
      <c r="G240" s="192"/>
      <c r="H240" s="192"/>
      <c r="I240" s="195"/>
      <c r="J240" s="206">
        <f>BK240</f>
        <v>0</v>
      </c>
      <c r="K240" s="192"/>
      <c r="L240" s="197"/>
      <c r="M240" s="198"/>
      <c r="N240" s="199"/>
      <c r="O240" s="199"/>
      <c r="P240" s="200">
        <f>SUM(P241:P285)</f>
        <v>0</v>
      </c>
      <c r="Q240" s="199"/>
      <c r="R240" s="200">
        <f>SUM(R241:R285)</f>
        <v>230.89853979999998</v>
      </c>
      <c r="S240" s="199"/>
      <c r="T240" s="201">
        <f>SUM(T241:T285)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2" t="s">
        <v>80</v>
      </c>
      <c r="AT240" s="203" t="s">
        <v>72</v>
      </c>
      <c r="AU240" s="203" t="s">
        <v>80</v>
      </c>
      <c r="AY240" s="202" t="s">
        <v>144</v>
      </c>
      <c r="BK240" s="204">
        <f>SUM(BK241:BK285)</f>
        <v>0</v>
      </c>
    </row>
    <row r="241" s="2" customFormat="1" ht="16.5" customHeight="1">
      <c r="A241" s="41"/>
      <c r="B241" s="42"/>
      <c r="C241" s="207" t="s">
        <v>371</v>
      </c>
      <c r="D241" s="207" t="s">
        <v>146</v>
      </c>
      <c r="E241" s="208" t="s">
        <v>576</v>
      </c>
      <c r="F241" s="209" t="s">
        <v>577</v>
      </c>
      <c r="G241" s="210" t="s">
        <v>244</v>
      </c>
      <c r="H241" s="211">
        <v>6</v>
      </c>
      <c r="I241" s="212"/>
      <c r="J241" s="213">
        <f>ROUND(I241*H241,2)</f>
        <v>0</v>
      </c>
      <c r="K241" s="209" t="s">
        <v>150</v>
      </c>
      <c r="L241" s="47"/>
      <c r="M241" s="214" t="s">
        <v>19</v>
      </c>
      <c r="N241" s="215" t="s">
        <v>44</v>
      </c>
      <c r="O241" s="87"/>
      <c r="P241" s="216">
        <f>O241*H241</f>
        <v>0</v>
      </c>
      <c r="Q241" s="216">
        <v>0.040078500000000003</v>
      </c>
      <c r="R241" s="216">
        <f>Q241*H241</f>
        <v>0.24047100000000002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151</v>
      </c>
      <c r="AT241" s="218" t="s">
        <v>146</v>
      </c>
      <c r="AU241" s="218" t="s">
        <v>82</v>
      </c>
      <c r="AY241" s="20" t="s">
        <v>144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80</v>
      </c>
      <c r="BK241" s="219">
        <f>ROUND(I241*H241,2)</f>
        <v>0</v>
      </c>
      <c r="BL241" s="20" t="s">
        <v>151</v>
      </c>
      <c r="BM241" s="218" t="s">
        <v>578</v>
      </c>
    </row>
    <row r="242" s="2" customFormat="1">
      <c r="A242" s="41"/>
      <c r="B242" s="42"/>
      <c r="C242" s="43"/>
      <c r="D242" s="220" t="s">
        <v>153</v>
      </c>
      <c r="E242" s="43"/>
      <c r="F242" s="221" t="s">
        <v>579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153</v>
      </c>
      <c r="AU242" s="20" t="s">
        <v>82</v>
      </c>
    </row>
    <row r="243" s="2" customFormat="1" ht="16.5" customHeight="1">
      <c r="A243" s="41"/>
      <c r="B243" s="42"/>
      <c r="C243" s="269" t="s">
        <v>377</v>
      </c>
      <c r="D243" s="269" t="s">
        <v>229</v>
      </c>
      <c r="E243" s="270" t="s">
        <v>580</v>
      </c>
      <c r="F243" s="271" t="s">
        <v>581</v>
      </c>
      <c r="G243" s="272" t="s">
        <v>331</v>
      </c>
      <c r="H243" s="273">
        <v>3</v>
      </c>
      <c r="I243" s="274"/>
      <c r="J243" s="275">
        <f>ROUND(I243*H243,2)</f>
        <v>0</v>
      </c>
      <c r="K243" s="271" t="s">
        <v>150</v>
      </c>
      <c r="L243" s="276"/>
      <c r="M243" s="277" t="s">
        <v>19</v>
      </c>
      <c r="N243" s="278" t="s">
        <v>44</v>
      </c>
      <c r="O243" s="87"/>
      <c r="P243" s="216">
        <f>O243*H243</f>
        <v>0</v>
      </c>
      <c r="Q243" s="216">
        <v>0.044999999999999998</v>
      </c>
      <c r="R243" s="216">
        <f>Q243*H243</f>
        <v>0.13500000000000001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207</v>
      </c>
      <c r="AT243" s="218" t="s">
        <v>229</v>
      </c>
      <c r="AU243" s="218" t="s">
        <v>82</v>
      </c>
      <c r="AY243" s="20" t="s">
        <v>144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80</v>
      </c>
      <c r="BK243" s="219">
        <f>ROUND(I243*H243,2)</f>
        <v>0</v>
      </c>
      <c r="BL243" s="20" t="s">
        <v>151</v>
      </c>
      <c r="BM243" s="218" t="s">
        <v>582</v>
      </c>
    </row>
    <row r="244" s="14" customFormat="1">
      <c r="A244" s="14"/>
      <c r="B244" s="236"/>
      <c r="C244" s="237"/>
      <c r="D244" s="227" t="s">
        <v>155</v>
      </c>
      <c r="E244" s="238" t="s">
        <v>19</v>
      </c>
      <c r="F244" s="239" t="s">
        <v>583</v>
      </c>
      <c r="G244" s="237"/>
      <c r="H244" s="240">
        <v>3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155</v>
      </c>
      <c r="AU244" s="246" t="s">
        <v>82</v>
      </c>
      <c r="AV244" s="14" t="s">
        <v>82</v>
      </c>
      <c r="AW244" s="14" t="s">
        <v>35</v>
      </c>
      <c r="AX244" s="14" t="s">
        <v>80</v>
      </c>
      <c r="AY244" s="246" t="s">
        <v>144</v>
      </c>
    </row>
    <row r="245" s="2" customFormat="1" ht="24.15" customHeight="1">
      <c r="A245" s="41"/>
      <c r="B245" s="42"/>
      <c r="C245" s="207" t="s">
        <v>383</v>
      </c>
      <c r="D245" s="207" t="s">
        <v>146</v>
      </c>
      <c r="E245" s="208" t="s">
        <v>584</v>
      </c>
      <c r="F245" s="209" t="s">
        <v>585</v>
      </c>
      <c r="G245" s="210" t="s">
        <v>244</v>
      </c>
      <c r="H245" s="211">
        <v>518</v>
      </c>
      <c r="I245" s="212"/>
      <c r="J245" s="213">
        <f>ROUND(I245*H245,2)</f>
        <v>0</v>
      </c>
      <c r="K245" s="209" t="s">
        <v>150</v>
      </c>
      <c r="L245" s="47"/>
      <c r="M245" s="214" t="s">
        <v>19</v>
      </c>
      <c r="N245" s="215" t="s">
        <v>44</v>
      </c>
      <c r="O245" s="87"/>
      <c r="P245" s="216">
        <f>O245*H245</f>
        <v>0</v>
      </c>
      <c r="Q245" s="216">
        <v>0.15539952000000001</v>
      </c>
      <c r="R245" s="216">
        <f>Q245*H245</f>
        <v>80.496951360000011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151</v>
      </c>
      <c r="AT245" s="218" t="s">
        <v>146</v>
      </c>
      <c r="AU245" s="218" t="s">
        <v>82</v>
      </c>
      <c r="AY245" s="20" t="s">
        <v>144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80</v>
      </c>
      <c r="BK245" s="219">
        <f>ROUND(I245*H245,2)</f>
        <v>0</v>
      </c>
      <c r="BL245" s="20" t="s">
        <v>151</v>
      </c>
      <c r="BM245" s="218" t="s">
        <v>586</v>
      </c>
    </row>
    <row r="246" s="2" customFormat="1">
      <c r="A246" s="41"/>
      <c r="B246" s="42"/>
      <c r="C246" s="43"/>
      <c r="D246" s="220" t="s">
        <v>153</v>
      </c>
      <c r="E246" s="43"/>
      <c r="F246" s="221" t="s">
        <v>587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153</v>
      </c>
      <c r="AU246" s="20" t="s">
        <v>82</v>
      </c>
    </row>
    <row r="247" s="13" customFormat="1">
      <c r="A247" s="13"/>
      <c r="B247" s="225"/>
      <c r="C247" s="226"/>
      <c r="D247" s="227" t="s">
        <v>155</v>
      </c>
      <c r="E247" s="228" t="s">
        <v>19</v>
      </c>
      <c r="F247" s="229" t="s">
        <v>358</v>
      </c>
      <c r="G247" s="226"/>
      <c r="H247" s="228" t="s">
        <v>19</v>
      </c>
      <c r="I247" s="230"/>
      <c r="J247" s="226"/>
      <c r="K247" s="226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155</v>
      </c>
      <c r="AU247" s="235" t="s">
        <v>82</v>
      </c>
      <c r="AV247" s="13" t="s">
        <v>80</v>
      </c>
      <c r="AW247" s="13" t="s">
        <v>35</v>
      </c>
      <c r="AX247" s="13" t="s">
        <v>73</v>
      </c>
      <c r="AY247" s="235" t="s">
        <v>144</v>
      </c>
    </row>
    <row r="248" s="14" customFormat="1">
      <c r="A248" s="14"/>
      <c r="B248" s="236"/>
      <c r="C248" s="237"/>
      <c r="D248" s="227" t="s">
        <v>155</v>
      </c>
      <c r="E248" s="238" t="s">
        <v>19</v>
      </c>
      <c r="F248" s="239" t="s">
        <v>588</v>
      </c>
      <c r="G248" s="237"/>
      <c r="H248" s="240">
        <v>404.5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155</v>
      </c>
      <c r="AU248" s="246" t="s">
        <v>82</v>
      </c>
      <c r="AV248" s="14" t="s">
        <v>82</v>
      </c>
      <c r="AW248" s="14" t="s">
        <v>35</v>
      </c>
      <c r="AX248" s="14" t="s">
        <v>73</v>
      </c>
      <c r="AY248" s="246" t="s">
        <v>144</v>
      </c>
    </row>
    <row r="249" s="14" customFormat="1">
      <c r="A249" s="14"/>
      <c r="B249" s="236"/>
      <c r="C249" s="237"/>
      <c r="D249" s="227" t="s">
        <v>155</v>
      </c>
      <c r="E249" s="238" t="s">
        <v>19</v>
      </c>
      <c r="F249" s="239" t="s">
        <v>589</v>
      </c>
      <c r="G249" s="237"/>
      <c r="H249" s="240">
        <v>81.5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155</v>
      </c>
      <c r="AU249" s="246" t="s">
        <v>82</v>
      </c>
      <c r="AV249" s="14" t="s">
        <v>82</v>
      </c>
      <c r="AW249" s="14" t="s">
        <v>35</v>
      </c>
      <c r="AX249" s="14" t="s">
        <v>73</v>
      </c>
      <c r="AY249" s="246" t="s">
        <v>144</v>
      </c>
    </row>
    <row r="250" s="14" customFormat="1">
      <c r="A250" s="14"/>
      <c r="B250" s="236"/>
      <c r="C250" s="237"/>
      <c r="D250" s="227" t="s">
        <v>155</v>
      </c>
      <c r="E250" s="238" t="s">
        <v>19</v>
      </c>
      <c r="F250" s="239" t="s">
        <v>590</v>
      </c>
      <c r="G250" s="237"/>
      <c r="H250" s="240">
        <v>32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155</v>
      </c>
      <c r="AU250" s="246" t="s">
        <v>82</v>
      </c>
      <c r="AV250" s="14" t="s">
        <v>82</v>
      </c>
      <c r="AW250" s="14" t="s">
        <v>35</v>
      </c>
      <c r="AX250" s="14" t="s">
        <v>73</v>
      </c>
      <c r="AY250" s="246" t="s">
        <v>144</v>
      </c>
    </row>
    <row r="251" s="16" customFormat="1">
      <c r="A251" s="16"/>
      <c r="B251" s="258"/>
      <c r="C251" s="259"/>
      <c r="D251" s="227" t="s">
        <v>155</v>
      </c>
      <c r="E251" s="260" t="s">
        <v>19</v>
      </c>
      <c r="F251" s="261" t="s">
        <v>175</v>
      </c>
      <c r="G251" s="259"/>
      <c r="H251" s="262">
        <v>518</v>
      </c>
      <c r="I251" s="263"/>
      <c r="J251" s="259"/>
      <c r="K251" s="259"/>
      <c r="L251" s="264"/>
      <c r="M251" s="265"/>
      <c r="N251" s="266"/>
      <c r="O251" s="266"/>
      <c r="P251" s="266"/>
      <c r="Q251" s="266"/>
      <c r="R251" s="266"/>
      <c r="S251" s="266"/>
      <c r="T251" s="267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T251" s="268" t="s">
        <v>155</v>
      </c>
      <c r="AU251" s="268" t="s">
        <v>82</v>
      </c>
      <c r="AV251" s="16" t="s">
        <v>151</v>
      </c>
      <c r="AW251" s="16" t="s">
        <v>35</v>
      </c>
      <c r="AX251" s="16" t="s">
        <v>80</v>
      </c>
      <c r="AY251" s="268" t="s">
        <v>144</v>
      </c>
    </row>
    <row r="252" s="2" customFormat="1" ht="16.5" customHeight="1">
      <c r="A252" s="41"/>
      <c r="B252" s="42"/>
      <c r="C252" s="269" t="s">
        <v>389</v>
      </c>
      <c r="D252" s="269" t="s">
        <v>229</v>
      </c>
      <c r="E252" s="270" t="s">
        <v>591</v>
      </c>
      <c r="F252" s="271" t="s">
        <v>592</v>
      </c>
      <c r="G252" s="272" t="s">
        <v>244</v>
      </c>
      <c r="H252" s="273">
        <v>412.58999999999998</v>
      </c>
      <c r="I252" s="274"/>
      <c r="J252" s="275">
        <f>ROUND(I252*H252,2)</f>
        <v>0</v>
      </c>
      <c r="K252" s="271" t="s">
        <v>150</v>
      </c>
      <c r="L252" s="276"/>
      <c r="M252" s="277" t="s">
        <v>19</v>
      </c>
      <c r="N252" s="278" t="s">
        <v>44</v>
      </c>
      <c r="O252" s="87"/>
      <c r="P252" s="216">
        <f>O252*H252</f>
        <v>0</v>
      </c>
      <c r="Q252" s="216">
        <v>0.080000000000000002</v>
      </c>
      <c r="R252" s="216">
        <f>Q252*H252</f>
        <v>33.007199999999997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207</v>
      </c>
      <c r="AT252" s="218" t="s">
        <v>229</v>
      </c>
      <c r="AU252" s="218" t="s">
        <v>82</v>
      </c>
      <c r="AY252" s="20" t="s">
        <v>144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80</v>
      </c>
      <c r="BK252" s="219">
        <f>ROUND(I252*H252,2)</f>
        <v>0</v>
      </c>
      <c r="BL252" s="20" t="s">
        <v>151</v>
      </c>
      <c r="BM252" s="218" t="s">
        <v>593</v>
      </c>
    </row>
    <row r="253" s="14" customFormat="1">
      <c r="A253" s="14"/>
      <c r="B253" s="236"/>
      <c r="C253" s="237"/>
      <c r="D253" s="227" t="s">
        <v>155</v>
      </c>
      <c r="E253" s="238" t="s">
        <v>19</v>
      </c>
      <c r="F253" s="239" t="s">
        <v>588</v>
      </c>
      <c r="G253" s="237"/>
      <c r="H253" s="240">
        <v>404.5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155</v>
      </c>
      <c r="AU253" s="246" t="s">
        <v>82</v>
      </c>
      <c r="AV253" s="14" t="s">
        <v>82</v>
      </c>
      <c r="AW253" s="14" t="s">
        <v>35</v>
      </c>
      <c r="AX253" s="14" t="s">
        <v>73</v>
      </c>
      <c r="AY253" s="246" t="s">
        <v>144</v>
      </c>
    </row>
    <row r="254" s="15" customFormat="1">
      <c r="A254" s="15"/>
      <c r="B254" s="247"/>
      <c r="C254" s="248"/>
      <c r="D254" s="227" t="s">
        <v>155</v>
      </c>
      <c r="E254" s="249" t="s">
        <v>19</v>
      </c>
      <c r="F254" s="250" t="s">
        <v>171</v>
      </c>
      <c r="G254" s="248"/>
      <c r="H254" s="251">
        <v>404.5</v>
      </c>
      <c r="I254" s="252"/>
      <c r="J254" s="248"/>
      <c r="K254" s="248"/>
      <c r="L254" s="253"/>
      <c r="M254" s="254"/>
      <c r="N254" s="255"/>
      <c r="O254" s="255"/>
      <c r="P254" s="255"/>
      <c r="Q254" s="255"/>
      <c r="R254" s="255"/>
      <c r="S254" s="255"/>
      <c r="T254" s="25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7" t="s">
        <v>155</v>
      </c>
      <c r="AU254" s="257" t="s">
        <v>82</v>
      </c>
      <c r="AV254" s="15" t="s">
        <v>163</v>
      </c>
      <c r="AW254" s="15" t="s">
        <v>35</v>
      </c>
      <c r="AX254" s="15" t="s">
        <v>73</v>
      </c>
      <c r="AY254" s="257" t="s">
        <v>144</v>
      </c>
    </row>
    <row r="255" s="14" customFormat="1">
      <c r="A255" s="14"/>
      <c r="B255" s="236"/>
      <c r="C255" s="237"/>
      <c r="D255" s="227" t="s">
        <v>155</v>
      </c>
      <c r="E255" s="238" t="s">
        <v>19</v>
      </c>
      <c r="F255" s="239" t="s">
        <v>594</v>
      </c>
      <c r="G255" s="237"/>
      <c r="H255" s="240">
        <v>412.58999999999998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155</v>
      </c>
      <c r="AU255" s="246" t="s">
        <v>82</v>
      </c>
      <c r="AV255" s="14" t="s">
        <v>82</v>
      </c>
      <c r="AW255" s="14" t="s">
        <v>35</v>
      </c>
      <c r="AX255" s="14" t="s">
        <v>80</v>
      </c>
      <c r="AY255" s="246" t="s">
        <v>144</v>
      </c>
    </row>
    <row r="256" s="2" customFormat="1" ht="16.5" customHeight="1">
      <c r="A256" s="41"/>
      <c r="B256" s="42"/>
      <c r="C256" s="269" t="s">
        <v>396</v>
      </c>
      <c r="D256" s="269" t="s">
        <v>229</v>
      </c>
      <c r="E256" s="270" t="s">
        <v>595</v>
      </c>
      <c r="F256" s="271" t="s">
        <v>596</v>
      </c>
      <c r="G256" s="272" t="s">
        <v>244</v>
      </c>
      <c r="H256" s="273">
        <v>83.129999999999995</v>
      </c>
      <c r="I256" s="274"/>
      <c r="J256" s="275">
        <f>ROUND(I256*H256,2)</f>
        <v>0</v>
      </c>
      <c r="K256" s="271" t="s">
        <v>150</v>
      </c>
      <c r="L256" s="276"/>
      <c r="M256" s="277" t="s">
        <v>19</v>
      </c>
      <c r="N256" s="278" t="s">
        <v>44</v>
      </c>
      <c r="O256" s="87"/>
      <c r="P256" s="216">
        <f>O256*H256</f>
        <v>0</v>
      </c>
      <c r="Q256" s="216">
        <v>0.055</v>
      </c>
      <c r="R256" s="216">
        <f>Q256*H256</f>
        <v>4.5721499999999997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207</v>
      </c>
      <c r="AT256" s="218" t="s">
        <v>229</v>
      </c>
      <c r="AU256" s="218" t="s">
        <v>82</v>
      </c>
      <c r="AY256" s="20" t="s">
        <v>144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80</v>
      </c>
      <c r="BK256" s="219">
        <f>ROUND(I256*H256,2)</f>
        <v>0</v>
      </c>
      <c r="BL256" s="20" t="s">
        <v>151</v>
      </c>
      <c r="BM256" s="218" t="s">
        <v>597</v>
      </c>
    </row>
    <row r="257" s="14" customFormat="1">
      <c r="A257" s="14"/>
      <c r="B257" s="236"/>
      <c r="C257" s="237"/>
      <c r="D257" s="227" t="s">
        <v>155</v>
      </c>
      <c r="E257" s="238" t="s">
        <v>19</v>
      </c>
      <c r="F257" s="239" t="s">
        <v>589</v>
      </c>
      <c r="G257" s="237"/>
      <c r="H257" s="240">
        <v>81.5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155</v>
      </c>
      <c r="AU257" s="246" t="s">
        <v>82</v>
      </c>
      <c r="AV257" s="14" t="s">
        <v>82</v>
      </c>
      <c r="AW257" s="14" t="s">
        <v>35</v>
      </c>
      <c r="AX257" s="14" t="s">
        <v>73</v>
      </c>
      <c r="AY257" s="246" t="s">
        <v>144</v>
      </c>
    </row>
    <row r="258" s="15" customFormat="1">
      <c r="A258" s="15"/>
      <c r="B258" s="247"/>
      <c r="C258" s="248"/>
      <c r="D258" s="227" t="s">
        <v>155</v>
      </c>
      <c r="E258" s="249" t="s">
        <v>19</v>
      </c>
      <c r="F258" s="250" t="s">
        <v>171</v>
      </c>
      <c r="G258" s="248"/>
      <c r="H258" s="251">
        <v>81.5</v>
      </c>
      <c r="I258" s="252"/>
      <c r="J258" s="248"/>
      <c r="K258" s="248"/>
      <c r="L258" s="253"/>
      <c r="M258" s="254"/>
      <c r="N258" s="255"/>
      <c r="O258" s="255"/>
      <c r="P258" s="255"/>
      <c r="Q258" s="255"/>
      <c r="R258" s="255"/>
      <c r="S258" s="255"/>
      <c r="T258" s="256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57" t="s">
        <v>155</v>
      </c>
      <c r="AU258" s="257" t="s">
        <v>82</v>
      </c>
      <c r="AV258" s="15" t="s">
        <v>163</v>
      </c>
      <c r="AW258" s="15" t="s">
        <v>35</v>
      </c>
      <c r="AX258" s="15" t="s">
        <v>73</v>
      </c>
      <c r="AY258" s="257" t="s">
        <v>144</v>
      </c>
    </row>
    <row r="259" s="14" customFormat="1">
      <c r="A259" s="14"/>
      <c r="B259" s="236"/>
      <c r="C259" s="237"/>
      <c r="D259" s="227" t="s">
        <v>155</v>
      </c>
      <c r="E259" s="238" t="s">
        <v>19</v>
      </c>
      <c r="F259" s="239" t="s">
        <v>598</v>
      </c>
      <c r="G259" s="237"/>
      <c r="H259" s="240">
        <v>83.129999999999995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155</v>
      </c>
      <c r="AU259" s="246" t="s">
        <v>82</v>
      </c>
      <c r="AV259" s="14" t="s">
        <v>82</v>
      </c>
      <c r="AW259" s="14" t="s">
        <v>35</v>
      </c>
      <c r="AX259" s="14" t="s">
        <v>80</v>
      </c>
      <c r="AY259" s="246" t="s">
        <v>144</v>
      </c>
    </row>
    <row r="260" s="2" customFormat="1" ht="16.5" customHeight="1">
      <c r="A260" s="41"/>
      <c r="B260" s="42"/>
      <c r="C260" s="269" t="s">
        <v>405</v>
      </c>
      <c r="D260" s="269" t="s">
        <v>229</v>
      </c>
      <c r="E260" s="270" t="s">
        <v>599</v>
      </c>
      <c r="F260" s="271" t="s">
        <v>600</v>
      </c>
      <c r="G260" s="272" t="s">
        <v>244</v>
      </c>
      <c r="H260" s="273">
        <v>32</v>
      </c>
      <c r="I260" s="274"/>
      <c r="J260" s="275">
        <f>ROUND(I260*H260,2)</f>
        <v>0</v>
      </c>
      <c r="K260" s="271" t="s">
        <v>150</v>
      </c>
      <c r="L260" s="276"/>
      <c r="M260" s="277" t="s">
        <v>19</v>
      </c>
      <c r="N260" s="278" t="s">
        <v>44</v>
      </c>
      <c r="O260" s="87"/>
      <c r="P260" s="216">
        <f>O260*H260</f>
        <v>0</v>
      </c>
      <c r="Q260" s="216">
        <v>0.065670000000000006</v>
      </c>
      <c r="R260" s="216">
        <f>Q260*H260</f>
        <v>2.1014400000000002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207</v>
      </c>
      <c r="AT260" s="218" t="s">
        <v>229</v>
      </c>
      <c r="AU260" s="218" t="s">
        <v>82</v>
      </c>
      <c r="AY260" s="20" t="s">
        <v>144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80</v>
      </c>
      <c r="BK260" s="219">
        <f>ROUND(I260*H260,2)</f>
        <v>0</v>
      </c>
      <c r="BL260" s="20" t="s">
        <v>151</v>
      </c>
      <c r="BM260" s="218" t="s">
        <v>601</v>
      </c>
    </row>
    <row r="261" s="14" customFormat="1">
      <c r="A261" s="14"/>
      <c r="B261" s="236"/>
      <c r="C261" s="237"/>
      <c r="D261" s="227" t="s">
        <v>155</v>
      </c>
      <c r="E261" s="238" t="s">
        <v>19</v>
      </c>
      <c r="F261" s="239" t="s">
        <v>590</v>
      </c>
      <c r="G261" s="237"/>
      <c r="H261" s="240">
        <v>32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6" t="s">
        <v>155</v>
      </c>
      <c r="AU261" s="246" t="s">
        <v>82</v>
      </c>
      <c r="AV261" s="14" t="s">
        <v>82</v>
      </c>
      <c r="AW261" s="14" t="s">
        <v>35</v>
      </c>
      <c r="AX261" s="14" t="s">
        <v>80</v>
      </c>
      <c r="AY261" s="246" t="s">
        <v>144</v>
      </c>
    </row>
    <row r="262" s="2" customFormat="1" ht="24.15" customHeight="1">
      <c r="A262" s="41"/>
      <c r="B262" s="42"/>
      <c r="C262" s="207" t="s">
        <v>412</v>
      </c>
      <c r="D262" s="207" t="s">
        <v>146</v>
      </c>
      <c r="E262" s="208" t="s">
        <v>602</v>
      </c>
      <c r="F262" s="209" t="s">
        <v>603</v>
      </c>
      <c r="G262" s="210" t="s">
        <v>244</v>
      </c>
      <c r="H262" s="211">
        <v>277</v>
      </c>
      <c r="I262" s="212"/>
      <c r="J262" s="213">
        <f>ROUND(I262*H262,2)</f>
        <v>0</v>
      </c>
      <c r="K262" s="209" t="s">
        <v>150</v>
      </c>
      <c r="L262" s="47"/>
      <c r="M262" s="214" t="s">
        <v>19</v>
      </c>
      <c r="N262" s="215" t="s">
        <v>44</v>
      </c>
      <c r="O262" s="87"/>
      <c r="P262" s="216">
        <f>O262*H262</f>
        <v>0</v>
      </c>
      <c r="Q262" s="216">
        <v>0.12949959999999999</v>
      </c>
      <c r="R262" s="216">
        <f>Q262*H262</f>
        <v>35.871389199999996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151</v>
      </c>
      <c r="AT262" s="218" t="s">
        <v>146</v>
      </c>
      <c r="AU262" s="218" t="s">
        <v>82</v>
      </c>
      <c r="AY262" s="20" t="s">
        <v>144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80</v>
      </c>
      <c r="BK262" s="219">
        <f>ROUND(I262*H262,2)</f>
        <v>0</v>
      </c>
      <c r="BL262" s="20" t="s">
        <v>151</v>
      </c>
      <c r="BM262" s="218" t="s">
        <v>604</v>
      </c>
    </row>
    <row r="263" s="2" customFormat="1">
      <c r="A263" s="41"/>
      <c r="B263" s="42"/>
      <c r="C263" s="43"/>
      <c r="D263" s="220" t="s">
        <v>153</v>
      </c>
      <c r="E263" s="43"/>
      <c r="F263" s="221" t="s">
        <v>605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153</v>
      </c>
      <c r="AU263" s="20" t="s">
        <v>82</v>
      </c>
    </row>
    <row r="264" s="13" customFormat="1">
      <c r="A264" s="13"/>
      <c r="B264" s="225"/>
      <c r="C264" s="226"/>
      <c r="D264" s="227" t="s">
        <v>155</v>
      </c>
      <c r="E264" s="228" t="s">
        <v>19</v>
      </c>
      <c r="F264" s="229" t="s">
        <v>358</v>
      </c>
      <c r="G264" s="226"/>
      <c r="H264" s="228" t="s">
        <v>19</v>
      </c>
      <c r="I264" s="230"/>
      <c r="J264" s="226"/>
      <c r="K264" s="226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155</v>
      </c>
      <c r="AU264" s="235" t="s">
        <v>82</v>
      </c>
      <c r="AV264" s="13" t="s">
        <v>80</v>
      </c>
      <c r="AW264" s="13" t="s">
        <v>35</v>
      </c>
      <c r="AX264" s="13" t="s">
        <v>73</v>
      </c>
      <c r="AY264" s="235" t="s">
        <v>144</v>
      </c>
    </row>
    <row r="265" s="14" customFormat="1">
      <c r="A265" s="14"/>
      <c r="B265" s="236"/>
      <c r="C265" s="237"/>
      <c r="D265" s="227" t="s">
        <v>155</v>
      </c>
      <c r="E265" s="238" t="s">
        <v>19</v>
      </c>
      <c r="F265" s="239" t="s">
        <v>606</v>
      </c>
      <c r="G265" s="237"/>
      <c r="H265" s="240">
        <v>277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6" t="s">
        <v>155</v>
      </c>
      <c r="AU265" s="246" t="s">
        <v>82</v>
      </c>
      <c r="AV265" s="14" t="s">
        <v>82</v>
      </c>
      <c r="AW265" s="14" t="s">
        <v>35</v>
      </c>
      <c r="AX265" s="14" t="s">
        <v>80</v>
      </c>
      <c r="AY265" s="246" t="s">
        <v>144</v>
      </c>
    </row>
    <row r="266" s="2" customFormat="1" ht="16.5" customHeight="1">
      <c r="A266" s="41"/>
      <c r="B266" s="42"/>
      <c r="C266" s="269" t="s">
        <v>419</v>
      </c>
      <c r="D266" s="269" t="s">
        <v>229</v>
      </c>
      <c r="E266" s="270" t="s">
        <v>607</v>
      </c>
      <c r="F266" s="271" t="s">
        <v>608</v>
      </c>
      <c r="G266" s="272" t="s">
        <v>244</v>
      </c>
      <c r="H266" s="273">
        <v>282.54000000000002</v>
      </c>
      <c r="I266" s="274"/>
      <c r="J266" s="275">
        <f>ROUND(I266*H266,2)</f>
        <v>0</v>
      </c>
      <c r="K266" s="271" t="s">
        <v>150</v>
      </c>
      <c r="L266" s="276"/>
      <c r="M266" s="277" t="s">
        <v>19</v>
      </c>
      <c r="N266" s="278" t="s">
        <v>44</v>
      </c>
      <c r="O266" s="87"/>
      <c r="P266" s="216">
        <f>O266*H266</f>
        <v>0</v>
      </c>
      <c r="Q266" s="216">
        <v>0.024</v>
      </c>
      <c r="R266" s="216">
        <f>Q266*H266</f>
        <v>6.7809600000000003</v>
      </c>
      <c r="S266" s="216">
        <v>0</v>
      </c>
      <c r="T266" s="21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207</v>
      </c>
      <c r="AT266" s="218" t="s">
        <v>229</v>
      </c>
      <c r="AU266" s="218" t="s">
        <v>82</v>
      </c>
      <c r="AY266" s="20" t="s">
        <v>144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80</v>
      </c>
      <c r="BK266" s="219">
        <f>ROUND(I266*H266,2)</f>
        <v>0</v>
      </c>
      <c r="BL266" s="20" t="s">
        <v>151</v>
      </c>
      <c r="BM266" s="218" t="s">
        <v>609</v>
      </c>
    </row>
    <row r="267" s="14" customFormat="1">
      <c r="A267" s="14"/>
      <c r="B267" s="236"/>
      <c r="C267" s="237"/>
      <c r="D267" s="227" t="s">
        <v>155</v>
      </c>
      <c r="E267" s="238" t="s">
        <v>19</v>
      </c>
      <c r="F267" s="239" t="s">
        <v>606</v>
      </c>
      <c r="G267" s="237"/>
      <c r="H267" s="240">
        <v>277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155</v>
      </c>
      <c r="AU267" s="246" t="s">
        <v>82</v>
      </c>
      <c r="AV267" s="14" t="s">
        <v>82</v>
      </c>
      <c r="AW267" s="14" t="s">
        <v>35</v>
      </c>
      <c r="AX267" s="14" t="s">
        <v>73</v>
      </c>
      <c r="AY267" s="246" t="s">
        <v>144</v>
      </c>
    </row>
    <row r="268" s="15" customFormat="1">
      <c r="A268" s="15"/>
      <c r="B268" s="247"/>
      <c r="C268" s="248"/>
      <c r="D268" s="227" t="s">
        <v>155</v>
      </c>
      <c r="E268" s="249" t="s">
        <v>19</v>
      </c>
      <c r="F268" s="250" t="s">
        <v>171</v>
      </c>
      <c r="G268" s="248"/>
      <c r="H268" s="251">
        <v>277</v>
      </c>
      <c r="I268" s="252"/>
      <c r="J268" s="248"/>
      <c r="K268" s="248"/>
      <c r="L268" s="253"/>
      <c r="M268" s="254"/>
      <c r="N268" s="255"/>
      <c r="O268" s="255"/>
      <c r="P268" s="255"/>
      <c r="Q268" s="255"/>
      <c r="R268" s="255"/>
      <c r="S268" s="255"/>
      <c r="T268" s="256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7" t="s">
        <v>155</v>
      </c>
      <c r="AU268" s="257" t="s">
        <v>82</v>
      </c>
      <c r="AV268" s="15" t="s">
        <v>163</v>
      </c>
      <c r="AW268" s="15" t="s">
        <v>35</v>
      </c>
      <c r="AX268" s="15" t="s">
        <v>73</v>
      </c>
      <c r="AY268" s="257" t="s">
        <v>144</v>
      </c>
    </row>
    <row r="269" s="14" customFormat="1">
      <c r="A269" s="14"/>
      <c r="B269" s="236"/>
      <c r="C269" s="237"/>
      <c r="D269" s="227" t="s">
        <v>155</v>
      </c>
      <c r="E269" s="238" t="s">
        <v>19</v>
      </c>
      <c r="F269" s="239" t="s">
        <v>610</v>
      </c>
      <c r="G269" s="237"/>
      <c r="H269" s="240">
        <v>282.54000000000002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155</v>
      </c>
      <c r="AU269" s="246" t="s">
        <v>82</v>
      </c>
      <c r="AV269" s="14" t="s">
        <v>82</v>
      </c>
      <c r="AW269" s="14" t="s">
        <v>35</v>
      </c>
      <c r="AX269" s="14" t="s">
        <v>80</v>
      </c>
      <c r="AY269" s="246" t="s">
        <v>144</v>
      </c>
    </row>
    <row r="270" s="2" customFormat="1" ht="24.15" customHeight="1">
      <c r="A270" s="41"/>
      <c r="B270" s="42"/>
      <c r="C270" s="207" t="s">
        <v>424</v>
      </c>
      <c r="D270" s="207" t="s">
        <v>146</v>
      </c>
      <c r="E270" s="208" t="s">
        <v>361</v>
      </c>
      <c r="F270" s="209" t="s">
        <v>362</v>
      </c>
      <c r="G270" s="210" t="s">
        <v>244</v>
      </c>
      <c r="H270" s="211">
        <v>42</v>
      </c>
      <c r="I270" s="212"/>
      <c r="J270" s="213">
        <f>ROUND(I270*H270,2)</f>
        <v>0</v>
      </c>
      <c r="K270" s="209" t="s">
        <v>150</v>
      </c>
      <c r="L270" s="47"/>
      <c r="M270" s="214" t="s">
        <v>19</v>
      </c>
      <c r="N270" s="215" t="s">
        <v>44</v>
      </c>
      <c r="O270" s="87"/>
      <c r="P270" s="216">
        <f>O270*H270</f>
        <v>0</v>
      </c>
      <c r="Q270" s="216">
        <v>0.14066960000000001</v>
      </c>
      <c r="R270" s="216">
        <f>Q270*H270</f>
        <v>5.9081232000000004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151</v>
      </c>
      <c r="AT270" s="218" t="s">
        <v>146</v>
      </c>
      <c r="AU270" s="218" t="s">
        <v>82</v>
      </c>
      <c r="AY270" s="20" t="s">
        <v>144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80</v>
      </c>
      <c r="BK270" s="219">
        <f>ROUND(I270*H270,2)</f>
        <v>0</v>
      </c>
      <c r="BL270" s="20" t="s">
        <v>151</v>
      </c>
      <c r="BM270" s="218" t="s">
        <v>611</v>
      </c>
    </row>
    <row r="271" s="2" customFormat="1">
      <c r="A271" s="41"/>
      <c r="B271" s="42"/>
      <c r="C271" s="43"/>
      <c r="D271" s="220" t="s">
        <v>153</v>
      </c>
      <c r="E271" s="43"/>
      <c r="F271" s="221" t="s">
        <v>364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153</v>
      </c>
      <c r="AU271" s="20" t="s">
        <v>82</v>
      </c>
    </row>
    <row r="272" s="13" customFormat="1">
      <c r="A272" s="13"/>
      <c r="B272" s="225"/>
      <c r="C272" s="226"/>
      <c r="D272" s="227" t="s">
        <v>155</v>
      </c>
      <c r="E272" s="228" t="s">
        <v>19</v>
      </c>
      <c r="F272" s="229" t="s">
        <v>358</v>
      </c>
      <c r="G272" s="226"/>
      <c r="H272" s="228" t="s">
        <v>19</v>
      </c>
      <c r="I272" s="230"/>
      <c r="J272" s="226"/>
      <c r="K272" s="226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155</v>
      </c>
      <c r="AU272" s="235" t="s">
        <v>82</v>
      </c>
      <c r="AV272" s="13" t="s">
        <v>80</v>
      </c>
      <c r="AW272" s="13" t="s">
        <v>35</v>
      </c>
      <c r="AX272" s="13" t="s">
        <v>73</v>
      </c>
      <c r="AY272" s="235" t="s">
        <v>144</v>
      </c>
    </row>
    <row r="273" s="14" customFormat="1">
      <c r="A273" s="14"/>
      <c r="B273" s="236"/>
      <c r="C273" s="237"/>
      <c r="D273" s="227" t="s">
        <v>155</v>
      </c>
      <c r="E273" s="238" t="s">
        <v>19</v>
      </c>
      <c r="F273" s="239" t="s">
        <v>612</v>
      </c>
      <c r="G273" s="237"/>
      <c r="H273" s="240">
        <v>42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6" t="s">
        <v>155</v>
      </c>
      <c r="AU273" s="246" t="s">
        <v>82</v>
      </c>
      <c r="AV273" s="14" t="s">
        <v>82</v>
      </c>
      <c r="AW273" s="14" t="s">
        <v>35</v>
      </c>
      <c r="AX273" s="14" t="s">
        <v>80</v>
      </c>
      <c r="AY273" s="246" t="s">
        <v>144</v>
      </c>
    </row>
    <row r="274" s="2" customFormat="1" ht="16.5" customHeight="1">
      <c r="A274" s="41"/>
      <c r="B274" s="42"/>
      <c r="C274" s="269" t="s">
        <v>428</v>
      </c>
      <c r="D274" s="269" t="s">
        <v>229</v>
      </c>
      <c r="E274" s="270" t="s">
        <v>613</v>
      </c>
      <c r="F274" s="271" t="s">
        <v>614</v>
      </c>
      <c r="G274" s="272" t="s">
        <v>244</v>
      </c>
      <c r="H274" s="273">
        <v>42</v>
      </c>
      <c r="I274" s="274"/>
      <c r="J274" s="275">
        <f>ROUND(I274*H274,2)</f>
        <v>0</v>
      </c>
      <c r="K274" s="271" t="s">
        <v>150</v>
      </c>
      <c r="L274" s="276"/>
      <c r="M274" s="277" t="s">
        <v>19</v>
      </c>
      <c r="N274" s="278" t="s">
        <v>44</v>
      </c>
      <c r="O274" s="87"/>
      <c r="P274" s="216">
        <f>O274*H274</f>
        <v>0</v>
      </c>
      <c r="Q274" s="216">
        <v>0.125</v>
      </c>
      <c r="R274" s="216">
        <f>Q274*H274</f>
        <v>5.25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207</v>
      </c>
      <c r="AT274" s="218" t="s">
        <v>229</v>
      </c>
      <c r="AU274" s="218" t="s">
        <v>82</v>
      </c>
      <c r="AY274" s="20" t="s">
        <v>144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80</v>
      </c>
      <c r="BK274" s="219">
        <f>ROUND(I274*H274,2)</f>
        <v>0</v>
      </c>
      <c r="BL274" s="20" t="s">
        <v>151</v>
      </c>
      <c r="BM274" s="218" t="s">
        <v>615</v>
      </c>
    </row>
    <row r="275" s="13" customFormat="1">
      <c r="A275" s="13"/>
      <c r="B275" s="225"/>
      <c r="C275" s="226"/>
      <c r="D275" s="227" t="s">
        <v>155</v>
      </c>
      <c r="E275" s="228" t="s">
        <v>19</v>
      </c>
      <c r="F275" s="229" t="s">
        <v>616</v>
      </c>
      <c r="G275" s="226"/>
      <c r="H275" s="228" t="s">
        <v>19</v>
      </c>
      <c r="I275" s="230"/>
      <c r="J275" s="226"/>
      <c r="K275" s="226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155</v>
      </c>
      <c r="AU275" s="235" t="s">
        <v>82</v>
      </c>
      <c r="AV275" s="13" t="s">
        <v>80</v>
      </c>
      <c r="AW275" s="13" t="s">
        <v>35</v>
      </c>
      <c r="AX275" s="13" t="s">
        <v>73</v>
      </c>
      <c r="AY275" s="235" t="s">
        <v>144</v>
      </c>
    </row>
    <row r="276" s="14" customFormat="1">
      <c r="A276" s="14"/>
      <c r="B276" s="236"/>
      <c r="C276" s="237"/>
      <c r="D276" s="227" t="s">
        <v>155</v>
      </c>
      <c r="E276" s="238" t="s">
        <v>19</v>
      </c>
      <c r="F276" s="239" t="s">
        <v>612</v>
      </c>
      <c r="G276" s="237"/>
      <c r="H276" s="240">
        <v>42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6" t="s">
        <v>155</v>
      </c>
      <c r="AU276" s="246" t="s">
        <v>82</v>
      </c>
      <c r="AV276" s="14" t="s">
        <v>82</v>
      </c>
      <c r="AW276" s="14" t="s">
        <v>35</v>
      </c>
      <c r="AX276" s="14" t="s">
        <v>80</v>
      </c>
      <c r="AY276" s="246" t="s">
        <v>144</v>
      </c>
    </row>
    <row r="277" s="2" customFormat="1" ht="16.5" customHeight="1">
      <c r="A277" s="41"/>
      <c r="B277" s="42"/>
      <c r="C277" s="207" t="s">
        <v>435</v>
      </c>
      <c r="D277" s="207" t="s">
        <v>146</v>
      </c>
      <c r="E277" s="208" t="s">
        <v>372</v>
      </c>
      <c r="F277" s="209" t="s">
        <v>373</v>
      </c>
      <c r="G277" s="210" t="s">
        <v>166</v>
      </c>
      <c r="H277" s="211">
        <v>25.056000000000001</v>
      </c>
      <c r="I277" s="212"/>
      <c r="J277" s="213">
        <f>ROUND(I277*H277,2)</f>
        <v>0</v>
      </c>
      <c r="K277" s="209" t="s">
        <v>150</v>
      </c>
      <c r="L277" s="47"/>
      <c r="M277" s="214" t="s">
        <v>19</v>
      </c>
      <c r="N277" s="215" t="s">
        <v>44</v>
      </c>
      <c r="O277" s="87"/>
      <c r="P277" s="216">
        <f>O277*H277</f>
        <v>0</v>
      </c>
      <c r="Q277" s="216">
        <v>2.2563399999999998</v>
      </c>
      <c r="R277" s="216">
        <f>Q277*H277</f>
        <v>56.534855039999997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151</v>
      </c>
      <c r="AT277" s="218" t="s">
        <v>146</v>
      </c>
      <c r="AU277" s="218" t="s">
        <v>82</v>
      </c>
      <c r="AY277" s="20" t="s">
        <v>144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80</v>
      </c>
      <c r="BK277" s="219">
        <f>ROUND(I277*H277,2)</f>
        <v>0</v>
      </c>
      <c r="BL277" s="20" t="s">
        <v>151</v>
      </c>
      <c r="BM277" s="218" t="s">
        <v>617</v>
      </c>
    </row>
    <row r="278" s="2" customFormat="1">
      <c r="A278" s="41"/>
      <c r="B278" s="42"/>
      <c r="C278" s="43"/>
      <c r="D278" s="220" t="s">
        <v>153</v>
      </c>
      <c r="E278" s="43"/>
      <c r="F278" s="221" t="s">
        <v>375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153</v>
      </c>
      <c r="AU278" s="20" t="s">
        <v>82</v>
      </c>
    </row>
    <row r="279" s="13" customFormat="1">
      <c r="A279" s="13"/>
      <c r="B279" s="225"/>
      <c r="C279" s="226"/>
      <c r="D279" s="227" t="s">
        <v>155</v>
      </c>
      <c r="E279" s="228" t="s">
        <v>19</v>
      </c>
      <c r="F279" s="229" t="s">
        <v>358</v>
      </c>
      <c r="G279" s="226"/>
      <c r="H279" s="228" t="s">
        <v>19</v>
      </c>
      <c r="I279" s="230"/>
      <c r="J279" s="226"/>
      <c r="K279" s="226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155</v>
      </c>
      <c r="AU279" s="235" t="s">
        <v>82</v>
      </c>
      <c r="AV279" s="13" t="s">
        <v>80</v>
      </c>
      <c r="AW279" s="13" t="s">
        <v>35</v>
      </c>
      <c r="AX279" s="13" t="s">
        <v>73</v>
      </c>
      <c r="AY279" s="235" t="s">
        <v>144</v>
      </c>
    </row>
    <row r="280" s="14" customFormat="1">
      <c r="A280" s="14"/>
      <c r="B280" s="236"/>
      <c r="C280" s="237"/>
      <c r="D280" s="227" t="s">
        <v>155</v>
      </c>
      <c r="E280" s="238" t="s">
        <v>19</v>
      </c>
      <c r="F280" s="239" t="s">
        <v>618</v>
      </c>
      <c r="G280" s="237"/>
      <c r="H280" s="240">
        <v>14.158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155</v>
      </c>
      <c r="AU280" s="246" t="s">
        <v>82</v>
      </c>
      <c r="AV280" s="14" t="s">
        <v>82</v>
      </c>
      <c r="AW280" s="14" t="s">
        <v>35</v>
      </c>
      <c r="AX280" s="14" t="s">
        <v>73</v>
      </c>
      <c r="AY280" s="246" t="s">
        <v>144</v>
      </c>
    </row>
    <row r="281" s="14" customFormat="1">
      <c r="A281" s="14"/>
      <c r="B281" s="236"/>
      <c r="C281" s="237"/>
      <c r="D281" s="227" t="s">
        <v>155</v>
      </c>
      <c r="E281" s="238" t="s">
        <v>19</v>
      </c>
      <c r="F281" s="239" t="s">
        <v>619</v>
      </c>
      <c r="G281" s="237"/>
      <c r="H281" s="240">
        <v>2.8530000000000002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155</v>
      </c>
      <c r="AU281" s="246" t="s">
        <v>82</v>
      </c>
      <c r="AV281" s="14" t="s">
        <v>82</v>
      </c>
      <c r="AW281" s="14" t="s">
        <v>35</v>
      </c>
      <c r="AX281" s="14" t="s">
        <v>73</v>
      </c>
      <c r="AY281" s="246" t="s">
        <v>144</v>
      </c>
    </row>
    <row r="282" s="14" customFormat="1">
      <c r="A282" s="14"/>
      <c r="B282" s="236"/>
      <c r="C282" s="237"/>
      <c r="D282" s="227" t="s">
        <v>155</v>
      </c>
      <c r="E282" s="238" t="s">
        <v>19</v>
      </c>
      <c r="F282" s="239" t="s">
        <v>620</v>
      </c>
      <c r="G282" s="237"/>
      <c r="H282" s="240">
        <v>1.1200000000000001</v>
      </c>
      <c r="I282" s="241"/>
      <c r="J282" s="237"/>
      <c r="K282" s="237"/>
      <c r="L282" s="242"/>
      <c r="M282" s="243"/>
      <c r="N282" s="244"/>
      <c r="O282" s="244"/>
      <c r="P282" s="244"/>
      <c r="Q282" s="244"/>
      <c r="R282" s="244"/>
      <c r="S282" s="244"/>
      <c r="T282" s="24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6" t="s">
        <v>155</v>
      </c>
      <c r="AU282" s="246" t="s">
        <v>82</v>
      </c>
      <c r="AV282" s="14" t="s">
        <v>82</v>
      </c>
      <c r="AW282" s="14" t="s">
        <v>35</v>
      </c>
      <c r="AX282" s="14" t="s">
        <v>73</v>
      </c>
      <c r="AY282" s="246" t="s">
        <v>144</v>
      </c>
    </row>
    <row r="283" s="14" customFormat="1">
      <c r="A283" s="14"/>
      <c r="B283" s="236"/>
      <c r="C283" s="237"/>
      <c r="D283" s="227" t="s">
        <v>155</v>
      </c>
      <c r="E283" s="238" t="s">
        <v>19</v>
      </c>
      <c r="F283" s="239" t="s">
        <v>621</v>
      </c>
      <c r="G283" s="237"/>
      <c r="H283" s="240">
        <v>5.9500000000000002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6" t="s">
        <v>155</v>
      </c>
      <c r="AU283" s="246" t="s">
        <v>82</v>
      </c>
      <c r="AV283" s="14" t="s">
        <v>82</v>
      </c>
      <c r="AW283" s="14" t="s">
        <v>35</v>
      </c>
      <c r="AX283" s="14" t="s">
        <v>73</v>
      </c>
      <c r="AY283" s="246" t="s">
        <v>144</v>
      </c>
    </row>
    <row r="284" s="14" customFormat="1">
      <c r="A284" s="14"/>
      <c r="B284" s="236"/>
      <c r="C284" s="237"/>
      <c r="D284" s="227" t="s">
        <v>155</v>
      </c>
      <c r="E284" s="238" t="s">
        <v>19</v>
      </c>
      <c r="F284" s="239" t="s">
        <v>622</v>
      </c>
      <c r="G284" s="237"/>
      <c r="H284" s="240">
        <v>0.97499999999999998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155</v>
      </c>
      <c r="AU284" s="246" t="s">
        <v>82</v>
      </c>
      <c r="AV284" s="14" t="s">
        <v>82</v>
      </c>
      <c r="AW284" s="14" t="s">
        <v>35</v>
      </c>
      <c r="AX284" s="14" t="s">
        <v>73</v>
      </c>
      <c r="AY284" s="246" t="s">
        <v>144</v>
      </c>
    </row>
    <row r="285" s="16" customFormat="1">
      <c r="A285" s="16"/>
      <c r="B285" s="258"/>
      <c r="C285" s="259"/>
      <c r="D285" s="227" t="s">
        <v>155</v>
      </c>
      <c r="E285" s="260" t="s">
        <v>19</v>
      </c>
      <c r="F285" s="261" t="s">
        <v>175</v>
      </c>
      <c r="G285" s="259"/>
      <c r="H285" s="262">
        <v>25.056000000000001</v>
      </c>
      <c r="I285" s="263"/>
      <c r="J285" s="259"/>
      <c r="K285" s="259"/>
      <c r="L285" s="264"/>
      <c r="M285" s="265"/>
      <c r="N285" s="266"/>
      <c r="O285" s="266"/>
      <c r="P285" s="266"/>
      <c r="Q285" s="266"/>
      <c r="R285" s="266"/>
      <c r="S285" s="266"/>
      <c r="T285" s="267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T285" s="268" t="s">
        <v>155</v>
      </c>
      <c r="AU285" s="268" t="s">
        <v>82</v>
      </c>
      <c r="AV285" s="16" t="s">
        <v>151</v>
      </c>
      <c r="AW285" s="16" t="s">
        <v>35</v>
      </c>
      <c r="AX285" s="16" t="s">
        <v>80</v>
      </c>
      <c r="AY285" s="268" t="s">
        <v>144</v>
      </c>
    </row>
    <row r="286" s="12" customFormat="1" ht="22.8" customHeight="1">
      <c r="A286" s="12"/>
      <c r="B286" s="191"/>
      <c r="C286" s="192"/>
      <c r="D286" s="193" t="s">
        <v>72</v>
      </c>
      <c r="E286" s="205" t="s">
        <v>403</v>
      </c>
      <c r="F286" s="205" t="s">
        <v>404</v>
      </c>
      <c r="G286" s="192"/>
      <c r="H286" s="192"/>
      <c r="I286" s="195"/>
      <c r="J286" s="206">
        <f>BK286</f>
        <v>0</v>
      </c>
      <c r="K286" s="192"/>
      <c r="L286" s="197"/>
      <c r="M286" s="198"/>
      <c r="N286" s="199"/>
      <c r="O286" s="199"/>
      <c r="P286" s="200">
        <f>SUM(P287:P314)</f>
        <v>0</v>
      </c>
      <c r="Q286" s="199"/>
      <c r="R286" s="200">
        <f>SUM(R287:R314)</f>
        <v>0</v>
      </c>
      <c r="S286" s="199"/>
      <c r="T286" s="201">
        <f>SUM(T287:T314)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2" t="s">
        <v>80</v>
      </c>
      <c r="AT286" s="203" t="s">
        <v>72</v>
      </c>
      <c r="AU286" s="203" t="s">
        <v>80</v>
      </c>
      <c r="AY286" s="202" t="s">
        <v>144</v>
      </c>
      <c r="BK286" s="204">
        <f>SUM(BK287:BK314)</f>
        <v>0</v>
      </c>
    </row>
    <row r="287" s="2" customFormat="1" ht="24.15" customHeight="1">
      <c r="A287" s="41"/>
      <c r="B287" s="42"/>
      <c r="C287" s="207" t="s">
        <v>623</v>
      </c>
      <c r="D287" s="207" t="s">
        <v>146</v>
      </c>
      <c r="E287" s="208" t="s">
        <v>406</v>
      </c>
      <c r="F287" s="209" t="s">
        <v>407</v>
      </c>
      <c r="G287" s="210" t="s">
        <v>215</v>
      </c>
      <c r="H287" s="211">
        <v>345.94099999999997</v>
      </c>
      <c r="I287" s="212"/>
      <c r="J287" s="213">
        <f>ROUND(I287*H287,2)</f>
        <v>0</v>
      </c>
      <c r="K287" s="209" t="s">
        <v>150</v>
      </c>
      <c r="L287" s="47"/>
      <c r="M287" s="214" t="s">
        <v>19</v>
      </c>
      <c r="N287" s="215" t="s">
        <v>44</v>
      </c>
      <c r="O287" s="87"/>
      <c r="P287" s="216">
        <f>O287*H287</f>
        <v>0</v>
      </c>
      <c r="Q287" s="216">
        <v>0</v>
      </c>
      <c r="R287" s="216">
        <f>Q287*H287</f>
        <v>0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151</v>
      </c>
      <c r="AT287" s="218" t="s">
        <v>146</v>
      </c>
      <c r="AU287" s="218" t="s">
        <v>82</v>
      </c>
      <c r="AY287" s="20" t="s">
        <v>144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80</v>
      </c>
      <c r="BK287" s="219">
        <f>ROUND(I287*H287,2)</f>
        <v>0</v>
      </c>
      <c r="BL287" s="20" t="s">
        <v>151</v>
      </c>
      <c r="BM287" s="218" t="s">
        <v>624</v>
      </c>
    </row>
    <row r="288" s="2" customFormat="1">
      <c r="A288" s="41"/>
      <c r="B288" s="42"/>
      <c r="C288" s="43"/>
      <c r="D288" s="220" t="s">
        <v>153</v>
      </c>
      <c r="E288" s="43"/>
      <c r="F288" s="221" t="s">
        <v>409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153</v>
      </c>
      <c r="AU288" s="20" t="s">
        <v>82</v>
      </c>
    </row>
    <row r="289" s="14" customFormat="1">
      <c r="A289" s="14"/>
      <c r="B289" s="236"/>
      <c r="C289" s="237"/>
      <c r="D289" s="227" t="s">
        <v>155</v>
      </c>
      <c r="E289" s="238" t="s">
        <v>19</v>
      </c>
      <c r="F289" s="239" t="s">
        <v>625</v>
      </c>
      <c r="G289" s="237"/>
      <c r="H289" s="240">
        <v>147.55000000000001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155</v>
      </c>
      <c r="AU289" s="246" t="s">
        <v>82</v>
      </c>
      <c r="AV289" s="14" t="s">
        <v>82</v>
      </c>
      <c r="AW289" s="14" t="s">
        <v>35</v>
      </c>
      <c r="AX289" s="14" t="s">
        <v>73</v>
      </c>
      <c r="AY289" s="246" t="s">
        <v>144</v>
      </c>
    </row>
    <row r="290" s="14" customFormat="1">
      <c r="A290" s="14"/>
      <c r="B290" s="236"/>
      <c r="C290" s="237"/>
      <c r="D290" s="227" t="s">
        <v>155</v>
      </c>
      <c r="E290" s="238" t="s">
        <v>19</v>
      </c>
      <c r="F290" s="239" t="s">
        <v>626</v>
      </c>
      <c r="G290" s="237"/>
      <c r="H290" s="240">
        <v>169.18000000000001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155</v>
      </c>
      <c r="AU290" s="246" t="s">
        <v>82</v>
      </c>
      <c r="AV290" s="14" t="s">
        <v>82</v>
      </c>
      <c r="AW290" s="14" t="s">
        <v>35</v>
      </c>
      <c r="AX290" s="14" t="s">
        <v>73</v>
      </c>
      <c r="AY290" s="246" t="s">
        <v>144</v>
      </c>
    </row>
    <row r="291" s="14" customFormat="1">
      <c r="A291" s="14"/>
      <c r="B291" s="236"/>
      <c r="C291" s="237"/>
      <c r="D291" s="227" t="s">
        <v>155</v>
      </c>
      <c r="E291" s="238" t="s">
        <v>19</v>
      </c>
      <c r="F291" s="239" t="s">
        <v>627</v>
      </c>
      <c r="G291" s="237"/>
      <c r="H291" s="240">
        <v>29.210999999999999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155</v>
      </c>
      <c r="AU291" s="246" t="s">
        <v>82</v>
      </c>
      <c r="AV291" s="14" t="s">
        <v>82</v>
      </c>
      <c r="AW291" s="14" t="s">
        <v>35</v>
      </c>
      <c r="AX291" s="14" t="s">
        <v>73</v>
      </c>
      <c r="AY291" s="246" t="s">
        <v>144</v>
      </c>
    </row>
    <row r="292" s="16" customFormat="1">
      <c r="A292" s="16"/>
      <c r="B292" s="258"/>
      <c r="C292" s="259"/>
      <c r="D292" s="227" t="s">
        <v>155</v>
      </c>
      <c r="E292" s="260" t="s">
        <v>19</v>
      </c>
      <c r="F292" s="261" t="s">
        <v>175</v>
      </c>
      <c r="G292" s="259"/>
      <c r="H292" s="262">
        <v>345.94100000000003</v>
      </c>
      <c r="I292" s="263"/>
      <c r="J292" s="259"/>
      <c r="K292" s="259"/>
      <c r="L292" s="264"/>
      <c r="M292" s="265"/>
      <c r="N292" s="266"/>
      <c r="O292" s="266"/>
      <c r="P292" s="266"/>
      <c r="Q292" s="266"/>
      <c r="R292" s="266"/>
      <c r="S292" s="266"/>
      <c r="T292" s="267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68" t="s">
        <v>155</v>
      </c>
      <c r="AU292" s="268" t="s">
        <v>82</v>
      </c>
      <c r="AV292" s="16" t="s">
        <v>151</v>
      </c>
      <c r="AW292" s="16" t="s">
        <v>35</v>
      </c>
      <c r="AX292" s="16" t="s">
        <v>80</v>
      </c>
      <c r="AY292" s="268" t="s">
        <v>144</v>
      </c>
    </row>
    <row r="293" s="2" customFormat="1" ht="24.15" customHeight="1">
      <c r="A293" s="41"/>
      <c r="B293" s="42"/>
      <c r="C293" s="207" t="s">
        <v>628</v>
      </c>
      <c r="D293" s="207" t="s">
        <v>146</v>
      </c>
      <c r="E293" s="208" t="s">
        <v>413</v>
      </c>
      <c r="F293" s="209" t="s">
        <v>414</v>
      </c>
      <c r="G293" s="210" t="s">
        <v>215</v>
      </c>
      <c r="H293" s="211">
        <v>6572.8789999999999</v>
      </c>
      <c r="I293" s="212"/>
      <c r="J293" s="213">
        <f>ROUND(I293*H293,2)</f>
        <v>0</v>
      </c>
      <c r="K293" s="209" t="s">
        <v>150</v>
      </c>
      <c r="L293" s="47"/>
      <c r="M293" s="214" t="s">
        <v>19</v>
      </c>
      <c r="N293" s="215" t="s">
        <v>44</v>
      </c>
      <c r="O293" s="87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151</v>
      </c>
      <c r="AT293" s="218" t="s">
        <v>146</v>
      </c>
      <c r="AU293" s="218" t="s">
        <v>82</v>
      </c>
      <c r="AY293" s="20" t="s">
        <v>144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80</v>
      </c>
      <c r="BK293" s="219">
        <f>ROUND(I293*H293,2)</f>
        <v>0</v>
      </c>
      <c r="BL293" s="20" t="s">
        <v>151</v>
      </c>
      <c r="BM293" s="218" t="s">
        <v>629</v>
      </c>
    </row>
    <row r="294" s="2" customFormat="1">
      <c r="A294" s="41"/>
      <c r="B294" s="42"/>
      <c r="C294" s="43"/>
      <c r="D294" s="220" t="s">
        <v>153</v>
      </c>
      <c r="E294" s="43"/>
      <c r="F294" s="221" t="s">
        <v>416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153</v>
      </c>
      <c r="AU294" s="20" t="s">
        <v>82</v>
      </c>
    </row>
    <row r="295" s="13" customFormat="1">
      <c r="A295" s="13"/>
      <c r="B295" s="225"/>
      <c r="C295" s="226"/>
      <c r="D295" s="227" t="s">
        <v>155</v>
      </c>
      <c r="E295" s="228" t="s">
        <v>19</v>
      </c>
      <c r="F295" s="229" t="s">
        <v>196</v>
      </c>
      <c r="G295" s="226"/>
      <c r="H295" s="228" t="s">
        <v>19</v>
      </c>
      <c r="I295" s="230"/>
      <c r="J295" s="226"/>
      <c r="K295" s="226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155</v>
      </c>
      <c r="AU295" s="235" t="s">
        <v>82</v>
      </c>
      <c r="AV295" s="13" t="s">
        <v>80</v>
      </c>
      <c r="AW295" s="13" t="s">
        <v>35</v>
      </c>
      <c r="AX295" s="13" t="s">
        <v>73</v>
      </c>
      <c r="AY295" s="235" t="s">
        <v>144</v>
      </c>
    </row>
    <row r="296" s="14" customFormat="1">
      <c r="A296" s="14"/>
      <c r="B296" s="236"/>
      <c r="C296" s="237"/>
      <c r="D296" s="227" t="s">
        <v>155</v>
      </c>
      <c r="E296" s="238" t="s">
        <v>19</v>
      </c>
      <c r="F296" s="239" t="s">
        <v>630</v>
      </c>
      <c r="G296" s="237"/>
      <c r="H296" s="240">
        <v>2803.4499999999998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6" t="s">
        <v>155</v>
      </c>
      <c r="AU296" s="246" t="s">
        <v>82</v>
      </c>
      <c r="AV296" s="14" t="s">
        <v>82</v>
      </c>
      <c r="AW296" s="14" t="s">
        <v>35</v>
      </c>
      <c r="AX296" s="14" t="s">
        <v>73</v>
      </c>
      <c r="AY296" s="246" t="s">
        <v>144</v>
      </c>
    </row>
    <row r="297" s="14" customFormat="1">
      <c r="A297" s="14"/>
      <c r="B297" s="236"/>
      <c r="C297" s="237"/>
      <c r="D297" s="227" t="s">
        <v>155</v>
      </c>
      <c r="E297" s="238" t="s">
        <v>19</v>
      </c>
      <c r="F297" s="239" t="s">
        <v>631</v>
      </c>
      <c r="G297" s="237"/>
      <c r="H297" s="240">
        <v>3214.4200000000001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6" t="s">
        <v>155</v>
      </c>
      <c r="AU297" s="246" t="s">
        <v>82</v>
      </c>
      <c r="AV297" s="14" t="s">
        <v>82</v>
      </c>
      <c r="AW297" s="14" t="s">
        <v>35</v>
      </c>
      <c r="AX297" s="14" t="s">
        <v>73</v>
      </c>
      <c r="AY297" s="246" t="s">
        <v>144</v>
      </c>
    </row>
    <row r="298" s="14" customFormat="1">
      <c r="A298" s="14"/>
      <c r="B298" s="236"/>
      <c r="C298" s="237"/>
      <c r="D298" s="227" t="s">
        <v>155</v>
      </c>
      <c r="E298" s="238" t="s">
        <v>19</v>
      </c>
      <c r="F298" s="239" t="s">
        <v>632</v>
      </c>
      <c r="G298" s="237"/>
      <c r="H298" s="240">
        <v>555.00900000000001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155</v>
      </c>
      <c r="AU298" s="246" t="s">
        <v>82</v>
      </c>
      <c r="AV298" s="14" t="s">
        <v>82</v>
      </c>
      <c r="AW298" s="14" t="s">
        <v>35</v>
      </c>
      <c r="AX298" s="14" t="s">
        <v>73</v>
      </c>
      <c r="AY298" s="246" t="s">
        <v>144</v>
      </c>
    </row>
    <row r="299" s="16" customFormat="1">
      <c r="A299" s="16"/>
      <c r="B299" s="258"/>
      <c r="C299" s="259"/>
      <c r="D299" s="227" t="s">
        <v>155</v>
      </c>
      <c r="E299" s="260" t="s">
        <v>19</v>
      </c>
      <c r="F299" s="261" t="s">
        <v>175</v>
      </c>
      <c r="G299" s="259"/>
      <c r="H299" s="262">
        <v>6572.8789999999999</v>
      </c>
      <c r="I299" s="263"/>
      <c r="J299" s="259"/>
      <c r="K299" s="259"/>
      <c r="L299" s="264"/>
      <c r="M299" s="265"/>
      <c r="N299" s="266"/>
      <c r="O299" s="266"/>
      <c r="P299" s="266"/>
      <c r="Q299" s="266"/>
      <c r="R299" s="266"/>
      <c r="S299" s="266"/>
      <c r="T299" s="267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T299" s="268" t="s">
        <v>155</v>
      </c>
      <c r="AU299" s="268" t="s">
        <v>82</v>
      </c>
      <c r="AV299" s="16" t="s">
        <v>151</v>
      </c>
      <c r="AW299" s="16" t="s">
        <v>35</v>
      </c>
      <c r="AX299" s="16" t="s">
        <v>80</v>
      </c>
      <c r="AY299" s="268" t="s">
        <v>144</v>
      </c>
    </row>
    <row r="300" s="2" customFormat="1" ht="16.5" customHeight="1">
      <c r="A300" s="41"/>
      <c r="B300" s="42"/>
      <c r="C300" s="207" t="s">
        <v>633</v>
      </c>
      <c r="D300" s="207" t="s">
        <v>146</v>
      </c>
      <c r="E300" s="208" t="s">
        <v>420</v>
      </c>
      <c r="F300" s="209" t="s">
        <v>421</v>
      </c>
      <c r="G300" s="210" t="s">
        <v>215</v>
      </c>
      <c r="H300" s="211">
        <v>345.94099999999997</v>
      </c>
      <c r="I300" s="212"/>
      <c r="J300" s="213">
        <f>ROUND(I300*H300,2)</f>
        <v>0</v>
      </c>
      <c r="K300" s="209" t="s">
        <v>150</v>
      </c>
      <c r="L300" s="47"/>
      <c r="M300" s="214" t="s">
        <v>19</v>
      </c>
      <c r="N300" s="215" t="s">
        <v>44</v>
      </c>
      <c r="O300" s="87"/>
      <c r="P300" s="216">
        <f>O300*H300</f>
        <v>0</v>
      </c>
      <c r="Q300" s="216">
        <v>0</v>
      </c>
      <c r="R300" s="216">
        <f>Q300*H300</f>
        <v>0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151</v>
      </c>
      <c r="AT300" s="218" t="s">
        <v>146</v>
      </c>
      <c r="AU300" s="218" t="s">
        <v>82</v>
      </c>
      <c r="AY300" s="20" t="s">
        <v>144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80</v>
      </c>
      <c r="BK300" s="219">
        <f>ROUND(I300*H300,2)</f>
        <v>0</v>
      </c>
      <c r="BL300" s="20" t="s">
        <v>151</v>
      </c>
      <c r="BM300" s="218" t="s">
        <v>634</v>
      </c>
    </row>
    <row r="301" s="2" customFormat="1">
      <c r="A301" s="41"/>
      <c r="B301" s="42"/>
      <c r="C301" s="43"/>
      <c r="D301" s="220" t="s">
        <v>153</v>
      </c>
      <c r="E301" s="43"/>
      <c r="F301" s="221" t="s">
        <v>423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153</v>
      </c>
      <c r="AU301" s="20" t="s">
        <v>82</v>
      </c>
    </row>
    <row r="302" s="14" customFormat="1">
      <c r="A302" s="14"/>
      <c r="B302" s="236"/>
      <c r="C302" s="237"/>
      <c r="D302" s="227" t="s">
        <v>155</v>
      </c>
      <c r="E302" s="238" t="s">
        <v>19</v>
      </c>
      <c r="F302" s="239" t="s">
        <v>625</v>
      </c>
      <c r="G302" s="237"/>
      <c r="H302" s="240">
        <v>147.55000000000001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155</v>
      </c>
      <c r="AU302" s="246" t="s">
        <v>82</v>
      </c>
      <c r="AV302" s="14" t="s">
        <v>82</v>
      </c>
      <c r="AW302" s="14" t="s">
        <v>35</v>
      </c>
      <c r="AX302" s="14" t="s">
        <v>73</v>
      </c>
      <c r="AY302" s="246" t="s">
        <v>144</v>
      </c>
    </row>
    <row r="303" s="14" customFormat="1">
      <c r="A303" s="14"/>
      <c r="B303" s="236"/>
      <c r="C303" s="237"/>
      <c r="D303" s="227" t="s">
        <v>155</v>
      </c>
      <c r="E303" s="238" t="s">
        <v>19</v>
      </c>
      <c r="F303" s="239" t="s">
        <v>626</v>
      </c>
      <c r="G303" s="237"/>
      <c r="H303" s="240">
        <v>169.18000000000001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6" t="s">
        <v>155</v>
      </c>
      <c r="AU303" s="246" t="s">
        <v>82</v>
      </c>
      <c r="AV303" s="14" t="s">
        <v>82</v>
      </c>
      <c r="AW303" s="14" t="s">
        <v>35</v>
      </c>
      <c r="AX303" s="14" t="s">
        <v>73</v>
      </c>
      <c r="AY303" s="246" t="s">
        <v>144</v>
      </c>
    </row>
    <row r="304" s="14" customFormat="1">
      <c r="A304" s="14"/>
      <c r="B304" s="236"/>
      <c r="C304" s="237"/>
      <c r="D304" s="227" t="s">
        <v>155</v>
      </c>
      <c r="E304" s="238" t="s">
        <v>19</v>
      </c>
      <c r="F304" s="239" t="s">
        <v>627</v>
      </c>
      <c r="G304" s="237"/>
      <c r="H304" s="240">
        <v>29.210999999999999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155</v>
      </c>
      <c r="AU304" s="246" t="s">
        <v>82</v>
      </c>
      <c r="AV304" s="14" t="s">
        <v>82</v>
      </c>
      <c r="AW304" s="14" t="s">
        <v>35</v>
      </c>
      <c r="AX304" s="14" t="s">
        <v>73</v>
      </c>
      <c r="AY304" s="246" t="s">
        <v>144</v>
      </c>
    </row>
    <row r="305" s="16" customFormat="1">
      <c r="A305" s="16"/>
      <c r="B305" s="258"/>
      <c r="C305" s="259"/>
      <c r="D305" s="227" t="s">
        <v>155</v>
      </c>
      <c r="E305" s="260" t="s">
        <v>19</v>
      </c>
      <c r="F305" s="261" t="s">
        <v>175</v>
      </c>
      <c r="G305" s="259"/>
      <c r="H305" s="262">
        <v>345.94100000000003</v>
      </c>
      <c r="I305" s="263"/>
      <c r="J305" s="259"/>
      <c r="K305" s="259"/>
      <c r="L305" s="264"/>
      <c r="M305" s="265"/>
      <c r="N305" s="266"/>
      <c r="O305" s="266"/>
      <c r="P305" s="266"/>
      <c r="Q305" s="266"/>
      <c r="R305" s="266"/>
      <c r="S305" s="266"/>
      <c r="T305" s="267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268" t="s">
        <v>155</v>
      </c>
      <c r="AU305" s="268" t="s">
        <v>82</v>
      </c>
      <c r="AV305" s="16" t="s">
        <v>151</v>
      </c>
      <c r="AW305" s="16" t="s">
        <v>35</v>
      </c>
      <c r="AX305" s="16" t="s">
        <v>80</v>
      </c>
      <c r="AY305" s="268" t="s">
        <v>144</v>
      </c>
    </row>
    <row r="306" s="2" customFormat="1" ht="24.15" customHeight="1">
      <c r="A306" s="41"/>
      <c r="B306" s="42"/>
      <c r="C306" s="207" t="s">
        <v>635</v>
      </c>
      <c r="D306" s="207" t="s">
        <v>146</v>
      </c>
      <c r="E306" s="208" t="s">
        <v>636</v>
      </c>
      <c r="F306" s="209" t="s">
        <v>637</v>
      </c>
      <c r="G306" s="210" t="s">
        <v>215</v>
      </c>
      <c r="H306" s="211">
        <v>147.55000000000001</v>
      </c>
      <c r="I306" s="212"/>
      <c r="J306" s="213">
        <f>ROUND(I306*H306,2)</f>
        <v>0</v>
      </c>
      <c r="K306" s="209" t="s">
        <v>150</v>
      </c>
      <c r="L306" s="47"/>
      <c r="M306" s="214" t="s">
        <v>19</v>
      </c>
      <c r="N306" s="215" t="s">
        <v>44</v>
      </c>
      <c r="O306" s="87"/>
      <c r="P306" s="216">
        <f>O306*H306</f>
        <v>0</v>
      </c>
      <c r="Q306" s="216">
        <v>0</v>
      </c>
      <c r="R306" s="216">
        <f>Q306*H306</f>
        <v>0</v>
      </c>
      <c r="S306" s="216">
        <v>0</v>
      </c>
      <c r="T306" s="217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8" t="s">
        <v>151</v>
      </c>
      <c r="AT306" s="218" t="s">
        <v>146</v>
      </c>
      <c r="AU306" s="218" t="s">
        <v>82</v>
      </c>
      <c r="AY306" s="20" t="s">
        <v>144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20" t="s">
        <v>80</v>
      </c>
      <c r="BK306" s="219">
        <f>ROUND(I306*H306,2)</f>
        <v>0</v>
      </c>
      <c r="BL306" s="20" t="s">
        <v>151</v>
      </c>
      <c r="BM306" s="218" t="s">
        <v>638</v>
      </c>
    </row>
    <row r="307" s="2" customFormat="1">
      <c r="A307" s="41"/>
      <c r="B307" s="42"/>
      <c r="C307" s="43"/>
      <c r="D307" s="220" t="s">
        <v>153</v>
      </c>
      <c r="E307" s="43"/>
      <c r="F307" s="221" t="s">
        <v>639</v>
      </c>
      <c r="G307" s="43"/>
      <c r="H307" s="43"/>
      <c r="I307" s="222"/>
      <c r="J307" s="43"/>
      <c r="K307" s="43"/>
      <c r="L307" s="47"/>
      <c r="M307" s="223"/>
      <c r="N307" s="224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153</v>
      </c>
      <c r="AU307" s="20" t="s">
        <v>82</v>
      </c>
    </row>
    <row r="308" s="14" customFormat="1">
      <c r="A308" s="14"/>
      <c r="B308" s="236"/>
      <c r="C308" s="237"/>
      <c r="D308" s="227" t="s">
        <v>155</v>
      </c>
      <c r="E308" s="238" t="s">
        <v>19</v>
      </c>
      <c r="F308" s="239" t="s">
        <v>625</v>
      </c>
      <c r="G308" s="237"/>
      <c r="H308" s="240">
        <v>147.55000000000001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6" t="s">
        <v>155</v>
      </c>
      <c r="AU308" s="246" t="s">
        <v>82</v>
      </c>
      <c r="AV308" s="14" t="s">
        <v>82</v>
      </c>
      <c r="AW308" s="14" t="s">
        <v>35</v>
      </c>
      <c r="AX308" s="14" t="s">
        <v>80</v>
      </c>
      <c r="AY308" s="246" t="s">
        <v>144</v>
      </c>
    </row>
    <row r="309" s="2" customFormat="1" ht="24.15" customHeight="1">
      <c r="A309" s="41"/>
      <c r="B309" s="42"/>
      <c r="C309" s="207" t="s">
        <v>640</v>
      </c>
      <c r="D309" s="207" t="s">
        <v>146</v>
      </c>
      <c r="E309" s="208" t="s">
        <v>425</v>
      </c>
      <c r="F309" s="209" t="s">
        <v>214</v>
      </c>
      <c r="G309" s="210" t="s">
        <v>215</v>
      </c>
      <c r="H309" s="211">
        <v>29.210999999999999</v>
      </c>
      <c r="I309" s="212"/>
      <c r="J309" s="213">
        <f>ROUND(I309*H309,2)</f>
        <v>0</v>
      </c>
      <c r="K309" s="209" t="s">
        <v>150</v>
      </c>
      <c r="L309" s="47"/>
      <c r="M309" s="214" t="s">
        <v>19</v>
      </c>
      <c r="N309" s="215" t="s">
        <v>44</v>
      </c>
      <c r="O309" s="87"/>
      <c r="P309" s="216">
        <f>O309*H309</f>
        <v>0</v>
      </c>
      <c r="Q309" s="216">
        <v>0</v>
      </c>
      <c r="R309" s="216">
        <f>Q309*H309</f>
        <v>0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151</v>
      </c>
      <c r="AT309" s="218" t="s">
        <v>146</v>
      </c>
      <c r="AU309" s="218" t="s">
        <v>82</v>
      </c>
      <c r="AY309" s="20" t="s">
        <v>144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80</v>
      </c>
      <c r="BK309" s="219">
        <f>ROUND(I309*H309,2)</f>
        <v>0</v>
      </c>
      <c r="BL309" s="20" t="s">
        <v>151</v>
      </c>
      <c r="BM309" s="218" t="s">
        <v>641</v>
      </c>
    </row>
    <row r="310" s="2" customFormat="1">
      <c r="A310" s="41"/>
      <c r="B310" s="42"/>
      <c r="C310" s="43"/>
      <c r="D310" s="220" t="s">
        <v>153</v>
      </c>
      <c r="E310" s="43"/>
      <c r="F310" s="221" t="s">
        <v>427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153</v>
      </c>
      <c r="AU310" s="20" t="s">
        <v>82</v>
      </c>
    </row>
    <row r="311" s="14" customFormat="1">
      <c r="A311" s="14"/>
      <c r="B311" s="236"/>
      <c r="C311" s="237"/>
      <c r="D311" s="227" t="s">
        <v>155</v>
      </c>
      <c r="E311" s="238" t="s">
        <v>19</v>
      </c>
      <c r="F311" s="239" t="s">
        <v>627</v>
      </c>
      <c r="G311" s="237"/>
      <c r="H311" s="240">
        <v>29.210999999999999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6" t="s">
        <v>155</v>
      </c>
      <c r="AU311" s="246" t="s">
        <v>82</v>
      </c>
      <c r="AV311" s="14" t="s">
        <v>82</v>
      </c>
      <c r="AW311" s="14" t="s">
        <v>35</v>
      </c>
      <c r="AX311" s="14" t="s">
        <v>80</v>
      </c>
      <c r="AY311" s="246" t="s">
        <v>144</v>
      </c>
    </row>
    <row r="312" s="2" customFormat="1" ht="24.15" customHeight="1">
      <c r="A312" s="41"/>
      <c r="B312" s="42"/>
      <c r="C312" s="207" t="s">
        <v>642</v>
      </c>
      <c r="D312" s="207" t="s">
        <v>146</v>
      </c>
      <c r="E312" s="208" t="s">
        <v>429</v>
      </c>
      <c r="F312" s="209" t="s">
        <v>430</v>
      </c>
      <c r="G312" s="210" t="s">
        <v>215</v>
      </c>
      <c r="H312" s="211">
        <v>169.18000000000001</v>
      </c>
      <c r="I312" s="212"/>
      <c r="J312" s="213">
        <f>ROUND(I312*H312,2)</f>
        <v>0</v>
      </c>
      <c r="K312" s="209" t="s">
        <v>150</v>
      </c>
      <c r="L312" s="47"/>
      <c r="M312" s="214" t="s">
        <v>19</v>
      </c>
      <c r="N312" s="215" t="s">
        <v>44</v>
      </c>
      <c r="O312" s="87"/>
      <c r="P312" s="216">
        <f>O312*H312</f>
        <v>0</v>
      </c>
      <c r="Q312" s="216">
        <v>0</v>
      </c>
      <c r="R312" s="216">
        <f>Q312*H312</f>
        <v>0</v>
      </c>
      <c r="S312" s="216">
        <v>0</v>
      </c>
      <c r="T312" s="217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151</v>
      </c>
      <c r="AT312" s="218" t="s">
        <v>146</v>
      </c>
      <c r="AU312" s="218" t="s">
        <v>82</v>
      </c>
      <c r="AY312" s="20" t="s">
        <v>144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80</v>
      </c>
      <c r="BK312" s="219">
        <f>ROUND(I312*H312,2)</f>
        <v>0</v>
      </c>
      <c r="BL312" s="20" t="s">
        <v>151</v>
      </c>
      <c r="BM312" s="218" t="s">
        <v>643</v>
      </c>
    </row>
    <row r="313" s="2" customFormat="1">
      <c r="A313" s="41"/>
      <c r="B313" s="42"/>
      <c r="C313" s="43"/>
      <c r="D313" s="220" t="s">
        <v>153</v>
      </c>
      <c r="E313" s="43"/>
      <c r="F313" s="221" t="s">
        <v>432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153</v>
      </c>
      <c r="AU313" s="20" t="s">
        <v>82</v>
      </c>
    </row>
    <row r="314" s="14" customFormat="1">
      <c r="A314" s="14"/>
      <c r="B314" s="236"/>
      <c r="C314" s="237"/>
      <c r="D314" s="227" t="s">
        <v>155</v>
      </c>
      <c r="E314" s="238" t="s">
        <v>19</v>
      </c>
      <c r="F314" s="239" t="s">
        <v>626</v>
      </c>
      <c r="G314" s="237"/>
      <c r="H314" s="240">
        <v>169.18000000000001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6" t="s">
        <v>155</v>
      </c>
      <c r="AU314" s="246" t="s">
        <v>82</v>
      </c>
      <c r="AV314" s="14" t="s">
        <v>82</v>
      </c>
      <c r="AW314" s="14" t="s">
        <v>35</v>
      </c>
      <c r="AX314" s="14" t="s">
        <v>80</v>
      </c>
      <c r="AY314" s="246" t="s">
        <v>144</v>
      </c>
    </row>
    <row r="315" s="12" customFormat="1" ht="22.8" customHeight="1">
      <c r="A315" s="12"/>
      <c r="B315" s="191"/>
      <c r="C315" s="192"/>
      <c r="D315" s="193" t="s">
        <v>72</v>
      </c>
      <c r="E315" s="205" t="s">
        <v>433</v>
      </c>
      <c r="F315" s="205" t="s">
        <v>434</v>
      </c>
      <c r="G315" s="192"/>
      <c r="H315" s="192"/>
      <c r="I315" s="195"/>
      <c r="J315" s="206">
        <f>BK315</f>
        <v>0</v>
      </c>
      <c r="K315" s="192"/>
      <c r="L315" s="197"/>
      <c r="M315" s="198"/>
      <c r="N315" s="199"/>
      <c r="O315" s="199"/>
      <c r="P315" s="200">
        <f>SUM(P316:P317)</f>
        <v>0</v>
      </c>
      <c r="Q315" s="199"/>
      <c r="R315" s="200">
        <f>SUM(R316:R317)</f>
        <v>0</v>
      </c>
      <c r="S315" s="199"/>
      <c r="T315" s="201">
        <f>SUM(T316:T317)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02" t="s">
        <v>80</v>
      </c>
      <c r="AT315" s="203" t="s">
        <v>72</v>
      </c>
      <c r="AU315" s="203" t="s">
        <v>80</v>
      </c>
      <c r="AY315" s="202" t="s">
        <v>144</v>
      </c>
      <c r="BK315" s="204">
        <f>SUM(BK316:BK317)</f>
        <v>0</v>
      </c>
    </row>
    <row r="316" s="2" customFormat="1" ht="24.15" customHeight="1">
      <c r="A316" s="41"/>
      <c r="B316" s="42"/>
      <c r="C316" s="207" t="s">
        <v>644</v>
      </c>
      <c r="D316" s="207" t="s">
        <v>146</v>
      </c>
      <c r="E316" s="208" t="s">
        <v>645</v>
      </c>
      <c r="F316" s="209" t="s">
        <v>646</v>
      </c>
      <c r="G316" s="210" t="s">
        <v>215</v>
      </c>
      <c r="H316" s="211">
        <v>473.61000000000001</v>
      </c>
      <c r="I316" s="212"/>
      <c r="J316" s="213">
        <f>ROUND(I316*H316,2)</f>
        <v>0</v>
      </c>
      <c r="K316" s="209" t="s">
        <v>150</v>
      </c>
      <c r="L316" s="47"/>
      <c r="M316" s="214" t="s">
        <v>19</v>
      </c>
      <c r="N316" s="215" t="s">
        <v>44</v>
      </c>
      <c r="O316" s="87"/>
      <c r="P316" s="216">
        <f>O316*H316</f>
        <v>0</v>
      </c>
      <c r="Q316" s="216">
        <v>0</v>
      </c>
      <c r="R316" s="216">
        <f>Q316*H316</f>
        <v>0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151</v>
      </c>
      <c r="AT316" s="218" t="s">
        <v>146</v>
      </c>
      <c r="AU316" s="218" t="s">
        <v>82</v>
      </c>
      <c r="AY316" s="20" t="s">
        <v>144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80</v>
      </c>
      <c r="BK316" s="219">
        <f>ROUND(I316*H316,2)</f>
        <v>0</v>
      </c>
      <c r="BL316" s="20" t="s">
        <v>151</v>
      </c>
      <c r="BM316" s="218" t="s">
        <v>647</v>
      </c>
    </row>
    <row r="317" s="2" customFormat="1">
      <c r="A317" s="41"/>
      <c r="B317" s="42"/>
      <c r="C317" s="43"/>
      <c r="D317" s="220" t="s">
        <v>153</v>
      </c>
      <c r="E317" s="43"/>
      <c r="F317" s="221" t="s">
        <v>648</v>
      </c>
      <c r="G317" s="43"/>
      <c r="H317" s="43"/>
      <c r="I317" s="222"/>
      <c r="J317" s="43"/>
      <c r="K317" s="43"/>
      <c r="L317" s="47"/>
      <c r="M317" s="279"/>
      <c r="N317" s="280"/>
      <c r="O317" s="281"/>
      <c r="P317" s="281"/>
      <c r="Q317" s="281"/>
      <c r="R317" s="281"/>
      <c r="S317" s="281"/>
      <c r="T317" s="282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153</v>
      </c>
      <c r="AU317" s="20" t="s">
        <v>82</v>
      </c>
    </row>
    <row r="318" s="2" customFormat="1" ht="6.96" customHeight="1">
      <c r="A318" s="41"/>
      <c r="B318" s="62"/>
      <c r="C318" s="63"/>
      <c r="D318" s="63"/>
      <c r="E318" s="63"/>
      <c r="F318" s="63"/>
      <c r="G318" s="63"/>
      <c r="H318" s="63"/>
      <c r="I318" s="63"/>
      <c r="J318" s="63"/>
      <c r="K318" s="63"/>
      <c r="L318" s="47"/>
      <c r="M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</row>
  </sheetData>
  <sheetProtection sheet="1" autoFilter="0" formatColumns="0" formatRows="0" objects="1" scenarios="1" spinCount="100000" saltValue="ga5xCUG79lK63YvT8n72mjidYLYpAo+tNPsXAxgCgPXt/bs3b6x0EVWufzQcZlODpgRgff9RTRIcHR9k1ZxzpQ==" hashValue="bqiYdq92PEOsscuYmvRkUO8UOZXavJQlJoSanZ2ULiHSYoVsowh0miDkUOiQU9r9UhfmewFQD2r7ExJhYgGxow==" algorithmName="SHA-512" password="CC35"/>
  <autoFilter ref="C84:K31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1/111211101"/>
    <hyperlink ref="F91" r:id="rId2" display="https://podminky.urs.cz/item/CS_URS_2024_01/111301111"/>
    <hyperlink ref="F95" r:id="rId3" display="https://podminky.urs.cz/item/CS_URS_2024_01/112101102"/>
    <hyperlink ref="F97" r:id="rId4" display="https://podminky.urs.cz/item/CS_URS_2024_01/112101125"/>
    <hyperlink ref="F100" r:id="rId5" display="https://podminky.urs.cz/item/CS_URS_2024_01/112251103"/>
    <hyperlink ref="F102" r:id="rId6" display="https://podminky.urs.cz/item/CS_URS_2024_01/112251105"/>
    <hyperlink ref="F104" r:id="rId7" display="https://podminky.urs.cz/item/CS_URS_2024_01/113106111"/>
    <hyperlink ref="F108" r:id="rId8" display="https://podminky.urs.cz/item/CS_URS_2024_01/113106121"/>
    <hyperlink ref="F112" r:id="rId9" display="https://podminky.urs.cz/item/CS_URS_2024_01/113106122"/>
    <hyperlink ref="F116" r:id="rId10" display="https://podminky.urs.cz/item/CS_URS_2024_01/113107331"/>
    <hyperlink ref="F120" r:id="rId11" display="https://podminky.urs.cz/item/CS_URS_2024_01/113107342"/>
    <hyperlink ref="F126" r:id="rId12" display="https://podminky.urs.cz/item/CS_URS_2024_01/113201112"/>
    <hyperlink ref="F130" r:id="rId13" display="https://podminky.urs.cz/item/CS_URS_2024_01/113202111"/>
    <hyperlink ref="F134" r:id="rId14" display="https://podminky.urs.cz/item/CS_URS_2024_01/122251105"/>
    <hyperlink ref="F145" r:id="rId15" display="https://podminky.urs.cz/item/CS_URS_2024_01/162702111"/>
    <hyperlink ref="F148" r:id="rId16" display="https://podminky.urs.cz/item/CS_URS_2024_01/162702119"/>
    <hyperlink ref="F151" r:id="rId17" display="https://podminky.urs.cz/item/CS_URS_2024_01/162751117"/>
    <hyperlink ref="F156" r:id="rId18" display="https://podminky.urs.cz/item/CS_URS_2024_01/162751119"/>
    <hyperlink ref="F162" r:id="rId19" display="https://podminky.urs.cz/item/CS_URS_2024_01/171201201"/>
    <hyperlink ref="F168" r:id="rId20" display="https://podminky.urs.cz/item/CS_URS_2024_01/171201231"/>
    <hyperlink ref="F174" r:id="rId21" display="https://podminky.urs.cz/item/CS_URS_2024_01/181951112"/>
    <hyperlink ref="F181" r:id="rId22" display="https://podminky.urs.cz/item/CS_URS_2024_01/564851111"/>
    <hyperlink ref="F189" r:id="rId23" display="https://podminky.urs.cz/item/CS_URS_2024_01/564861111"/>
    <hyperlink ref="F193" r:id="rId24" display="https://podminky.urs.cz/item/CS_URS_2024_01/567122114"/>
    <hyperlink ref="F200" r:id="rId25" display="https://podminky.urs.cz/item/CS_URS_2024_01/591211111"/>
    <hyperlink ref="F212" r:id="rId26" display="https://podminky.urs.cz/item/CS_URS_2024_01/591411111"/>
    <hyperlink ref="F217" r:id="rId27" display="https://podminky.urs.cz/item/CS_URS_2024_01/596811120"/>
    <hyperlink ref="F242" r:id="rId28" display="https://podminky.urs.cz/item/CS_URS_2024_01/911111111"/>
    <hyperlink ref="F246" r:id="rId29" display="https://podminky.urs.cz/item/CS_URS_2024_01/916131213"/>
    <hyperlink ref="F263" r:id="rId30" display="https://podminky.urs.cz/item/CS_URS_2024_01/916231213"/>
    <hyperlink ref="F271" r:id="rId31" display="https://podminky.urs.cz/item/CS_URS_2024_01/916241213"/>
    <hyperlink ref="F278" r:id="rId32" display="https://podminky.urs.cz/item/CS_URS_2024_01/916991121"/>
    <hyperlink ref="F288" r:id="rId33" display="https://podminky.urs.cz/item/CS_URS_2024_01/997221561"/>
    <hyperlink ref="F294" r:id="rId34" display="https://podminky.urs.cz/item/CS_URS_2024_01/997221569"/>
    <hyperlink ref="F301" r:id="rId35" display="https://podminky.urs.cz/item/CS_URS_2024_01/997221611"/>
    <hyperlink ref="F307" r:id="rId36" display="https://podminky.urs.cz/item/CS_URS_2024_01/997221861"/>
    <hyperlink ref="F310" r:id="rId37" display="https://podminky.urs.cz/item/CS_URS_2024_01/997221873"/>
    <hyperlink ref="F313" r:id="rId38" display="https://podminky.urs.cz/item/CS_URS_2024_01/997221875"/>
    <hyperlink ref="F317" r:id="rId39" display="https://podminky.urs.cz/item/CS_URS_2024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649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ROUND(J86,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ROUND((SUM(BE86:BE254)),  2)</f>
        <v>0</v>
      </c>
      <c r="G33" s="41"/>
      <c r="H33" s="41"/>
      <c r="I33" s="151">
        <v>0.20999999999999999</v>
      </c>
      <c r="J33" s="150">
        <f>ROUND(((SUM(BE86:BE254))*I33),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ROUND((SUM(BF86:BF254)),  2)</f>
        <v>0</v>
      </c>
      <c r="G34" s="41"/>
      <c r="H34" s="41"/>
      <c r="I34" s="151">
        <v>0.12</v>
      </c>
      <c r="J34" s="150">
        <f>ROUND(((SUM(BF86:BF254))*I34),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ROUND((SUM(BG86:BG254)),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ROUND((SUM(BH86:BH254)),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ROUND((SUM(BI86:BI254)),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 xml:space="preserve">016/2024_3 - SO 101.3 Chodníky vedleší 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J88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124</v>
      </c>
      <c r="E62" s="177"/>
      <c r="F62" s="177"/>
      <c r="G62" s="177"/>
      <c r="H62" s="177"/>
      <c r="I62" s="177"/>
      <c r="J62" s="178">
        <f>J127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125</v>
      </c>
      <c r="E63" s="177"/>
      <c r="F63" s="177"/>
      <c r="G63" s="177"/>
      <c r="H63" s="177"/>
      <c r="I63" s="177"/>
      <c r="J63" s="178">
        <f>J168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126</v>
      </c>
      <c r="E64" s="177"/>
      <c r="F64" s="177"/>
      <c r="G64" s="177"/>
      <c r="H64" s="177"/>
      <c r="I64" s="177"/>
      <c r="J64" s="178">
        <f>J178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127</v>
      </c>
      <c r="E65" s="177"/>
      <c r="F65" s="177"/>
      <c r="G65" s="177"/>
      <c r="H65" s="177"/>
      <c r="I65" s="177"/>
      <c r="J65" s="178">
        <f>J241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128</v>
      </c>
      <c r="E66" s="177"/>
      <c r="F66" s="177"/>
      <c r="G66" s="177"/>
      <c r="H66" s="177"/>
      <c r="I66" s="177"/>
      <c r="J66" s="178">
        <f>J252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129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63" t="str">
        <f>E7</f>
        <v>Rekonstrukce ulice Čapkova, Světlá nad Sázavou I.etapa</v>
      </c>
      <c r="F76" s="35"/>
      <c r="G76" s="35"/>
      <c r="H76" s="35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114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 xml:space="preserve">016/2024_3 - SO 101.3 Chodníky vedleší </v>
      </c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21</v>
      </c>
      <c r="D80" s="43"/>
      <c r="E80" s="43"/>
      <c r="F80" s="30" t="str">
        <f>F12</f>
        <v>ul. Čapkova</v>
      </c>
      <c r="G80" s="43"/>
      <c r="H80" s="43"/>
      <c r="I80" s="35" t="s">
        <v>23</v>
      </c>
      <c r="J80" s="75" t="str">
        <f>IF(J12="","",J12)</f>
        <v>1. 3. 2024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25</v>
      </c>
      <c r="D82" s="43"/>
      <c r="E82" s="43"/>
      <c r="F82" s="30" t="str">
        <f>E15</f>
        <v>Město Světlá nad Sázavou</v>
      </c>
      <c r="G82" s="43"/>
      <c r="H82" s="43"/>
      <c r="I82" s="35" t="s">
        <v>31</v>
      </c>
      <c r="J82" s="39" t="str">
        <f>E21</f>
        <v>DI PROJEKT s.r.o.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29</v>
      </c>
      <c r="D83" s="43"/>
      <c r="E83" s="43"/>
      <c r="F83" s="30" t="str">
        <f>IF(E18="","",E18)</f>
        <v>Vyplň údaj</v>
      </c>
      <c r="G83" s="43"/>
      <c r="H83" s="43"/>
      <c r="I83" s="35" t="s">
        <v>36</v>
      </c>
      <c r="J83" s="39" t="str">
        <f>E24</f>
        <v>DI PROJEKT s.r.o.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0"/>
      <c r="B85" s="181"/>
      <c r="C85" s="182" t="s">
        <v>130</v>
      </c>
      <c r="D85" s="183" t="s">
        <v>58</v>
      </c>
      <c r="E85" s="183" t="s">
        <v>54</v>
      </c>
      <c r="F85" s="183" t="s">
        <v>55</v>
      </c>
      <c r="G85" s="183" t="s">
        <v>131</v>
      </c>
      <c r="H85" s="183" t="s">
        <v>132</v>
      </c>
      <c r="I85" s="183" t="s">
        <v>133</v>
      </c>
      <c r="J85" s="183" t="s">
        <v>118</v>
      </c>
      <c r="K85" s="184" t="s">
        <v>134</v>
      </c>
      <c r="L85" s="185"/>
      <c r="M85" s="95" t="s">
        <v>19</v>
      </c>
      <c r="N85" s="96" t="s">
        <v>43</v>
      </c>
      <c r="O85" s="96" t="s">
        <v>135</v>
      </c>
      <c r="P85" s="96" t="s">
        <v>136</v>
      </c>
      <c r="Q85" s="96" t="s">
        <v>137</v>
      </c>
      <c r="R85" s="96" t="s">
        <v>138</v>
      </c>
      <c r="S85" s="96" t="s">
        <v>139</v>
      </c>
      <c r="T85" s="97" t="s">
        <v>140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</row>
    <row r="86" s="2" customFormat="1" ht="22.8" customHeight="1">
      <c r="A86" s="41"/>
      <c r="B86" s="42"/>
      <c r="C86" s="102" t="s">
        <v>141</v>
      </c>
      <c r="D86" s="43"/>
      <c r="E86" s="43"/>
      <c r="F86" s="43"/>
      <c r="G86" s="43"/>
      <c r="H86" s="43"/>
      <c r="I86" s="43"/>
      <c r="J86" s="186">
        <f>BK86</f>
        <v>0</v>
      </c>
      <c r="K86" s="43"/>
      <c r="L86" s="47"/>
      <c r="M86" s="98"/>
      <c r="N86" s="187"/>
      <c r="O86" s="99"/>
      <c r="P86" s="188">
        <f>P87</f>
        <v>0</v>
      </c>
      <c r="Q86" s="99"/>
      <c r="R86" s="188">
        <f>R87</f>
        <v>69.177414678000005</v>
      </c>
      <c r="S86" s="99"/>
      <c r="T86" s="189">
        <f>T87</f>
        <v>1.3940000000000001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72</v>
      </c>
      <c r="AU86" s="20" t="s">
        <v>119</v>
      </c>
      <c r="BK86" s="190">
        <f>BK87</f>
        <v>0</v>
      </c>
    </row>
    <row r="87" s="12" customFormat="1" ht="25.92" customHeight="1">
      <c r="A87" s="12"/>
      <c r="B87" s="191"/>
      <c r="C87" s="192"/>
      <c r="D87" s="193" t="s">
        <v>72</v>
      </c>
      <c r="E87" s="194" t="s">
        <v>142</v>
      </c>
      <c r="F87" s="194" t="s">
        <v>143</v>
      </c>
      <c r="G87" s="192"/>
      <c r="H87" s="192"/>
      <c r="I87" s="195"/>
      <c r="J87" s="196">
        <f>BK87</f>
        <v>0</v>
      </c>
      <c r="K87" s="192"/>
      <c r="L87" s="197"/>
      <c r="M87" s="198"/>
      <c r="N87" s="199"/>
      <c r="O87" s="199"/>
      <c r="P87" s="200">
        <f>P88+P127+P168+P178+P241+P252</f>
        <v>0</v>
      </c>
      <c r="Q87" s="199"/>
      <c r="R87" s="200">
        <f>R88+R127+R168+R178+R241+R252</f>
        <v>69.177414678000005</v>
      </c>
      <c r="S87" s="199"/>
      <c r="T87" s="201">
        <f>T88+T127+T168+T178+T241+T252</f>
        <v>1.3940000000000001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80</v>
      </c>
      <c r="AT87" s="203" t="s">
        <v>72</v>
      </c>
      <c r="AU87" s="203" t="s">
        <v>73</v>
      </c>
      <c r="AY87" s="202" t="s">
        <v>144</v>
      </c>
      <c r="BK87" s="204">
        <f>BK88+BK127+BK168+BK178+BK241+BK252</f>
        <v>0</v>
      </c>
    </row>
    <row r="88" s="12" customFormat="1" ht="22.8" customHeight="1">
      <c r="A88" s="12"/>
      <c r="B88" s="191"/>
      <c r="C88" s="192"/>
      <c r="D88" s="193" t="s">
        <v>72</v>
      </c>
      <c r="E88" s="205" t="s">
        <v>80</v>
      </c>
      <c r="F88" s="205" t="s">
        <v>145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SUM(P89:P126)</f>
        <v>0</v>
      </c>
      <c r="Q88" s="199"/>
      <c r="R88" s="200">
        <f>SUM(R89:R126)</f>
        <v>0</v>
      </c>
      <c r="S88" s="199"/>
      <c r="T88" s="201">
        <f>SUM(T89:T126)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80</v>
      </c>
      <c r="AT88" s="203" t="s">
        <v>72</v>
      </c>
      <c r="AU88" s="203" t="s">
        <v>80</v>
      </c>
      <c r="AY88" s="202" t="s">
        <v>144</v>
      </c>
      <c r="BK88" s="204">
        <f>SUM(BK89:BK126)</f>
        <v>0</v>
      </c>
    </row>
    <row r="89" s="2" customFormat="1" ht="21.75" customHeight="1">
      <c r="A89" s="41"/>
      <c r="B89" s="42"/>
      <c r="C89" s="207" t="s">
        <v>80</v>
      </c>
      <c r="D89" s="207" t="s">
        <v>146</v>
      </c>
      <c r="E89" s="208" t="s">
        <v>164</v>
      </c>
      <c r="F89" s="209" t="s">
        <v>165</v>
      </c>
      <c r="G89" s="210" t="s">
        <v>166</v>
      </c>
      <c r="H89" s="211">
        <v>67.099999999999994</v>
      </c>
      <c r="I89" s="212"/>
      <c r="J89" s="213">
        <f>ROUND(I89*H89,2)</f>
        <v>0</v>
      </c>
      <c r="K89" s="209" t="s">
        <v>150</v>
      </c>
      <c r="L89" s="47"/>
      <c r="M89" s="214" t="s">
        <v>19</v>
      </c>
      <c r="N89" s="215" t="s">
        <v>44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151</v>
      </c>
      <c r="AT89" s="218" t="s">
        <v>146</v>
      </c>
      <c r="AU89" s="218" t="s">
        <v>82</v>
      </c>
      <c r="AY89" s="20" t="s">
        <v>144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80</v>
      </c>
      <c r="BK89" s="219">
        <f>ROUND(I89*H89,2)</f>
        <v>0</v>
      </c>
      <c r="BL89" s="20" t="s">
        <v>151</v>
      </c>
      <c r="BM89" s="218" t="s">
        <v>650</v>
      </c>
    </row>
    <row r="90" s="2" customFormat="1">
      <c r="A90" s="41"/>
      <c r="B90" s="42"/>
      <c r="C90" s="43"/>
      <c r="D90" s="220" t="s">
        <v>153</v>
      </c>
      <c r="E90" s="43"/>
      <c r="F90" s="221" t="s">
        <v>168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153</v>
      </c>
      <c r="AU90" s="20" t="s">
        <v>82</v>
      </c>
    </row>
    <row r="91" s="13" customFormat="1">
      <c r="A91" s="13"/>
      <c r="B91" s="225"/>
      <c r="C91" s="226"/>
      <c r="D91" s="227" t="s">
        <v>155</v>
      </c>
      <c r="E91" s="228" t="s">
        <v>19</v>
      </c>
      <c r="F91" s="229" t="s">
        <v>156</v>
      </c>
      <c r="G91" s="226"/>
      <c r="H91" s="228" t="s">
        <v>19</v>
      </c>
      <c r="I91" s="230"/>
      <c r="J91" s="226"/>
      <c r="K91" s="226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155</v>
      </c>
      <c r="AU91" s="235" t="s">
        <v>82</v>
      </c>
      <c r="AV91" s="13" t="s">
        <v>80</v>
      </c>
      <c r="AW91" s="13" t="s">
        <v>35</v>
      </c>
      <c r="AX91" s="13" t="s">
        <v>73</v>
      </c>
      <c r="AY91" s="235" t="s">
        <v>144</v>
      </c>
    </row>
    <row r="92" s="14" customFormat="1">
      <c r="A92" s="14"/>
      <c r="B92" s="236"/>
      <c r="C92" s="237"/>
      <c r="D92" s="227" t="s">
        <v>155</v>
      </c>
      <c r="E92" s="238" t="s">
        <v>19</v>
      </c>
      <c r="F92" s="239" t="s">
        <v>651</v>
      </c>
      <c r="G92" s="237"/>
      <c r="H92" s="240">
        <v>32.600000000000001</v>
      </c>
      <c r="I92" s="241"/>
      <c r="J92" s="237"/>
      <c r="K92" s="237"/>
      <c r="L92" s="242"/>
      <c r="M92" s="243"/>
      <c r="N92" s="244"/>
      <c r="O92" s="244"/>
      <c r="P92" s="244"/>
      <c r="Q92" s="244"/>
      <c r="R92" s="244"/>
      <c r="S92" s="244"/>
      <c r="T92" s="24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6" t="s">
        <v>155</v>
      </c>
      <c r="AU92" s="246" t="s">
        <v>82</v>
      </c>
      <c r="AV92" s="14" t="s">
        <v>82</v>
      </c>
      <c r="AW92" s="14" t="s">
        <v>35</v>
      </c>
      <c r="AX92" s="14" t="s">
        <v>73</v>
      </c>
      <c r="AY92" s="246" t="s">
        <v>144</v>
      </c>
    </row>
    <row r="93" s="14" customFormat="1">
      <c r="A93" s="14"/>
      <c r="B93" s="236"/>
      <c r="C93" s="237"/>
      <c r="D93" s="227" t="s">
        <v>155</v>
      </c>
      <c r="E93" s="238" t="s">
        <v>19</v>
      </c>
      <c r="F93" s="239" t="s">
        <v>652</v>
      </c>
      <c r="G93" s="237"/>
      <c r="H93" s="240">
        <v>6.5999999999999996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155</v>
      </c>
      <c r="AU93" s="246" t="s">
        <v>82</v>
      </c>
      <c r="AV93" s="14" t="s">
        <v>82</v>
      </c>
      <c r="AW93" s="14" t="s">
        <v>35</v>
      </c>
      <c r="AX93" s="14" t="s">
        <v>73</v>
      </c>
      <c r="AY93" s="246" t="s">
        <v>144</v>
      </c>
    </row>
    <row r="94" s="15" customFormat="1">
      <c r="A94" s="15"/>
      <c r="B94" s="247"/>
      <c r="C94" s="248"/>
      <c r="D94" s="227" t="s">
        <v>155</v>
      </c>
      <c r="E94" s="249" t="s">
        <v>19</v>
      </c>
      <c r="F94" s="250" t="s">
        <v>171</v>
      </c>
      <c r="G94" s="248"/>
      <c r="H94" s="251">
        <v>39.200000000000003</v>
      </c>
      <c r="I94" s="252"/>
      <c r="J94" s="248"/>
      <c r="K94" s="248"/>
      <c r="L94" s="253"/>
      <c r="M94" s="254"/>
      <c r="N94" s="255"/>
      <c r="O94" s="255"/>
      <c r="P94" s="255"/>
      <c r="Q94" s="255"/>
      <c r="R94" s="255"/>
      <c r="S94" s="255"/>
      <c r="T94" s="25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57" t="s">
        <v>155</v>
      </c>
      <c r="AU94" s="257" t="s">
        <v>82</v>
      </c>
      <c r="AV94" s="15" t="s">
        <v>163</v>
      </c>
      <c r="AW94" s="15" t="s">
        <v>35</v>
      </c>
      <c r="AX94" s="15" t="s">
        <v>73</v>
      </c>
      <c r="AY94" s="257" t="s">
        <v>144</v>
      </c>
    </row>
    <row r="95" s="13" customFormat="1">
      <c r="A95" s="13"/>
      <c r="B95" s="225"/>
      <c r="C95" s="226"/>
      <c r="D95" s="227" t="s">
        <v>155</v>
      </c>
      <c r="E95" s="228" t="s">
        <v>19</v>
      </c>
      <c r="F95" s="229" t="s">
        <v>172</v>
      </c>
      <c r="G95" s="226"/>
      <c r="H95" s="228" t="s">
        <v>19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155</v>
      </c>
      <c r="AU95" s="235" t="s">
        <v>82</v>
      </c>
      <c r="AV95" s="13" t="s">
        <v>80</v>
      </c>
      <c r="AW95" s="13" t="s">
        <v>35</v>
      </c>
      <c r="AX95" s="13" t="s">
        <v>73</v>
      </c>
      <c r="AY95" s="235" t="s">
        <v>144</v>
      </c>
    </row>
    <row r="96" s="14" customFormat="1">
      <c r="A96" s="14"/>
      <c r="B96" s="236"/>
      <c r="C96" s="237"/>
      <c r="D96" s="227" t="s">
        <v>155</v>
      </c>
      <c r="E96" s="238" t="s">
        <v>19</v>
      </c>
      <c r="F96" s="239" t="s">
        <v>653</v>
      </c>
      <c r="G96" s="237"/>
      <c r="H96" s="240">
        <v>24.449999999999999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155</v>
      </c>
      <c r="AU96" s="246" t="s">
        <v>82</v>
      </c>
      <c r="AV96" s="14" t="s">
        <v>82</v>
      </c>
      <c r="AW96" s="14" t="s">
        <v>35</v>
      </c>
      <c r="AX96" s="14" t="s">
        <v>73</v>
      </c>
      <c r="AY96" s="246" t="s">
        <v>144</v>
      </c>
    </row>
    <row r="97" s="14" customFormat="1">
      <c r="A97" s="14"/>
      <c r="B97" s="236"/>
      <c r="C97" s="237"/>
      <c r="D97" s="227" t="s">
        <v>155</v>
      </c>
      <c r="E97" s="238" t="s">
        <v>19</v>
      </c>
      <c r="F97" s="239" t="s">
        <v>654</v>
      </c>
      <c r="G97" s="237"/>
      <c r="H97" s="240">
        <v>3.4500000000000002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155</v>
      </c>
      <c r="AU97" s="246" t="s">
        <v>82</v>
      </c>
      <c r="AV97" s="14" t="s">
        <v>82</v>
      </c>
      <c r="AW97" s="14" t="s">
        <v>35</v>
      </c>
      <c r="AX97" s="14" t="s">
        <v>73</v>
      </c>
      <c r="AY97" s="246" t="s">
        <v>144</v>
      </c>
    </row>
    <row r="98" s="15" customFormat="1">
      <c r="A98" s="15"/>
      <c r="B98" s="247"/>
      <c r="C98" s="248"/>
      <c r="D98" s="227" t="s">
        <v>155</v>
      </c>
      <c r="E98" s="249" t="s">
        <v>19</v>
      </c>
      <c r="F98" s="250" t="s">
        <v>171</v>
      </c>
      <c r="G98" s="248"/>
      <c r="H98" s="251">
        <v>27.899999999999999</v>
      </c>
      <c r="I98" s="252"/>
      <c r="J98" s="248"/>
      <c r="K98" s="248"/>
      <c r="L98" s="253"/>
      <c r="M98" s="254"/>
      <c r="N98" s="255"/>
      <c r="O98" s="255"/>
      <c r="P98" s="255"/>
      <c r="Q98" s="255"/>
      <c r="R98" s="255"/>
      <c r="S98" s="255"/>
      <c r="T98" s="25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7" t="s">
        <v>155</v>
      </c>
      <c r="AU98" s="257" t="s">
        <v>82</v>
      </c>
      <c r="AV98" s="15" t="s">
        <v>163</v>
      </c>
      <c r="AW98" s="15" t="s">
        <v>35</v>
      </c>
      <c r="AX98" s="15" t="s">
        <v>73</v>
      </c>
      <c r="AY98" s="257" t="s">
        <v>144</v>
      </c>
    </row>
    <row r="99" s="16" customFormat="1">
      <c r="A99" s="16"/>
      <c r="B99" s="258"/>
      <c r="C99" s="259"/>
      <c r="D99" s="227" t="s">
        <v>155</v>
      </c>
      <c r="E99" s="260" t="s">
        <v>19</v>
      </c>
      <c r="F99" s="261" t="s">
        <v>175</v>
      </c>
      <c r="G99" s="259"/>
      <c r="H99" s="262">
        <v>67.100000000000009</v>
      </c>
      <c r="I99" s="263"/>
      <c r="J99" s="259"/>
      <c r="K99" s="259"/>
      <c r="L99" s="264"/>
      <c r="M99" s="265"/>
      <c r="N99" s="266"/>
      <c r="O99" s="266"/>
      <c r="P99" s="266"/>
      <c r="Q99" s="266"/>
      <c r="R99" s="266"/>
      <c r="S99" s="266"/>
      <c r="T99" s="267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T99" s="268" t="s">
        <v>155</v>
      </c>
      <c r="AU99" s="268" t="s">
        <v>82</v>
      </c>
      <c r="AV99" s="16" t="s">
        <v>151</v>
      </c>
      <c r="AW99" s="16" t="s">
        <v>35</v>
      </c>
      <c r="AX99" s="16" t="s">
        <v>80</v>
      </c>
      <c r="AY99" s="268" t="s">
        <v>144</v>
      </c>
    </row>
    <row r="100" s="2" customFormat="1" ht="37.8" customHeight="1">
      <c r="A100" s="41"/>
      <c r="B100" s="42"/>
      <c r="C100" s="207" t="s">
        <v>82</v>
      </c>
      <c r="D100" s="207" t="s">
        <v>146</v>
      </c>
      <c r="E100" s="208" t="s">
        <v>183</v>
      </c>
      <c r="F100" s="209" t="s">
        <v>184</v>
      </c>
      <c r="G100" s="210" t="s">
        <v>166</v>
      </c>
      <c r="H100" s="211">
        <v>67.099999999999994</v>
      </c>
      <c r="I100" s="212"/>
      <c r="J100" s="213">
        <f>ROUND(I100*H100,2)</f>
        <v>0</v>
      </c>
      <c r="K100" s="209" t="s">
        <v>150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655</v>
      </c>
    </row>
    <row r="101" s="2" customFormat="1">
      <c r="A101" s="41"/>
      <c r="B101" s="42"/>
      <c r="C101" s="43"/>
      <c r="D101" s="220" t="s">
        <v>153</v>
      </c>
      <c r="E101" s="43"/>
      <c r="F101" s="221" t="s">
        <v>186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82</v>
      </c>
    </row>
    <row r="102" s="14" customFormat="1">
      <c r="A102" s="14"/>
      <c r="B102" s="236"/>
      <c r="C102" s="237"/>
      <c r="D102" s="227" t="s">
        <v>155</v>
      </c>
      <c r="E102" s="238" t="s">
        <v>19</v>
      </c>
      <c r="F102" s="239" t="s">
        <v>656</v>
      </c>
      <c r="G102" s="237"/>
      <c r="H102" s="240">
        <v>39.200000000000003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155</v>
      </c>
      <c r="AU102" s="246" t="s">
        <v>82</v>
      </c>
      <c r="AV102" s="14" t="s">
        <v>82</v>
      </c>
      <c r="AW102" s="14" t="s">
        <v>35</v>
      </c>
      <c r="AX102" s="14" t="s">
        <v>73</v>
      </c>
      <c r="AY102" s="246" t="s">
        <v>144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657</v>
      </c>
      <c r="G103" s="237"/>
      <c r="H103" s="240">
        <v>27.899999999999999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73</v>
      </c>
      <c r="AY103" s="246" t="s">
        <v>144</v>
      </c>
    </row>
    <row r="104" s="16" customFormat="1">
      <c r="A104" s="16"/>
      <c r="B104" s="258"/>
      <c r="C104" s="259"/>
      <c r="D104" s="227" t="s">
        <v>155</v>
      </c>
      <c r="E104" s="260" t="s">
        <v>19</v>
      </c>
      <c r="F104" s="261" t="s">
        <v>175</v>
      </c>
      <c r="G104" s="259"/>
      <c r="H104" s="262">
        <v>67.099999999999994</v>
      </c>
      <c r="I104" s="263"/>
      <c r="J104" s="259"/>
      <c r="K104" s="259"/>
      <c r="L104" s="264"/>
      <c r="M104" s="265"/>
      <c r="N104" s="266"/>
      <c r="O104" s="266"/>
      <c r="P104" s="266"/>
      <c r="Q104" s="266"/>
      <c r="R104" s="266"/>
      <c r="S104" s="266"/>
      <c r="T104" s="267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T104" s="268" t="s">
        <v>155</v>
      </c>
      <c r="AU104" s="268" t="s">
        <v>82</v>
      </c>
      <c r="AV104" s="16" t="s">
        <v>151</v>
      </c>
      <c r="AW104" s="16" t="s">
        <v>35</v>
      </c>
      <c r="AX104" s="16" t="s">
        <v>80</v>
      </c>
      <c r="AY104" s="268" t="s">
        <v>144</v>
      </c>
    </row>
    <row r="105" s="2" customFormat="1" ht="37.8" customHeight="1">
      <c r="A105" s="41"/>
      <c r="B105" s="42"/>
      <c r="C105" s="207" t="s">
        <v>163</v>
      </c>
      <c r="D105" s="207" t="s">
        <v>146</v>
      </c>
      <c r="E105" s="208" t="s">
        <v>192</v>
      </c>
      <c r="F105" s="209" t="s">
        <v>193</v>
      </c>
      <c r="G105" s="210" t="s">
        <v>166</v>
      </c>
      <c r="H105" s="211">
        <v>671</v>
      </c>
      <c r="I105" s="212"/>
      <c r="J105" s="213">
        <f>ROUND(I105*H105,2)</f>
        <v>0</v>
      </c>
      <c r="K105" s="209" t="s">
        <v>150</v>
      </c>
      <c r="L105" s="47"/>
      <c r="M105" s="214" t="s">
        <v>19</v>
      </c>
      <c r="N105" s="215" t="s">
        <v>44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151</v>
      </c>
      <c r="AT105" s="218" t="s">
        <v>146</v>
      </c>
      <c r="AU105" s="218" t="s">
        <v>82</v>
      </c>
      <c r="AY105" s="20" t="s">
        <v>144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151</v>
      </c>
      <c r="BM105" s="218" t="s">
        <v>658</v>
      </c>
    </row>
    <row r="106" s="2" customFormat="1">
      <c r="A106" s="41"/>
      <c r="B106" s="42"/>
      <c r="C106" s="43"/>
      <c r="D106" s="220" t="s">
        <v>153</v>
      </c>
      <c r="E106" s="43"/>
      <c r="F106" s="221" t="s">
        <v>195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153</v>
      </c>
      <c r="AU106" s="20" t="s">
        <v>82</v>
      </c>
    </row>
    <row r="107" s="13" customFormat="1">
      <c r="A107" s="13"/>
      <c r="B107" s="225"/>
      <c r="C107" s="226"/>
      <c r="D107" s="227" t="s">
        <v>155</v>
      </c>
      <c r="E107" s="228" t="s">
        <v>19</v>
      </c>
      <c r="F107" s="229" t="s">
        <v>196</v>
      </c>
      <c r="G107" s="226"/>
      <c r="H107" s="228" t="s">
        <v>19</v>
      </c>
      <c r="I107" s="230"/>
      <c r="J107" s="226"/>
      <c r="K107" s="226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155</v>
      </c>
      <c r="AU107" s="235" t="s">
        <v>82</v>
      </c>
      <c r="AV107" s="13" t="s">
        <v>80</v>
      </c>
      <c r="AW107" s="13" t="s">
        <v>35</v>
      </c>
      <c r="AX107" s="13" t="s">
        <v>73</v>
      </c>
      <c r="AY107" s="235" t="s">
        <v>144</v>
      </c>
    </row>
    <row r="108" s="14" customFormat="1">
      <c r="A108" s="14"/>
      <c r="B108" s="236"/>
      <c r="C108" s="237"/>
      <c r="D108" s="227" t="s">
        <v>155</v>
      </c>
      <c r="E108" s="238" t="s">
        <v>19</v>
      </c>
      <c r="F108" s="239" t="s">
        <v>659</v>
      </c>
      <c r="G108" s="237"/>
      <c r="H108" s="240">
        <v>392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155</v>
      </c>
      <c r="AU108" s="246" t="s">
        <v>82</v>
      </c>
      <c r="AV108" s="14" t="s">
        <v>82</v>
      </c>
      <c r="AW108" s="14" t="s">
        <v>35</v>
      </c>
      <c r="AX108" s="14" t="s">
        <v>73</v>
      </c>
      <c r="AY108" s="246" t="s">
        <v>144</v>
      </c>
    </row>
    <row r="109" s="14" customFormat="1">
      <c r="A109" s="14"/>
      <c r="B109" s="236"/>
      <c r="C109" s="237"/>
      <c r="D109" s="227" t="s">
        <v>155</v>
      </c>
      <c r="E109" s="238" t="s">
        <v>19</v>
      </c>
      <c r="F109" s="239" t="s">
        <v>660</v>
      </c>
      <c r="G109" s="237"/>
      <c r="H109" s="240">
        <v>279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155</v>
      </c>
      <c r="AU109" s="246" t="s">
        <v>82</v>
      </c>
      <c r="AV109" s="14" t="s">
        <v>82</v>
      </c>
      <c r="AW109" s="14" t="s">
        <v>35</v>
      </c>
      <c r="AX109" s="14" t="s">
        <v>73</v>
      </c>
      <c r="AY109" s="246" t="s">
        <v>144</v>
      </c>
    </row>
    <row r="110" s="16" customFormat="1">
      <c r="A110" s="16"/>
      <c r="B110" s="258"/>
      <c r="C110" s="259"/>
      <c r="D110" s="227" t="s">
        <v>155</v>
      </c>
      <c r="E110" s="260" t="s">
        <v>19</v>
      </c>
      <c r="F110" s="261" t="s">
        <v>175</v>
      </c>
      <c r="G110" s="259"/>
      <c r="H110" s="262">
        <v>671</v>
      </c>
      <c r="I110" s="263"/>
      <c r="J110" s="259"/>
      <c r="K110" s="259"/>
      <c r="L110" s="264"/>
      <c r="M110" s="265"/>
      <c r="N110" s="266"/>
      <c r="O110" s="266"/>
      <c r="P110" s="266"/>
      <c r="Q110" s="266"/>
      <c r="R110" s="266"/>
      <c r="S110" s="266"/>
      <c r="T110" s="267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T110" s="268" t="s">
        <v>155</v>
      </c>
      <c r="AU110" s="268" t="s">
        <v>82</v>
      </c>
      <c r="AV110" s="16" t="s">
        <v>151</v>
      </c>
      <c r="AW110" s="16" t="s">
        <v>35</v>
      </c>
      <c r="AX110" s="16" t="s">
        <v>80</v>
      </c>
      <c r="AY110" s="268" t="s">
        <v>144</v>
      </c>
    </row>
    <row r="111" s="2" customFormat="1" ht="24.15" customHeight="1">
      <c r="A111" s="41"/>
      <c r="B111" s="42"/>
      <c r="C111" s="207" t="s">
        <v>151</v>
      </c>
      <c r="D111" s="207" t="s">
        <v>146</v>
      </c>
      <c r="E111" s="208" t="s">
        <v>208</v>
      </c>
      <c r="F111" s="209" t="s">
        <v>209</v>
      </c>
      <c r="G111" s="210" t="s">
        <v>166</v>
      </c>
      <c r="H111" s="211">
        <v>67.099999999999994</v>
      </c>
      <c r="I111" s="212"/>
      <c r="J111" s="213">
        <f>ROUND(I111*H111,2)</f>
        <v>0</v>
      </c>
      <c r="K111" s="209" t="s">
        <v>150</v>
      </c>
      <c r="L111" s="47"/>
      <c r="M111" s="214" t="s">
        <v>19</v>
      </c>
      <c r="N111" s="215" t="s">
        <v>44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151</v>
      </c>
      <c r="AT111" s="218" t="s">
        <v>146</v>
      </c>
      <c r="AU111" s="218" t="s">
        <v>82</v>
      </c>
      <c r="AY111" s="20" t="s">
        <v>144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151</v>
      </c>
      <c r="BM111" s="218" t="s">
        <v>661</v>
      </c>
    </row>
    <row r="112" s="2" customFormat="1">
      <c r="A112" s="41"/>
      <c r="B112" s="42"/>
      <c r="C112" s="43"/>
      <c r="D112" s="220" t="s">
        <v>153</v>
      </c>
      <c r="E112" s="43"/>
      <c r="F112" s="221" t="s">
        <v>211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153</v>
      </c>
      <c r="AU112" s="20" t="s">
        <v>82</v>
      </c>
    </row>
    <row r="113" s="14" customFormat="1">
      <c r="A113" s="14"/>
      <c r="B113" s="236"/>
      <c r="C113" s="237"/>
      <c r="D113" s="227" t="s">
        <v>155</v>
      </c>
      <c r="E113" s="238" t="s">
        <v>19</v>
      </c>
      <c r="F113" s="239" t="s">
        <v>656</v>
      </c>
      <c r="G113" s="237"/>
      <c r="H113" s="240">
        <v>39.200000000000003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155</v>
      </c>
      <c r="AU113" s="246" t="s">
        <v>82</v>
      </c>
      <c r="AV113" s="14" t="s">
        <v>82</v>
      </c>
      <c r="AW113" s="14" t="s">
        <v>35</v>
      </c>
      <c r="AX113" s="14" t="s">
        <v>73</v>
      </c>
      <c r="AY113" s="246" t="s">
        <v>144</v>
      </c>
    </row>
    <row r="114" s="14" customFormat="1">
      <c r="A114" s="14"/>
      <c r="B114" s="236"/>
      <c r="C114" s="237"/>
      <c r="D114" s="227" t="s">
        <v>155</v>
      </c>
      <c r="E114" s="238" t="s">
        <v>19</v>
      </c>
      <c r="F114" s="239" t="s">
        <v>657</v>
      </c>
      <c r="G114" s="237"/>
      <c r="H114" s="240">
        <v>27.899999999999999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155</v>
      </c>
      <c r="AU114" s="246" t="s">
        <v>82</v>
      </c>
      <c r="AV114" s="14" t="s">
        <v>82</v>
      </c>
      <c r="AW114" s="14" t="s">
        <v>35</v>
      </c>
      <c r="AX114" s="14" t="s">
        <v>73</v>
      </c>
      <c r="AY114" s="246" t="s">
        <v>144</v>
      </c>
    </row>
    <row r="115" s="16" customFormat="1">
      <c r="A115" s="16"/>
      <c r="B115" s="258"/>
      <c r="C115" s="259"/>
      <c r="D115" s="227" t="s">
        <v>155</v>
      </c>
      <c r="E115" s="260" t="s">
        <v>19</v>
      </c>
      <c r="F115" s="261" t="s">
        <v>175</v>
      </c>
      <c r="G115" s="259"/>
      <c r="H115" s="262">
        <v>67.099999999999994</v>
      </c>
      <c r="I115" s="263"/>
      <c r="J115" s="259"/>
      <c r="K115" s="259"/>
      <c r="L115" s="264"/>
      <c r="M115" s="265"/>
      <c r="N115" s="266"/>
      <c r="O115" s="266"/>
      <c r="P115" s="266"/>
      <c r="Q115" s="266"/>
      <c r="R115" s="266"/>
      <c r="S115" s="266"/>
      <c r="T115" s="267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68" t="s">
        <v>155</v>
      </c>
      <c r="AU115" s="268" t="s">
        <v>82</v>
      </c>
      <c r="AV115" s="16" t="s">
        <v>151</v>
      </c>
      <c r="AW115" s="16" t="s">
        <v>35</v>
      </c>
      <c r="AX115" s="16" t="s">
        <v>80</v>
      </c>
      <c r="AY115" s="268" t="s">
        <v>144</v>
      </c>
    </row>
    <row r="116" s="2" customFormat="1" ht="24.15" customHeight="1">
      <c r="A116" s="41"/>
      <c r="B116" s="42"/>
      <c r="C116" s="207" t="s">
        <v>182</v>
      </c>
      <c r="D116" s="207" t="s">
        <v>146</v>
      </c>
      <c r="E116" s="208" t="s">
        <v>213</v>
      </c>
      <c r="F116" s="209" t="s">
        <v>214</v>
      </c>
      <c r="G116" s="210" t="s">
        <v>215</v>
      </c>
      <c r="H116" s="211">
        <v>120.78</v>
      </c>
      <c r="I116" s="212"/>
      <c r="J116" s="213">
        <f>ROUND(I116*H116,2)</f>
        <v>0</v>
      </c>
      <c r="K116" s="209" t="s">
        <v>150</v>
      </c>
      <c r="L116" s="47"/>
      <c r="M116" s="214" t="s">
        <v>19</v>
      </c>
      <c r="N116" s="215" t="s">
        <v>44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151</v>
      </c>
      <c r="AT116" s="218" t="s">
        <v>146</v>
      </c>
      <c r="AU116" s="218" t="s">
        <v>82</v>
      </c>
      <c r="AY116" s="20" t="s">
        <v>144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151</v>
      </c>
      <c r="BM116" s="218" t="s">
        <v>662</v>
      </c>
    </row>
    <row r="117" s="2" customFormat="1">
      <c r="A117" s="41"/>
      <c r="B117" s="42"/>
      <c r="C117" s="43"/>
      <c r="D117" s="220" t="s">
        <v>153</v>
      </c>
      <c r="E117" s="43"/>
      <c r="F117" s="221" t="s">
        <v>217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153</v>
      </c>
      <c r="AU117" s="20" t="s">
        <v>82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663</v>
      </c>
      <c r="G118" s="237"/>
      <c r="H118" s="240">
        <v>70.560000000000002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73</v>
      </c>
      <c r="AY118" s="246" t="s">
        <v>144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664</v>
      </c>
      <c r="G119" s="237"/>
      <c r="H119" s="240">
        <v>50.219999999999999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73</v>
      </c>
      <c r="AY119" s="246" t="s">
        <v>144</v>
      </c>
    </row>
    <row r="120" s="16" customFormat="1">
      <c r="A120" s="16"/>
      <c r="B120" s="258"/>
      <c r="C120" s="259"/>
      <c r="D120" s="227" t="s">
        <v>155</v>
      </c>
      <c r="E120" s="260" t="s">
        <v>19</v>
      </c>
      <c r="F120" s="261" t="s">
        <v>175</v>
      </c>
      <c r="G120" s="259"/>
      <c r="H120" s="262">
        <v>120.78</v>
      </c>
      <c r="I120" s="263"/>
      <c r="J120" s="259"/>
      <c r="K120" s="259"/>
      <c r="L120" s="264"/>
      <c r="M120" s="265"/>
      <c r="N120" s="266"/>
      <c r="O120" s="266"/>
      <c r="P120" s="266"/>
      <c r="Q120" s="266"/>
      <c r="R120" s="266"/>
      <c r="S120" s="266"/>
      <c r="T120" s="267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T120" s="268" t="s">
        <v>155</v>
      </c>
      <c r="AU120" s="268" t="s">
        <v>82</v>
      </c>
      <c r="AV120" s="16" t="s">
        <v>151</v>
      </c>
      <c r="AW120" s="16" t="s">
        <v>35</v>
      </c>
      <c r="AX120" s="16" t="s">
        <v>80</v>
      </c>
      <c r="AY120" s="268" t="s">
        <v>144</v>
      </c>
    </row>
    <row r="121" s="2" customFormat="1" ht="21.75" customHeight="1">
      <c r="A121" s="41"/>
      <c r="B121" s="42"/>
      <c r="C121" s="207" t="s">
        <v>191</v>
      </c>
      <c r="D121" s="207" t="s">
        <v>146</v>
      </c>
      <c r="E121" s="208" t="s">
        <v>234</v>
      </c>
      <c r="F121" s="209" t="s">
        <v>235</v>
      </c>
      <c r="G121" s="210" t="s">
        <v>149</v>
      </c>
      <c r="H121" s="211">
        <v>186</v>
      </c>
      <c r="I121" s="212"/>
      <c r="J121" s="213">
        <f>ROUND(I121*H121,2)</f>
        <v>0</v>
      </c>
      <c r="K121" s="209" t="s">
        <v>150</v>
      </c>
      <c r="L121" s="47"/>
      <c r="M121" s="214" t="s">
        <v>19</v>
      </c>
      <c r="N121" s="215" t="s">
        <v>44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151</v>
      </c>
      <c r="AT121" s="218" t="s">
        <v>146</v>
      </c>
      <c r="AU121" s="218" t="s">
        <v>82</v>
      </c>
      <c r="AY121" s="20" t="s">
        <v>144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151</v>
      </c>
      <c r="BM121" s="218" t="s">
        <v>665</v>
      </c>
    </row>
    <row r="122" s="2" customFormat="1">
      <c r="A122" s="41"/>
      <c r="B122" s="42"/>
      <c r="C122" s="43"/>
      <c r="D122" s="220" t="s">
        <v>153</v>
      </c>
      <c r="E122" s="43"/>
      <c r="F122" s="221" t="s">
        <v>237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153</v>
      </c>
      <c r="AU122" s="20" t="s">
        <v>82</v>
      </c>
    </row>
    <row r="123" s="13" customFormat="1">
      <c r="A123" s="13"/>
      <c r="B123" s="225"/>
      <c r="C123" s="226"/>
      <c r="D123" s="227" t="s">
        <v>155</v>
      </c>
      <c r="E123" s="228" t="s">
        <v>19</v>
      </c>
      <c r="F123" s="229" t="s">
        <v>156</v>
      </c>
      <c r="G123" s="226"/>
      <c r="H123" s="228" t="s">
        <v>19</v>
      </c>
      <c r="I123" s="230"/>
      <c r="J123" s="226"/>
      <c r="K123" s="226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155</v>
      </c>
      <c r="AU123" s="235" t="s">
        <v>82</v>
      </c>
      <c r="AV123" s="13" t="s">
        <v>80</v>
      </c>
      <c r="AW123" s="13" t="s">
        <v>35</v>
      </c>
      <c r="AX123" s="13" t="s">
        <v>73</v>
      </c>
      <c r="AY123" s="235" t="s">
        <v>144</v>
      </c>
    </row>
    <row r="124" s="14" customFormat="1">
      <c r="A124" s="14"/>
      <c r="B124" s="236"/>
      <c r="C124" s="237"/>
      <c r="D124" s="227" t="s">
        <v>155</v>
      </c>
      <c r="E124" s="238" t="s">
        <v>19</v>
      </c>
      <c r="F124" s="239" t="s">
        <v>666</v>
      </c>
      <c r="G124" s="237"/>
      <c r="H124" s="240">
        <v>23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155</v>
      </c>
      <c r="AU124" s="246" t="s">
        <v>82</v>
      </c>
      <c r="AV124" s="14" t="s">
        <v>82</v>
      </c>
      <c r="AW124" s="14" t="s">
        <v>35</v>
      </c>
      <c r="AX124" s="14" t="s">
        <v>73</v>
      </c>
      <c r="AY124" s="246" t="s">
        <v>144</v>
      </c>
    </row>
    <row r="125" s="14" customFormat="1">
      <c r="A125" s="14"/>
      <c r="B125" s="236"/>
      <c r="C125" s="237"/>
      <c r="D125" s="227" t="s">
        <v>155</v>
      </c>
      <c r="E125" s="238" t="s">
        <v>19</v>
      </c>
      <c r="F125" s="239" t="s">
        <v>667</v>
      </c>
      <c r="G125" s="237"/>
      <c r="H125" s="240">
        <v>163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155</v>
      </c>
      <c r="AU125" s="246" t="s">
        <v>82</v>
      </c>
      <c r="AV125" s="14" t="s">
        <v>82</v>
      </c>
      <c r="AW125" s="14" t="s">
        <v>35</v>
      </c>
      <c r="AX125" s="14" t="s">
        <v>73</v>
      </c>
      <c r="AY125" s="246" t="s">
        <v>144</v>
      </c>
    </row>
    <row r="126" s="16" customFormat="1">
      <c r="A126" s="16"/>
      <c r="B126" s="258"/>
      <c r="C126" s="259"/>
      <c r="D126" s="227" t="s">
        <v>155</v>
      </c>
      <c r="E126" s="260" t="s">
        <v>19</v>
      </c>
      <c r="F126" s="261" t="s">
        <v>175</v>
      </c>
      <c r="G126" s="259"/>
      <c r="H126" s="262">
        <v>186</v>
      </c>
      <c r="I126" s="263"/>
      <c r="J126" s="259"/>
      <c r="K126" s="259"/>
      <c r="L126" s="264"/>
      <c r="M126" s="265"/>
      <c r="N126" s="266"/>
      <c r="O126" s="266"/>
      <c r="P126" s="266"/>
      <c r="Q126" s="266"/>
      <c r="R126" s="266"/>
      <c r="S126" s="266"/>
      <c r="T126" s="267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T126" s="268" t="s">
        <v>155</v>
      </c>
      <c r="AU126" s="268" t="s">
        <v>82</v>
      </c>
      <c r="AV126" s="16" t="s">
        <v>151</v>
      </c>
      <c r="AW126" s="16" t="s">
        <v>35</v>
      </c>
      <c r="AX126" s="16" t="s">
        <v>80</v>
      </c>
      <c r="AY126" s="268" t="s">
        <v>144</v>
      </c>
    </row>
    <row r="127" s="12" customFormat="1" ht="22.8" customHeight="1">
      <c r="A127" s="12"/>
      <c r="B127" s="191"/>
      <c r="C127" s="192"/>
      <c r="D127" s="193" t="s">
        <v>72</v>
      </c>
      <c r="E127" s="205" t="s">
        <v>182</v>
      </c>
      <c r="F127" s="205" t="s">
        <v>255</v>
      </c>
      <c r="G127" s="192"/>
      <c r="H127" s="192"/>
      <c r="I127" s="195"/>
      <c r="J127" s="206">
        <f>BK127</f>
        <v>0</v>
      </c>
      <c r="K127" s="192"/>
      <c r="L127" s="197"/>
      <c r="M127" s="198"/>
      <c r="N127" s="199"/>
      <c r="O127" s="199"/>
      <c r="P127" s="200">
        <f>SUM(P128:P167)</f>
        <v>0</v>
      </c>
      <c r="Q127" s="199"/>
      <c r="R127" s="200">
        <f>SUM(R128:R167)</f>
        <v>64.907899999999998</v>
      </c>
      <c r="S127" s="199"/>
      <c r="T127" s="201">
        <f>SUM(T128:T167)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2" t="s">
        <v>80</v>
      </c>
      <c r="AT127" s="203" t="s">
        <v>72</v>
      </c>
      <c r="AU127" s="203" t="s">
        <v>80</v>
      </c>
      <c r="AY127" s="202" t="s">
        <v>144</v>
      </c>
      <c r="BK127" s="204">
        <f>SUM(BK128:BK167)</f>
        <v>0</v>
      </c>
    </row>
    <row r="128" s="2" customFormat="1" ht="21.75" customHeight="1">
      <c r="A128" s="41"/>
      <c r="B128" s="42"/>
      <c r="C128" s="207" t="s">
        <v>201</v>
      </c>
      <c r="D128" s="207" t="s">
        <v>146</v>
      </c>
      <c r="E128" s="208" t="s">
        <v>257</v>
      </c>
      <c r="F128" s="209" t="s">
        <v>258</v>
      </c>
      <c r="G128" s="210" t="s">
        <v>149</v>
      </c>
      <c r="H128" s="211">
        <v>86</v>
      </c>
      <c r="I128" s="212"/>
      <c r="J128" s="213">
        <f>ROUND(I128*H128,2)</f>
        <v>0</v>
      </c>
      <c r="K128" s="209" t="s">
        <v>150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151</v>
      </c>
      <c r="AT128" s="218" t="s">
        <v>146</v>
      </c>
      <c r="AU128" s="218" t="s">
        <v>82</v>
      </c>
      <c r="AY128" s="20" t="s">
        <v>144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151</v>
      </c>
      <c r="BM128" s="218" t="s">
        <v>668</v>
      </c>
    </row>
    <row r="129" s="2" customFormat="1">
      <c r="A129" s="41"/>
      <c r="B129" s="42"/>
      <c r="C129" s="43"/>
      <c r="D129" s="220" t="s">
        <v>153</v>
      </c>
      <c r="E129" s="43"/>
      <c r="F129" s="221" t="s">
        <v>260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153</v>
      </c>
      <c r="AU129" s="20" t="s">
        <v>82</v>
      </c>
    </row>
    <row r="130" s="13" customFormat="1">
      <c r="A130" s="13"/>
      <c r="B130" s="225"/>
      <c r="C130" s="226"/>
      <c r="D130" s="227" t="s">
        <v>155</v>
      </c>
      <c r="E130" s="228" t="s">
        <v>19</v>
      </c>
      <c r="F130" s="229" t="s">
        <v>156</v>
      </c>
      <c r="G130" s="226"/>
      <c r="H130" s="228" t="s">
        <v>19</v>
      </c>
      <c r="I130" s="230"/>
      <c r="J130" s="226"/>
      <c r="K130" s="226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155</v>
      </c>
      <c r="AU130" s="235" t="s">
        <v>82</v>
      </c>
      <c r="AV130" s="13" t="s">
        <v>80</v>
      </c>
      <c r="AW130" s="13" t="s">
        <v>35</v>
      </c>
      <c r="AX130" s="13" t="s">
        <v>73</v>
      </c>
      <c r="AY130" s="235" t="s">
        <v>144</v>
      </c>
    </row>
    <row r="131" s="14" customFormat="1">
      <c r="A131" s="14"/>
      <c r="B131" s="236"/>
      <c r="C131" s="237"/>
      <c r="D131" s="227" t="s">
        <v>155</v>
      </c>
      <c r="E131" s="238" t="s">
        <v>19</v>
      </c>
      <c r="F131" s="239" t="s">
        <v>669</v>
      </c>
      <c r="G131" s="237"/>
      <c r="H131" s="240">
        <v>86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155</v>
      </c>
      <c r="AU131" s="246" t="s">
        <v>82</v>
      </c>
      <c r="AV131" s="14" t="s">
        <v>82</v>
      </c>
      <c r="AW131" s="14" t="s">
        <v>35</v>
      </c>
      <c r="AX131" s="14" t="s">
        <v>73</v>
      </c>
      <c r="AY131" s="246" t="s">
        <v>144</v>
      </c>
    </row>
    <row r="132" s="16" customFormat="1">
      <c r="A132" s="16"/>
      <c r="B132" s="258"/>
      <c r="C132" s="259"/>
      <c r="D132" s="227" t="s">
        <v>155</v>
      </c>
      <c r="E132" s="260" t="s">
        <v>19</v>
      </c>
      <c r="F132" s="261" t="s">
        <v>175</v>
      </c>
      <c r="G132" s="259"/>
      <c r="H132" s="262">
        <v>86</v>
      </c>
      <c r="I132" s="263"/>
      <c r="J132" s="259"/>
      <c r="K132" s="259"/>
      <c r="L132" s="264"/>
      <c r="M132" s="265"/>
      <c r="N132" s="266"/>
      <c r="O132" s="266"/>
      <c r="P132" s="266"/>
      <c r="Q132" s="266"/>
      <c r="R132" s="266"/>
      <c r="S132" s="266"/>
      <c r="T132" s="267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268" t="s">
        <v>155</v>
      </c>
      <c r="AU132" s="268" t="s">
        <v>82</v>
      </c>
      <c r="AV132" s="16" t="s">
        <v>151</v>
      </c>
      <c r="AW132" s="16" t="s">
        <v>35</v>
      </c>
      <c r="AX132" s="16" t="s">
        <v>80</v>
      </c>
      <c r="AY132" s="268" t="s">
        <v>144</v>
      </c>
    </row>
    <row r="133" s="2" customFormat="1" ht="21.75" customHeight="1">
      <c r="A133" s="41"/>
      <c r="B133" s="42"/>
      <c r="C133" s="207" t="s">
        <v>207</v>
      </c>
      <c r="D133" s="207" t="s">
        <v>146</v>
      </c>
      <c r="E133" s="208" t="s">
        <v>264</v>
      </c>
      <c r="F133" s="209" t="s">
        <v>265</v>
      </c>
      <c r="G133" s="210" t="s">
        <v>149</v>
      </c>
      <c r="H133" s="211">
        <v>163</v>
      </c>
      <c r="I133" s="212"/>
      <c r="J133" s="213">
        <f>ROUND(I133*H133,2)</f>
        <v>0</v>
      </c>
      <c r="K133" s="209" t="s">
        <v>150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151</v>
      </c>
      <c r="AT133" s="218" t="s">
        <v>146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151</v>
      </c>
      <c r="BM133" s="218" t="s">
        <v>670</v>
      </c>
    </row>
    <row r="134" s="2" customFormat="1">
      <c r="A134" s="41"/>
      <c r="B134" s="42"/>
      <c r="C134" s="43"/>
      <c r="D134" s="220" t="s">
        <v>153</v>
      </c>
      <c r="E134" s="43"/>
      <c r="F134" s="221" t="s">
        <v>267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153</v>
      </c>
      <c r="AU134" s="20" t="s">
        <v>82</v>
      </c>
    </row>
    <row r="135" s="13" customFormat="1">
      <c r="A135" s="13"/>
      <c r="B135" s="225"/>
      <c r="C135" s="226"/>
      <c r="D135" s="227" t="s">
        <v>155</v>
      </c>
      <c r="E135" s="228" t="s">
        <v>19</v>
      </c>
      <c r="F135" s="229" t="s">
        <v>268</v>
      </c>
      <c r="G135" s="226"/>
      <c r="H135" s="228" t="s">
        <v>19</v>
      </c>
      <c r="I135" s="230"/>
      <c r="J135" s="226"/>
      <c r="K135" s="226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155</v>
      </c>
      <c r="AU135" s="235" t="s">
        <v>82</v>
      </c>
      <c r="AV135" s="13" t="s">
        <v>80</v>
      </c>
      <c r="AW135" s="13" t="s">
        <v>35</v>
      </c>
      <c r="AX135" s="13" t="s">
        <v>73</v>
      </c>
      <c r="AY135" s="235" t="s">
        <v>144</v>
      </c>
    </row>
    <row r="136" s="14" customFormat="1">
      <c r="A136" s="14"/>
      <c r="B136" s="236"/>
      <c r="C136" s="237"/>
      <c r="D136" s="227" t="s">
        <v>155</v>
      </c>
      <c r="E136" s="238" t="s">
        <v>19</v>
      </c>
      <c r="F136" s="239" t="s">
        <v>671</v>
      </c>
      <c r="G136" s="237"/>
      <c r="H136" s="240">
        <v>163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155</v>
      </c>
      <c r="AU136" s="246" t="s">
        <v>82</v>
      </c>
      <c r="AV136" s="14" t="s">
        <v>82</v>
      </c>
      <c r="AW136" s="14" t="s">
        <v>35</v>
      </c>
      <c r="AX136" s="14" t="s">
        <v>80</v>
      </c>
      <c r="AY136" s="246" t="s">
        <v>144</v>
      </c>
    </row>
    <row r="137" s="2" customFormat="1" ht="24.15" customHeight="1">
      <c r="A137" s="41"/>
      <c r="B137" s="42"/>
      <c r="C137" s="207" t="s">
        <v>212</v>
      </c>
      <c r="D137" s="207" t="s">
        <v>146</v>
      </c>
      <c r="E137" s="208" t="s">
        <v>537</v>
      </c>
      <c r="F137" s="209" t="s">
        <v>538</v>
      </c>
      <c r="G137" s="210" t="s">
        <v>149</v>
      </c>
      <c r="H137" s="211">
        <v>186</v>
      </c>
      <c r="I137" s="212"/>
      <c r="J137" s="213">
        <f>ROUND(I137*H137,2)</f>
        <v>0</v>
      </c>
      <c r="K137" s="209" t="s">
        <v>150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151</v>
      </c>
      <c r="AT137" s="218" t="s">
        <v>146</v>
      </c>
      <c r="AU137" s="218" t="s">
        <v>82</v>
      </c>
      <c r="AY137" s="20" t="s">
        <v>144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151</v>
      </c>
      <c r="BM137" s="218" t="s">
        <v>672</v>
      </c>
    </row>
    <row r="138" s="2" customFormat="1">
      <c r="A138" s="41"/>
      <c r="B138" s="42"/>
      <c r="C138" s="43"/>
      <c r="D138" s="220" t="s">
        <v>153</v>
      </c>
      <c r="E138" s="43"/>
      <c r="F138" s="221" t="s">
        <v>540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153</v>
      </c>
      <c r="AU138" s="20" t="s">
        <v>82</v>
      </c>
    </row>
    <row r="139" s="13" customFormat="1">
      <c r="A139" s="13"/>
      <c r="B139" s="225"/>
      <c r="C139" s="226"/>
      <c r="D139" s="227" t="s">
        <v>155</v>
      </c>
      <c r="E139" s="228" t="s">
        <v>19</v>
      </c>
      <c r="F139" s="229" t="s">
        <v>268</v>
      </c>
      <c r="G139" s="226"/>
      <c r="H139" s="228" t="s">
        <v>19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155</v>
      </c>
      <c r="AU139" s="235" t="s">
        <v>82</v>
      </c>
      <c r="AV139" s="13" t="s">
        <v>80</v>
      </c>
      <c r="AW139" s="13" t="s">
        <v>35</v>
      </c>
      <c r="AX139" s="13" t="s">
        <v>73</v>
      </c>
      <c r="AY139" s="235" t="s">
        <v>144</v>
      </c>
    </row>
    <row r="140" s="13" customFormat="1">
      <c r="A140" s="13"/>
      <c r="B140" s="225"/>
      <c r="C140" s="226"/>
      <c r="D140" s="227" t="s">
        <v>155</v>
      </c>
      <c r="E140" s="228" t="s">
        <v>19</v>
      </c>
      <c r="F140" s="229" t="s">
        <v>280</v>
      </c>
      <c r="G140" s="226"/>
      <c r="H140" s="228" t="s">
        <v>19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155</v>
      </c>
      <c r="AU140" s="235" t="s">
        <v>82</v>
      </c>
      <c r="AV140" s="13" t="s">
        <v>80</v>
      </c>
      <c r="AW140" s="13" t="s">
        <v>35</v>
      </c>
      <c r="AX140" s="13" t="s">
        <v>73</v>
      </c>
      <c r="AY140" s="235" t="s">
        <v>144</v>
      </c>
    </row>
    <row r="141" s="14" customFormat="1">
      <c r="A141" s="14"/>
      <c r="B141" s="236"/>
      <c r="C141" s="237"/>
      <c r="D141" s="227" t="s">
        <v>155</v>
      </c>
      <c r="E141" s="238" t="s">
        <v>19</v>
      </c>
      <c r="F141" s="239" t="s">
        <v>667</v>
      </c>
      <c r="G141" s="237"/>
      <c r="H141" s="240">
        <v>163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155</v>
      </c>
      <c r="AU141" s="246" t="s">
        <v>82</v>
      </c>
      <c r="AV141" s="14" t="s">
        <v>82</v>
      </c>
      <c r="AW141" s="14" t="s">
        <v>35</v>
      </c>
      <c r="AX141" s="14" t="s">
        <v>73</v>
      </c>
      <c r="AY141" s="246" t="s">
        <v>144</v>
      </c>
    </row>
    <row r="142" s="14" customFormat="1">
      <c r="A142" s="14"/>
      <c r="B142" s="236"/>
      <c r="C142" s="237"/>
      <c r="D142" s="227" t="s">
        <v>155</v>
      </c>
      <c r="E142" s="238" t="s">
        <v>19</v>
      </c>
      <c r="F142" s="239" t="s">
        <v>666</v>
      </c>
      <c r="G142" s="237"/>
      <c r="H142" s="240">
        <v>23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155</v>
      </c>
      <c r="AU142" s="246" t="s">
        <v>82</v>
      </c>
      <c r="AV142" s="14" t="s">
        <v>82</v>
      </c>
      <c r="AW142" s="14" t="s">
        <v>35</v>
      </c>
      <c r="AX142" s="14" t="s">
        <v>73</v>
      </c>
      <c r="AY142" s="246" t="s">
        <v>144</v>
      </c>
    </row>
    <row r="143" s="16" customFormat="1">
      <c r="A143" s="16"/>
      <c r="B143" s="258"/>
      <c r="C143" s="259"/>
      <c r="D143" s="227" t="s">
        <v>155</v>
      </c>
      <c r="E143" s="260" t="s">
        <v>19</v>
      </c>
      <c r="F143" s="261" t="s">
        <v>175</v>
      </c>
      <c r="G143" s="259"/>
      <c r="H143" s="262">
        <v>186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68" t="s">
        <v>155</v>
      </c>
      <c r="AU143" s="268" t="s">
        <v>82</v>
      </c>
      <c r="AV143" s="16" t="s">
        <v>151</v>
      </c>
      <c r="AW143" s="16" t="s">
        <v>35</v>
      </c>
      <c r="AX143" s="16" t="s">
        <v>80</v>
      </c>
      <c r="AY143" s="268" t="s">
        <v>144</v>
      </c>
    </row>
    <row r="144" s="2" customFormat="1" ht="33" customHeight="1">
      <c r="A144" s="41"/>
      <c r="B144" s="42"/>
      <c r="C144" s="207" t="s">
        <v>222</v>
      </c>
      <c r="D144" s="207" t="s">
        <v>146</v>
      </c>
      <c r="E144" s="208" t="s">
        <v>294</v>
      </c>
      <c r="F144" s="209" t="s">
        <v>295</v>
      </c>
      <c r="G144" s="210" t="s">
        <v>149</v>
      </c>
      <c r="H144" s="211">
        <v>77</v>
      </c>
      <c r="I144" s="212"/>
      <c r="J144" s="213">
        <f>ROUND(I144*H144,2)</f>
        <v>0</v>
      </c>
      <c r="K144" s="209" t="s">
        <v>150</v>
      </c>
      <c r="L144" s="47"/>
      <c r="M144" s="214" t="s">
        <v>19</v>
      </c>
      <c r="N144" s="215" t="s">
        <v>44</v>
      </c>
      <c r="O144" s="87"/>
      <c r="P144" s="216">
        <f>O144*H144</f>
        <v>0</v>
      </c>
      <c r="Q144" s="216">
        <v>0.1837</v>
      </c>
      <c r="R144" s="216">
        <f>Q144*H144</f>
        <v>14.1449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151</v>
      </c>
      <c r="AT144" s="218" t="s">
        <v>146</v>
      </c>
      <c r="AU144" s="218" t="s">
        <v>82</v>
      </c>
      <c r="AY144" s="20" t="s">
        <v>144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151</v>
      </c>
      <c r="BM144" s="218" t="s">
        <v>673</v>
      </c>
    </row>
    <row r="145" s="2" customFormat="1">
      <c r="A145" s="41"/>
      <c r="B145" s="42"/>
      <c r="C145" s="43"/>
      <c r="D145" s="220" t="s">
        <v>153</v>
      </c>
      <c r="E145" s="43"/>
      <c r="F145" s="221" t="s">
        <v>297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153</v>
      </c>
      <c r="AU145" s="20" t="s">
        <v>82</v>
      </c>
    </row>
    <row r="146" s="13" customFormat="1">
      <c r="A146" s="13"/>
      <c r="B146" s="225"/>
      <c r="C146" s="226"/>
      <c r="D146" s="227" t="s">
        <v>155</v>
      </c>
      <c r="E146" s="228" t="s">
        <v>19</v>
      </c>
      <c r="F146" s="229" t="s">
        <v>268</v>
      </c>
      <c r="G146" s="226"/>
      <c r="H146" s="228" t="s">
        <v>19</v>
      </c>
      <c r="I146" s="230"/>
      <c r="J146" s="226"/>
      <c r="K146" s="226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155</v>
      </c>
      <c r="AU146" s="235" t="s">
        <v>82</v>
      </c>
      <c r="AV146" s="13" t="s">
        <v>80</v>
      </c>
      <c r="AW146" s="13" t="s">
        <v>35</v>
      </c>
      <c r="AX146" s="13" t="s">
        <v>73</v>
      </c>
      <c r="AY146" s="235" t="s">
        <v>144</v>
      </c>
    </row>
    <row r="147" s="14" customFormat="1">
      <c r="A147" s="14"/>
      <c r="B147" s="236"/>
      <c r="C147" s="237"/>
      <c r="D147" s="227" t="s">
        <v>155</v>
      </c>
      <c r="E147" s="238" t="s">
        <v>19</v>
      </c>
      <c r="F147" s="239" t="s">
        <v>674</v>
      </c>
      <c r="G147" s="237"/>
      <c r="H147" s="240">
        <v>23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155</v>
      </c>
      <c r="AU147" s="246" t="s">
        <v>82</v>
      </c>
      <c r="AV147" s="14" t="s">
        <v>82</v>
      </c>
      <c r="AW147" s="14" t="s">
        <v>35</v>
      </c>
      <c r="AX147" s="14" t="s">
        <v>73</v>
      </c>
      <c r="AY147" s="246" t="s">
        <v>144</v>
      </c>
    </row>
    <row r="148" s="14" customFormat="1">
      <c r="A148" s="14"/>
      <c r="B148" s="236"/>
      <c r="C148" s="237"/>
      <c r="D148" s="227" t="s">
        <v>155</v>
      </c>
      <c r="E148" s="238" t="s">
        <v>19</v>
      </c>
      <c r="F148" s="239" t="s">
        <v>675</v>
      </c>
      <c r="G148" s="237"/>
      <c r="H148" s="240">
        <v>54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155</v>
      </c>
      <c r="AU148" s="246" t="s">
        <v>82</v>
      </c>
      <c r="AV148" s="14" t="s">
        <v>82</v>
      </c>
      <c r="AW148" s="14" t="s">
        <v>35</v>
      </c>
      <c r="AX148" s="14" t="s">
        <v>73</v>
      </c>
      <c r="AY148" s="246" t="s">
        <v>144</v>
      </c>
    </row>
    <row r="149" s="16" customFormat="1">
      <c r="A149" s="16"/>
      <c r="B149" s="258"/>
      <c r="C149" s="259"/>
      <c r="D149" s="227" t="s">
        <v>155</v>
      </c>
      <c r="E149" s="260" t="s">
        <v>19</v>
      </c>
      <c r="F149" s="261" t="s">
        <v>175</v>
      </c>
      <c r="G149" s="259"/>
      <c r="H149" s="262">
        <v>77</v>
      </c>
      <c r="I149" s="263"/>
      <c r="J149" s="259"/>
      <c r="K149" s="259"/>
      <c r="L149" s="264"/>
      <c r="M149" s="265"/>
      <c r="N149" s="266"/>
      <c r="O149" s="266"/>
      <c r="P149" s="266"/>
      <c r="Q149" s="266"/>
      <c r="R149" s="266"/>
      <c r="S149" s="266"/>
      <c r="T149" s="267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68" t="s">
        <v>155</v>
      </c>
      <c r="AU149" s="268" t="s">
        <v>82</v>
      </c>
      <c r="AV149" s="16" t="s">
        <v>151</v>
      </c>
      <c r="AW149" s="16" t="s">
        <v>35</v>
      </c>
      <c r="AX149" s="16" t="s">
        <v>80</v>
      </c>
      <c r="AY149" s="268" t="s">
        <v>144</v>
      </c>
    </row>
    <row r="150" s="2" customFormat="1" ht="16.5" customHeight="1">
      <c r="A150" s="41"/>
      <c r="B150" s="42"/>
      <c r="C150" s="269" t="s">
        <v>228</v>
      </c>
      <c r="D150" s="269" t="s">
        <v>229</v>
      </c>
      <c r="E150" s="270" t="s">
        <v>676</v>
      </c>
      <c r="F150" s="271" t="s">
        <v>677</v>
      </c>
      <c r="G150" s="272" t="s">
        <v>149</v>
      </c>
      <c r="H150" s="273">
        <v>54</v>
      </c>
      <c r="I150" s="274"/>
      <c r="J150" s="275">
        <f>ROUND(I150*H150,2)</f>
        <v>0</v>
      </c>
      <c r="K150" s="271" t="s">
        <v>150</v>
      </c>
      <c r="L150" s="276"/>
      <c r="M150" s="277" t="s">
        <v>19</v>
      </c>
      <c r="N150" s="278" t="s">
        <v>44</v>
      </c>
      <c r="O150" s="87"/>
      <c r="P150" s="216">
        <f>O150*H150</f>
        <v>0</v>
      </c>
      <c r="Q150" s="216">
        <v>0.22800000000000001</v>
      </c>
      <c r="R150" s="216">
        <f>Q150*H150</f>
        <v>12.312000000000001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207</v>
      </c>
      <c r="AT150" s="218" t="s">
        <v>229</v>
      </c>
      <c r="AU150" s="218" t="s">
        <v>82</v>
      </c>
      <c r="AY150" s="20" t="s">
        <v>144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151</v>
      </c>
      <c r="BM150" s="218" t="s">
        <v>678</v>
      </c>
    </row>
    <row r="151" s="13" customFormat="1">
      <c r="A151" s="13"/>
      <c r="B151" s="225"/>
      <c r="C151" s="226"/>
      <c r="D151" s="227" t="s">
        <v>155</v>
      </c>
      <c r="E151" s="228" t="s">
        <v>19</v>
      </c>
      <c r="F151" s="229" t="s">
        <v>268</v>
      </c>
      <c r="G151" s="226"/>
      <c r="H151" s="228" t="s">
        <v>19</v>
      </c>
      <c r="I151" s="230"/>
      <c r="J151" s="226"/>
      <c r="K151" s="226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155</v>
      </c>
      <c r="AU151" s="235" t="s">
        <v>82</v>
      </c>
      <c r="AV151" s="13" t="s">
        <v>80</v>
      </c>
      <c r="AW151" s="13" t="s">
        <v>35</v>
      </c>
      <c r="AX151" s="13" t="s">
        <v>73</v>
      </c>
      <c r="AY151" s="235" t="s">
        <v>144</v>
      </c>
    </row>
    <row r="152" s="14" customFormat="1">
      <c r="A152" s="14"/>
      <c r="B152" s="236"/>
      <c r="C152" s="237"/>
      <c r="D152" s="227" t="s">
        <v>155</v>
      </c>
      <c r="E152" s="238" t="s">
        <v>19</v>
      </c>
      <c r="F152" s="239" t="s">
        <v>679</v>
      </c>
      <c r="G152" s="237"/>
      <c r="H152" s="240">
        <v>54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155</v>
      </c>
      <c r="AU152" s="246" t="s">
        <v>82</v>
      </c>
      <c r="AV152" s="14" t="s">
        <v>82</v>
      </c>
      <c r="AW152" s="14" t="s">
        <v>35</v>
      </c>
      <c r="AX152" s="14" t="s">
        <v>80</v>
      </c>
      <c r="AY152" s="246" t="s">
        <v>144</v>
      </c>
    </row>
    <row r="153" s="2" customFormat="1" ht="16.5" customHeight="1">
      <c r="A153" s="41"/>
      <c r="B153" s="42"/>
      <c r="C153" s="269" t="s">
        <v>8</v>
      </c>
      <c r="D153" s="269" t="s">
        <v>229</v>
      </c>
      <c r="E153" s="270" t="s">
        <v>302</v>
      </c>
      <c r="F153" s="271" t="s">
        <v>303</v>
      </c>
      <c r="G153" s="272" t="s">
        <v>149</v>
      </c>
      <c r="H153" s="273">
        <v>23</v>
      </c>
      <c r="I153" s="274"/>
      <c r="J153" s="275">
        <f>ROUND(I153*H153,2)</f>
        <v>0</v>
      </c>
      <c r="K153" s="271" t="s">
        <v>150</v>
      </c>
      <c r="L153" s="276"/>
      <c r="M153" s="277" t="s">
        <v>19</v>
      </c>
      <c r="N153" s="278" t="s">
        <v>44</v>
      </c>
      <c r="O153" s="87"/>
      <c r="P153" s="216">
        <f>O153*H153</f>
        <v>0</v>
      </c>
      <c r="Q153" s="216">
        <v>0.222</v>
      </c>
      <c r="R153" s="216">
        <f>Q153*H153</f>
        <v>5.1059999999999999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207</v>
      </c>
      <c r="AT153" s="218" t="s">
        <v>229</v>
      </c>
      <c r="AU153" s="218" t="s">
        <v>82</v>
      </c>
      <c r="AY153" s="20" t="s">
        <v>144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151</v>
      </c>
      <c r="BM153" s="218" t="s">
        <v>680</v>
      </c>
    </row>
    <row r="154" s="13" customFormat="1">
      <c r="A154" s="13"/>
      <c r="B154" s="225"/>
      <c r="C154" s="226"/>
      <c r="D154" s="227" t="s">
        <v>155</v>
      </c>
      <c r="E154" s="228" t="s">
        <v>19</v>
      </c>
      <c r="F154" s="229" t="s">
        <v>268</v>
      </c>
      <c r="G154" s="226"/>
      <c r="H154" s="228" t="s">
        <v>19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155</v>
      </c>
      <c r="AU154" s="235" t="s">
        <v>82</v>
      </c>
      <c r="AV154" s="13" t="s">
        <v>80</v>
      </c>
      <c r="AW154" s="13" t="s">
        <v>35</v>
      </c>
      <c r="AX154" s="13" t="s">
        <v>73</v>
      </c>
      <c r="AY154" s="235" t="s">
        <v>144</v>
      </c>
    </row>
    <row r="155" s="14" customFormat="1">
      <c r="A155" s="14"/>
      <c r="B155" s="236"/>
      <c r="C155" s="237"/>
      <c r="D155" s="227" t="s">
        <v>155</v>
      </c>
      <c r="E155" s="238" t="s">
        <v>19</v>
      </c>
      <c r="F155" s="239" t="s">
        <v>681</v>
      </c>
      <c r="G155" s="237"/>
      <c r="H155" s="240">
        <v>23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155</v>
      </c>
      <c r="AU155" s="246" t="s">
        <v>82</v>
      </c>
      <c r="AV155" s="14" t="s">
        <v>82</v>
      </c>
      <c r="AW155" s="14" t="s">
        <v>35</v>
      </c>
      <c r="AX155" s="14" t="s">
        <v>73</v>
      </c>
      <c r="AY155" s="246" t="s">
        <v>144</v>
      </c>
    </row>
    <row r="156" s="16" customFormat="1">
      <c r="A156" s="16"/>
      <c r="B156" s="258"/>
      <c r="C156" s="259"/>
      <c r="D156" s="227" t="s">
        <v>155</v>
      </c>
      <c r="E156" s="260" t="s">
        <v>19</v>
      </c>
      <c r="F156" s="261" t="s">
        <v>175</v>
      </c>
      <c r="G156" s="259"/>
      <c r="H156" s="262">
        <v>23</v>
      </c>
      <c r="I156" s="263"/>
      <c r="J156" s="259"/>
      <c r="K156" s="259"/>
      <c r="L156" s="264"/>
      <c r="M156" s="265"/>
      <c r="N156" s="266"/>
      <c r="O156" s="266"/>
      <c r="P156" s="266"/>
      <c r="Q156" s="266"/>
      <c r="R156" s="266"/>
      <c r="S156" s="266"/>
      <c r="T156" s="267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68" t="s">
        <v>155</v>
      </c>
      <c r="AU156" s="268" t="s">
        <v>82</v>
      </c>
      <c r="AV156" s="16" t="s">
        <v>151</v>
      </c>
      <c r="AW156" s="16" t="s">
        <v>35</v>
      </c>
      <c r="AX156" s="16" t="s">
        <v>80</v>
      </c>
      <c r="AY156" s="268" t="s">
        <v>144</v>
      </c>
    </row>
    <row r="157" s="2" customFormat="1" ht="33" customHeight="1">
      <c r="A157" s="41"/>
      <c r="B157" s="42"/>
      <c r="C157" s="207" t="s">
        <v>241</v>
      </c>
      <c r="D157" s="207" t="s">
        <v>146</v>
      </c>
      <c r="E157" s="208" t="s">
        <v>552</v>
      </c>
      <c r="F157" s="209" t="s">
        <v>553</v>
      </c>
      <c r="G157" s="210" t="s">
        <v>149</v>
      </c>
      <c r="H157" s="211">
        <v>117</v>
      </c>
      <c r="I157" s="212"/>
      <c r="J157" s="213">
        <f>ROUND(I157*H157,2)</f>
        <v>0</v>
      </c>
      <c r="K157" s="209" t="s">
        <v>150</v>
      </c>
      <c r="L157" s="47"/>
      <c r="M157" s="214" t="s">
        <v>19</v>
      </c>
      <c r="N157" s="215" t="s">
        <v>44</v>
      </c>
      <c r="O157" s="87"/>
      <c r="P157" s="216">
        <f>O157*H157</f>
        <v>0</v>
      </c>
      <c r="Q157" s="216">
        <v>0.16700000000000001</v>
      </c>
      <c r="R157" s="216">
        <f>Q157*H157</f>
        <v>19.539000000000001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151</v>
      </c>
      <c r="AT157" s="218" t="s">
        <v>146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682</v>
      </c>
    </row>
    <row r="158" s="2" customFormat="1">
      <c r="A158" s="41"/>
      <c r="B158" s="42"/>
      <c r="C158" s="43"/>
      <c r="D158" s="220" t="s">
        <v>153</v>
      </c>
      <c r="E158" s="43"/>
      <c r="F158" s="221" t="s">
        <v>555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153</v>
      </c>
      <c r="AU158" s="20" t="s">
        <v>82</v>
      </c>
    </row>
    <row r="159" s="13" customFormat="1">
      <c r="A159" s="13"/>
      <c r="B159" s="225"/>
      <c r="C159" s="226"/>
      <c r="D159" s="227" t="s">
        <v>155</v>
      </c>
      <c r="E159" s="228" t="s">
        <v>19</v>
      </c>
      <c r="F159" s="229" t="s">
        <v>268</v>
      </c>
      <c r="G159" s="226"/>
      <c r="H159" s="228" t="s">
        <v>19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155</v>
      </c>
      <c r="AU159" s="235" t="s">
        <v>82</v>
      </c>
      <c r="AV159" s="13" t="s">
        <v>80</v>
      </c>
      <c r="AW159" s="13" t="s">
        <v>35</v>
      </c>
      <c r="AX159" s="13" t="s">
        <v>73</v>
      </c>
      <c r="AY159" s="235" t="s">
        <v>144</v>
      </c>
    </row>
    <row r="160" s="14" customFormat="1">
      <c r="A160" s="14"/>
      <c r="B160" s="236"/>
      <c r="C160" s="237"/>
      <c r="D160" s="227" t="s">
        <v>155</v>
      </c>
      <c r="E160" s="238" t="s">
        <v>19</v>
      </c>
      <c r="F160" s="239" t="s">
        <v>683</v>
      </c>
      <c r="G160" s="237"/>
      <c r="H160" s="240">
        <v>109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155</v>
      </c>
      <c r="AU160" s="246" t="s">
        <v>82</v>
      </c>
      <c r="AV160" s="14" t="s">
        <v>82</v>
      </c>
      <c r="AW160" s="14" t="s">
        <v>35</v>
      </c>
      <c r="AX160" s="14" t="s">
        <v>73</v>
      </c>
      <c r="AY160" s="246" t="s">
        <v>144</v>
      </c>
    </row>
    <row r="161" s="14" customFormat="1">
      <c r="A161" s="14"/>
      <c r="B161" s="236"/>
      <c r="C161" s="237"/>
      <c r="D161" s="227" t="s">
        <v>155</v>
      </c>
      <c r="E161" s="238" t="s">
        <v>19</v>
      </c>
      <c r="F161" s="239" t="s">
        <v>684</v>
      </c>
      <c r="G161" s="237"/>
      <c r="H161" s="240">
        <v>8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155</v>
      </c>
      <c r="AU161" s="246" t="s">
        <v>82</v>
      </c>
      <c r="AV161" s="14" t="s">
        <v>82</v>
      </c>
      <c r="AW161" s="14" t="s">
        <v>35</v>
      </c>
      <c r="AX161" s="14" t="s">
        <v>73</v>
      </c>
      <c r="AY161" s="246" t="s">
        <v>144</v>
      </c>
    </row>
    <row r="162" s="16" customFormat="1">
      <c r="A162" s="16"/>
      <c r="B162" s="258"/>
      <c r="C162" s="259"/>
      <c r="D162" s="227" t="s">
        <v>155</v>
      </c>
      <c r="E162" s="260" t="s">
        <v>19</v>
      </c>
      <c r="F162" s="261" t="s">
        <v>175</v>
      </c>
      <c r="G162" s="259"/>
      <c r="H162" s="262">
        <v>117</v>
      </c>
      <c r="I162" s="263"/>
      <c r="J162" s="259"/>
      <c r="K162" s="259"/>
      <c r="L162" s="264"/>
      <c r="M162" s="265"/>
      <c r="N162" s="266"/>
      <c r="O162" s="266"/>
      <c r="P162" s="266"/>
      <c r="Q162" s="266"/>
      <c r="R162" s="266"/>
      <c r="S162" s="266"/>
      <c r="T162" s="267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T162" s="268" t="s">
        <v>155</v>
      </c>
      <c r="AU162" s="268" t="s">
        <v>82</v>
      </c>
      <c r="AV162" s="16" t="s">
        <v>151</v>
      </c>
      <c r="AW162" s="16" t="s">
        <v>35</v>
      </c>
      <c r="AX162" s="16" t="s">
        <v>80</v>
      </c>
      <c r="AY162" s="268" t="s">
        <v>144</v>
      </c>
    </row>
    <row r="163" s="2" customFormat="1" ht="16.5" customHeight="1">
      <c r="A163" s="41"/>
      <c r="B163" s="42"/>
      <c r="C163" s="269" t="s">
        <v>249</v>
      </c>
      <c r="D163" s="269" t="s">
        <v>229</v>
      </c>
      <c r="E163" s="270" t="s">
        <v>557</v>
      </c>
      <c r="F163" s="271" t="s">
        <v>558</v>
      </c>
      <c r="G163" s="272" t="s">
        <v>149</v>
      </c>
      <c r="H163" s="273">
        <v>117</v>
      </c>
      <c r="I163" s="274"/>
      <c r="J163" s="275">
        <f>ROUND(I163*H163,2)</f>
        <v>0</v>
      </c>
      <c r="K163" s="271" t="s">
        <v>150</v>
      </c>
      <c r="L163" s="276"/>
      <c r="M163" s="277" t="s">
        <v>19</v>
      </c>
      <c r="N163" s="278" t="s">
        <v>44</v>
      </c>
      <c r="O163" s="87"/>
      <c r="P163" s="216">
        <f>O163*H163</f>
        <v>0</v>
      </c>
      <c r="Q163" s="216">
        <v>0.11799999999999999</v>
      </c>
      <c r="R163" s="216">
        <f>Q163*H163</f>
        <v>13.805999999999999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207</v>
      </c>
      <c r="AT163" s="218" t="s">
        <v>229</v>
      </c>
      <c r="AU163" s="218" t="s">
        <v>82</v>
      </c>
      <c r="AY163" s="20" t="s">
        <v>144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151</v>
      </c>
      <c r="BM163" s="218" t="s">
        <v>685</v>
      </c>
    </row>
    <row r="164" s="13" customFormat="1">
      <c r="A164" s="13"/>
      <c r="B164" s="225"/>
      <c r="C164" s="226"/>
      <c r="D164" s="227" t="s">
        <v>155</v>
      </c>
      <c r="E164" s="228" t="s">
        <v>19</v>
      </c>
      <c r="F164" s="229" t="s">
        <v>268</v>
      </c>
      <c r="G164" s="226"/>
      <c r="H164" s="228" t="s">
        <v>19</v>
      </c>
      <c r="I164" s="230"/>
      <c r="J164" s="226"/>
      <c r="K164" s="226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155</v>
      </c>
      <c r="AU164" s="235" t="s">
        <v>82</v>
      </c>
      <c r="AV164" s="13" t="s">
        <v>80</v>
      </c>
      <c r="AW164" s="13" t="s">
        <v>35</v>
      </c>
      <c r="AX164" s="13" t="s">
        <v>73</v>
      </c>
      <c r="AY164" s="235" t="s">
        <v>144</v>
      </c>
    </row>
    <row r="165" s="14" customFormat="1">
      <c r="A165" s="14"/>
      <c r="B165" s="236"/>
      <c r="C165" s="237"/>
      <c r="D165" s="227" t="s">
        <v>155</v>
      </c>
      <c r="E165" s="238" t="s">
        <v>19</v>
      </c>
      <c r="F165" s="239" t="s">
        <v>683</v>
      </c>
      <c r="G165" s="237"/>
      <c r="H165" s="240">
        <v>109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155</v>
      </c>
      <c r="AU165" s="246" t="s">
        <v>82</v>
      </c>
      <c r="AV165" s="14" t="s">
        <v>82</v>
      </c>
      <c r="AW165" s="14" t="s">
        <v>35</v>
      </c>
      <c r="AX165" s="14" t="s">
        <v>73</v>
      </c>
      <c r="AY165" s="246" t="s">
        <v>144</v>
      </c>
    </row>
    <row r="166" s="14" customFormat="1">
      <c r="A166" s="14"/>
      <c r="B166" s="236"/>
      <c r="C166" s="237"/>
      <c r="D166" s="227" t="s">
        <v>155</v>
      </c>
      <c r="E166" s="238" t="s">
        <v>19</v>
      </c>
      <c r="F166" s="239" t="s">
        <v>684</v>
      </c>
      <c r="G166" s="237"/>
      <c r="H166" s="240">
        <v>8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155</v>
      </c>
      <c r="AU166" s="246" t="s">
        <v>82</v>
      </c>
      <c r="AV166" s="14" t="s">
        <v>82</v>
      </c>
      <c r="AW166" s="14" t="s">
        <v>35</v>
      </c>
      <c r="AX166" s="14" t="s">
        <v>73</v>
      </c>
      <c r="AY166" s="246" t="s">
        <v>144</v>
      </c>
    </row>
    <row r="167" s="16" customFormat="1">
      <c r="A167" s="16"/>
      <c r="B167" s="258"/>
      <c r="C167" s="259"/>
      <c r="D167" s="227" t="s">
        <v>155</v>
      </c>
      <c r="E167" s="260" t="s">
        <v>19</v>
      </c>
      <c r="F167" s="261" t="s">
        <v>175</v>
      </c>
      <c r="G167" s="259"/>
      <c r="H167" s="262">
        <v>117</v>
      </c>
      <c r="I167" s="263"/>
      <c r="J167" s="259"/>
      <c r="K167" s="259"/>
      <c r="L167" s="264"/>
      <c r="M167" s="265"/>
      <c r="N167" s="266"/>
      <c r="O167" s="266"/>
      <c r="P167" s="266"/>
      <c r="Q167" s="266"/>
      <c r="R167" s="266"/>
      <c r="S167" s="266"/>
      <c r="T167" s="267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268" t="s">
        <v>155</v>
      </c>
      <c r="AU167" s="268" t="s">
        <v>82</v>
      </c>
      <c r="AV167" s="16" t="s">
        <v>151</v>
      </c>
      <c r="AW167" s="16" t="s">
        <v>35</v>
      </c>
      <c r="AX167" s="16" t="s">
        <v>80</v>
      </c>
      <c r="AY167" s="268" t="s">
        <v>144</v>
      </c>
    </row>
    <row r="168" s="12" customFormat="1" ht="22.8" customHeight="1">
      <c r="A168" s="12"/>
      <c r="B168" s="191"/>
      <c r="C168" s="192"/>
      <c r="D168" s="193" t="s">
        <v>72</v>
      </c>
      <c r="E168" s="205" t="s">
        <v>207</v>
      </c>
      <c r="F168" s="205" t="s">
        <v>310</v>
      </c>
      <c r="G168" s="192"/>
      <c r="H168" s="192"/>
      <c r="I168" s="195"/>
      <c r="J168" s="206">
        <f>BK168</f>
        <v>0</v>
      </c>
      <c r="K168" s="192"/>
      <c r="L168" s="197"/>
      <c r="M168" s="198"/>
      <c r="N168" s="199"/>
      <c r="O168" s="199"/>
      <c r="P168" s="200">
        <f>SUM(P169:P177)</f>
        <v>0</v>
      </c>
      <c r="Q168" s="199"/>
      <c r="R168" s="200">
        <f>SUM(R169:R177)</f>
        <v>0.23511694999999999</v>
      </c>
      <c r="S168" s="199"/>
      <c r="T168" s="201">
        <f>SUM(T169:T177)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2" t="s">
        <v>80</v>
      </c>
      <c r="AT168" s="203" t="s">
        <v>72</v>
      </c>
      <c r="AU168" s="203" t="s">
        <v>80</v>
      </c>
      <c r="AY168" s="202" t="s">
        <v>144</v>
      </c>
      <c r="BK168" s="204">
        <f>SUM(BK169:BK177)</f>
        <v>0</v>
      </c>
    </row>
    <row r="169" s="2" customFormat="1" ht="24.15" customHeight="1">
      <c r="A169" s="41"/>
      <c r="B169" s="42"/>
      <c r="C169" s="207" t="s">
        <v>256</v>
      </c>
      <c r="D169" s="207" t="s">
        <v>146</v>
      </c>
      <c r="E169" s="208" t="s">
        <v>686</v>
      </c>
      <c r="F169" s="209" t="s">
        <v>687</v>
      </c>
      <c r="G169" s="210" t="s">
        <v>244</v>
      </c>
      <c r="H169" s="211">
        <v>280</v>
      </c>
      <c r="I169" s="212"/>
      <c r="J169" s="213">
        <f>ROUND(I169*H169,2)</f>
        <v>0</v>
      </c>
      <c r="K169" s="209" t="s">
        <v>150</v>
      </c>
      <c r="L169" s="47"/>
      <c r="M169" s="214" t="s">
        <v>19</v>
      </c>
      <c r="N169" s="215" t="s">
        <v>44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151</v>
      </c>
      <c r="AT169" s="218" t="s">
        <v>146</v>
      </c>
      <c r="AU169" s="218" t="s">
        <v>82</v>
      </c>
      <c r="AY169" s="20" t="s">
        <v>144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151</v>
      </c>
      <c r="BM169" s="218" t="s">
        <v>688</v>
      </c>
    </row>
    <row r="170" s="2" customFormat="1">
      <c r="A170" s="41"/>
      <c r="B170" s="42"/>
      <c r="C170" s="43"/>
      <c r="D170" s="220" t="s">
        <v>153</v>
      </c>
      <c r="E170" s="43"/>
      <c r="F170" s="221" t="s">
        <v>689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153</v>
      </c>
      <c r="AU170" s="20" t="s">
        <v>82</v>
      </c>
    </row>
    <row r="171" s="14" customFormat="1">
      <c r="A171" s="14"/>
      <c r="B171" s="236"/>
      <c r="C171" s="237"/>
      <c r="D171" s="227" t="s">
        <v>155</v>
      </c>
      <c r="E171" s="238" t="s">
        <v>19</v>
      </c>
      <c r="F171" s="239" t="s">
        <v>690</v>
      </c>
      <c r="G171" s="237"/>
      <c r="H171" s="240">
        <v>280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155</v>
      </c>
      <c r="AU171" s="246" t="s">
        <v>82</v>
      </c>
      <c r="AV171" s="14" t="s">
        <v>82</v>
      </c>
      <c r="AW171" s="14" t="s">
        <v>35</v>
      </c>
      <c r="AX171" s="14" t="s">
        <v>80</v>
      </c>
      <c r="AY171" s="246" t="s">
        <v>144</v>
      </c>
    </row>
    <row r="172" s="2" customFormat="1" ht="16.5" customHeight="1">
      <c r="A172" s="41"/>
      <c r="B172" s="42"/>
      <c r="C172" s="269" t="s">
        <v>263</v>
      </c>
      <c r="D172" s="269" t="s">
        <v>229</v>
      </c>
      <c r="E172" s="270" t="s">
        <v>691</v>
      </c>
      <c r="F172" s="271" t="s">
        <v>692</v>
      </c>
      <c r="G172" s="272" t="s">
        <v>244</v>
      </c>
      <c r="H172" s="273">
        <v>280</v>
      </c>
      <c r="I172" s="274"/>
      <c r="J172" s="275">
        <f>ROUND(I172*H172,2)</f>
        <v>0</v>
      </c>
      <c r="K172" s="271" t="s">
        <v>150</v>
      </c>
      <c r="L172" s="276"/>
      <c r="M172" s="277" t="s">
        <v>19</v>
      </c>
      <c r="N172" s="278" t="s">
        <v>44</v>
      </c>
      <c r="O172" s="87"/>
      <c r="P172" s="216">
        <f>O172*H172</f>
        <v>0</v>
      </c>
      <c r="Q172" s="216">
        <v>0.00040999999999999999</v>
      </c>
      <c r="R172" s="216">
        <f>Q172*H172</f>
        <v>0.1148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207</v>
      </c>
      <c r="AT172" s="218" t="s">
        <v>229</v>
      </c>
      <c r="AU172" s="218" t="s">
        <v>82</v>
      </c>
      <c r="AY172" s="20" t="s">
        <v>144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151</v>
      </c>
      <c r="BM172" s="218" t="s">
        <v>693</v>
      </c>
    </row>
    <row r="173" s="14" customFormat="1">
      <c r="A173" s="14"/>
      <c r="B173" s="236"/>
      <c r="C173" s="237"/>
      <c r="D173" s="227" t="s">
        <v>155</v>
      </c>
      <c r="E173" s="238" t="s">
        <v>19</v>
      </c>
      <c r="F173" s="239" t="s">
        <v>694</v>
      </c>
      <c r="G173" s="237"/>
      <c r="H173" s="240">
        <v>280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155</v>
      </c>
      <c r="AU173" s="246" t="s">
        <v>82</v>
      </c>
      <c r="AV173" s="14" t="s">
        <v>82</v>
      </c>
      <c r="AW173" s="14" t="s">
        <v>35</v>
      </c>
      <c r="AX173" s="14" t="s">
        <v>80</v>
      </c>
      <c r="AY173" s="246" t="s">
        <v>144</v>
      </c>
    </row>
    <row r="174" s="2" customFormat="1" ht="24.15" customHeight="1">
      <c r="A174" s="41"/>
      <c r="B174" s="42"/>
      <c r="C174" s="207" t="s">
        <v>269</v>
      </c>
      <c r="D174" s="207" t="s">
        <v>146</v>
      </c>
      <c r="E174" s="208" t="s">
        <v>695</v>
      </c>
      <c r="F174" s="209" t="s">
        <v>696</v>
      </c>
      <c r="G174" s="210" t="s">
        <v>331</v>
      </c>
      <c r="H174" s="211">
        <v>3</v>
      </c>
      <c r="I174" s="212"/>
      <c r="J174" s="213">
        <f>ROUND(I174*H174,2)</f>
        <v>0</v>
      </c>
      <c r="K174" s="209" t="s">
        <v>150</v>
      </c>
      <c r="L174" s="47"/>
      <c r="M174" s="214" t="s">
        <v>19</v>
      </c>
      <c r="N174" s="215" t="s">
        <v>44</v>
      </c>
      <c r="O174" s="87"/>
      <c r="P174" s="216">
        <f>O174*H174</f>
        <v>0</v>
      </c>
      <c r="Q174" s="216">
        <v>0.00010565000000000001</v>
      </c>
      <c r="R174" s="216">
        <f>Q174*H174</f>
        <v>0.00031695000000000003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151</v>
      </c>
      <c r="AT174" s="218" t="s">
        <v>146</v>
      </c>
      <c r="AU174" s="218" t="s">
        <v>82</v>
      </c>
      <c r="AY174" s="20" t="s">
        <v>144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151</v>
      </c>
      <c r="BM174" s="218" t="s">
        <v>697</v>
      </c>
    </row>
    <row r="175" s="2" customFormat="1">
      <c r="A175" s="41"/>
      <c r="B175" s="42"/>
      <c r="C175" s="43"/>
      <c r="D175" s="220" t="s">
        <v>153</v>
      </c>
      <c r="E175" s="43"/>
      <c r="F175" s="221" t="s">
        <v>698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153</v>
      </c>
      <c r="AU175" s="20" t="s">
        <v>82</v>
      </c>
    </row>
    <row r="176" s="14" customFormat="1">
      <c r="A176" s="14"/>
      <c r="B176" s="236"/>
      <c r="C176" s="237"/>
      <c r="D176" s="227" t="s">
        <v>155</v>
      </c>
      <c r="E176" s="238" t="s">
        <v>19</v>
      </c>
      <c r="F176" s="239" t="s">
        <v>699</v>
      </c>
      <c r="G176" s="237"/>
      <c r="H176" s="240">
        <v>3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155</v>
      </c>
      <c r="AU176" s="246" t="s">
        <v>82</v>
      </c>
      <c r="AV176" s="14" t="s">
        <v>82</v>
      </c>
      <c r="AW176" s="14" t="s">
        <v>35</v>
      </c>
      <c r="AX176" s="14" t="s">
        <v>80</v>
      </c>
      <c r="AY176" s="246" t="s">
        <v>144</v>
      </c>
    </row>
    <row r="177" s="2" customFormat="1" ht="16.5" customHeight="1">
      <c r="A177" s="41"/>
      <c r="B177" s="42"/>
      <c r="C177" s="269" t="s">
        <v>275</v>
      </c>
      <c r="D177" s="269" t="s">
        <v>229</v>
      </c>
      <c r="E177" s="270" t="s">
        <v>700</v>
      </c>
      <c r="F177" s="271" t="s">
        <v>701</v>
      </c>
      <c r="G177" s="272" t="s">
        <v>331</v>
      </c>
      <c r="H177" s="273">
        <v>3</v>
      </c>
      <c r="I177" s="274"/>
      <c r="J177" s="275">
        <f>ROUND(I177*H177,2)</f>
        <v>0</v>
      </c>
      <c r="K177" s="271" t="s">
        <v>702</v>
      </c>
      <c r="L177" s="276"/>
      <c r="M177" s="277" t="s">
        <v>19</v>
      </c>
      <c r="N177" s="278" t="s">
        <v>44</v>
      </c>
      <c r="O177" s="87"/>
      <c r="P177" s="216">
        <f>O177*H177</f>
        <v>0</v>
      </c>
      <c r="Q177" s="216">
        <v>0.040000000000000001</v>
      </c>
      <c r="R177" s="216">
        <f>Q177*H177</f>
        <v>0.12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207</v>
      </c>
      <c r="AT177" s="218" t="s">
        <v>229</v>
      </c>
      <c r="AU177" s="218" t="s">
        <v>82</v>
      </c>
      <c r="AY177" s="20" t="s">
        <v>144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151</v>
      </c>
      <c r="BM177" s="218" t="s">
        <v>703</v>
      </c>
    </row>
    <row r="178" s="12" customFormat="1" ht="22.8" customHeight="1">
      <c r="A178" s="12"/>
      <c r="B178" s="191"/>
      <c r="C178" s="192"/>
      <c r="D178" s="193" t="s">
        <v>72</v>
      </c>
      <c r="E178" s="205" t="s">
        <v>212</v>
      </c>
      <c r="F178" s="205" t="s">
        <v>341</v>
      </c>
      <c r="G178" s="192"/>
      <c r="H178" s="192"/>
      <c r="I178" s="195"/>
      <c r="J178" s="206">
        <f>BK178</f>
        <v>0</v>
      </c>
      <c r="K178" s="192"/>
      <c r="L178" s="197"/>
      <c r="M178" s="198"/>
      <c r="N178" s="199"/>
      <c r="O178" s="199"/>
      <c r="P178" s="200">
        <f>SUM(P179:P240)</f>
        <v>0</v>
      </c>
      <c r="Q178" s="199"/>
      <c r="R178" s="200">
        <f>SUM(R179:R240)</f>
        <v>4.0343977279999992</v>
      </c>
      <c r="S178" s="199"/>
      <c r="T178" s="201">
        <f>SUM(T179:T240)</f>
        <v>1.3940000000000001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2" t="s">
        <v>80</v>
      </c>
      <c r="AT178" s="203" t="s">
        <v>72</v>
      </c>
      <c r="AU178" s="203" t="s">
        <v>80</v>
      </c>
      <c r="AY178" s="202" t="s">
        <v>144</v>
      </c>
      <c r="BK178" s="204">
        <f>SUM(BK179:BK240)</f>
        <v>0</v>
      </c>
    </row>
    <row r="179" s="2" customFormat="1" ht="16.5" customHeight="1">
      <c r="A179" s="41"/>
      <c r="B179" s="42"/>
      <c r="C179" s="207" t="s">
        <v>282</v>
      </c>
      <c r="D179" s="207" t="s">
        <v>146</v>
      </c>
      <c r="E179" s="208" t="s">
        <v>704</v>
      </c>
      <c r="F179" s="209" t="s">
        <v>705</v>
      </c>
      <c r="G179" s="210" t="s">
        <v>331</v>
      </c>
      <c r="H179" s="211">
        <v>28</v>
      </c>
      <c r="I179" s="212"/>
      <c r="J179" s="213">
        <f>ROUND(I179*H179,2)</f>
        <v>0</v>
      </c>
      <c r="K179" s="209" t="s">
        <v>150</v>
      </c>
      <c r="L179" s="47"/>
      <c r="M179" s="214" t="s">
        <v>19</v>
      </c>
      <c r="N179" s="215" t="s">
        <v>44</v>
      </c>
      <c r="O179" s="87"/>
      <c r="P179" s="216">
        <f>O179*H179</f>
        <v>0</v>
      </c>
      <c r="Q179" s="216">
        <v>0.00069999999999999999</v>
      </c>
      <c r="R179" s="216">
        <f>Q179*H179</f>
        <v>0.019599999999999999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151</v>
      </c>
      <c r="AT179" s="218" t="s">
        <v>146</v>
      </c>
      <c r="AU179" s="218" t="s">
        <v>82</v>
      </c>
      <c r="AY179" s="20" t="s">
        <v>144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80</v>
      </c>
      <c r="BK179" s="219">
        <f>ROUND(I179*H179,2)</f>
        <v>0</v>
      </c>
      <c r="BL179" s="20" t="s">
        <v>151</v>
      </c>
      <c r="BM179" s="218" t="s">
        <v>706</v>
      </c>
    </row>
    <row r="180" s="2" customFormat="1">
      <c r="A180" s="41"/>
      <c r="B180" s="42"/>
      <c r="C180" s="43"/>
      <c r="D180" s="220" t="s">
        <v>153</v>
      </c>
      <c r="E180" s="43"/>
      <c r="F180" s="221" t="s">
        <v>707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153</v>
      </c>
      <c r="AU180" s="20" t="s">
        <v>82</v>
      </c>
    </row>
    <row r="181" s="13" customFormat="1">
      <c r="A181" s="13"/>
      <c r="B181" s="225"/>
      <c r="C181" s="226"/>
      <c r="D181" s="227" t="s">
        <v>155</v>
      </c>
      <c r="E181" s="228" t="s">
        <v>19</v>
      </c>
      <c r="F181" s="229" t="s">
        <v>156</v>
      </c>
      <c r="G181" s="226"/>
      <c r="H181" s="228" t="s">
        <v>19</v>
      </c>
      <c r="I181" s="230"/>
      <c r="J181" s="226"/>
      <c r="K181" s="226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155</v>
      </c>
      <c r="AU181" s="235" t="s">
        <v>82</v>
      </c>
      <c r="AV181" s="13" t="s">
        <v>80</v>
      </c>
      <c r="AW181" s="13" t="s">
        <v>35</v>
      </c>
      <c r="AX181" s="13" t="s">
        <v>73</v>
      </c>
      <c r="AY181" s="235" t="s">
        <v>144</v>
      </c>
    </row>
    <row r="182" s="13" customFormat="1">
      <c r="A182" s="13"/>
      <c r="B182" s="225"/>
      <c r="C182" s="226"/>
      <c r="D182" s="227" t="s">
        <v>155</v>
      </c>
      <c r="E182" s="228" t="s">
        <v>19</v>
      </c>
      <c r="F182" s="229" t="s">
        <v>708</v>
      </c>
      <c r="G182" s="226"/>
      <c r="H182" s="228" t="s">
        <v>19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155</v>
      </c>
      <c r="AU182" s="235" t="s">
        <v>82</v>
      </c>
      <c r="AV182" s="13" t="s">
        <v>80</v>
      </c>
      <c r="AW182" s="13" t="s">
        <v>35</v>
      </c>
      <c r="AX182" s="13" t="s">
        <v>73</v>
      </c>
      <c r="AY182" s="235" t="s">
        <v>144</v>
      </c>
    </row>
    <row r="183" s="14" customFormat="1">
      <c r="A183" s="14"/>
      <c r="B183" s="236"/>
      <c r="C183" s="237"/>
      <c r="D183" s="227" t="s">
        <v>155</v>
      </c>
      <c r="E183" s="238" t="s">
        <v>19</v>
      </c>
      <c r="F183" s="239" t="s">
        <v>709</v>
      </c>
      <c r="G183" s="237"/>
      <c r="H183" s="240">
        <v>4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155</v>
      </c>
      <c r="AU183" s="246" t="s">
        <v>82</v>
      </c>
      <c r="AV183" s="14" t="s">
        <v>82</v>
      </c>
      <c r="AW183" s="14" t="s">
        <v>35</v>
      </c>
      <c r="AX183" s="14" t="s">
        <v>73</v>
      </c>
      <c r="AY183" s="246" t="s">
        <v>144</v>
      </c>
    </row>
    <row r="184" s="14" customFormat="1">
      <c r="A184" s="14"/>
      <c r="B184" s="236"/>
      <c r="C184" s="237"/>
      <c r="D184" s="227" t="s">
        <v>155</v>
      </c>
      <c r="E184" s="238" t="s">
        <v>19</v>
      </c>
      <c r="F184" s="239" t="s">
        <v>710</v>
      </c>
      <c r="G184" s="237"/>
      <c r="H184" s="240">
        <v>2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155</v>
      </c>
      <c r="AU184" s="246" t="s">
        <v>82</v>
      </c>
      <c r="AV184" s="14" t="s">
        <v>82</v>
      </c>
      <c r="AW184" s="14" t="s">
        <v>35</v>
      </c>
      <c r="AX184" s="14" t="s">
        <v>73</v>
      </c>
      <c r="AY184" s="246" t="s">
        <v>144</v>
      </c>
    </row>
    <row r="185" s="14" customFormat="1">
      <c r="A185" s="14"/>
      <c r="B185" s="236"/>
      <c r="C185" s="237"/>
      <c r="D185" s="227" t="s">
        <v>155</v>
      </c>
      <c r="E185" s="238" t="s">
        <v>19</v>
      </c>
      <c r="F185" s="239" t="s">
        <v>711</v>
      </c>
      <c r="G185" s="237"/>
      <c r="H185" s="240">
        <v>1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155</v>
      </c>
      <c r="AU185" s="246" t="s">
        <v>82</v>
      </c>
      <c r="AV185" s="14" t="s">
        <v>82</v>
      </c>
      <c r="AW185" s="14" t="s">
        <v>35</v>
      </c>
      <c r="AX185" s="14" t="s">
        <v>73</v>
      </c>
      <c r="AY185" s="246" t="s">
        <v>144</v>
      </c>
    </row>
    <row r="186" s="14" customFormat="1">
      <c r="A186" s="14"/>
      <c r="B186" s="236"/>
      <c r="C186" s="237"/>
      <c r="D186" s="227" t="s">
        <v>155</v>
      </c>
      <c r="E186" s="238" t="s">
        <v>19</v>
      </c>
      <c r="F186" s="239" t="s">
        <v>712</v>
      </c>
      <c r="G186" s="237"/>
      <c r="H186" s="240">
        <v>1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155</v>
      </c>
      <c r="AU186" s="246" t="s">
        <v>82</v>
      </c>
      <c r="AV186" s="14" t="s">
        <v>82</v>
      </c>
      <c r="AW186" s="14" t="s">
        <v>35</v>
      </c>
      <c r="AX186" s="14" t="s">
        <v>73</v>
      </c>
      <c r="AY186" s="246" t="s">
        <v>144</v>
      </c>
    </row>
    <row r="187" s="14" customFormat="1">
      <c r="A187" s="14"/>
      <c r="B187" s="236"/>
      <c r="C187" s="237"/>
      <c r="D187" s="227" t="s">
        <v>155</v>
      </c>
      <c r="E187" s="238" t="s">
        <v>19</v>
      </c>
      <c r="F187" s="239" t="s">
        <v>713</v>
      </c>
      <c r="G187" s="237"/>
      <c r="H187" s="240">
        <v>5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155</v>
      </c>
      <c r="AU187" s="246" t="s">
        <v>82</v>
      </c>
      <c r="AV187" s="14" t="s">
        <v>82</v>
      </c>
      <c r="AW187" s="14" t="s">
        <v>35</v>
      </c>
      <c r="AX187" s="14" t="s">
        <v>73</v>
      </c>
      <c r="AY187" s="246" t="s">
        <v>144</v>
      </c>
    </row>
    <row r="188" s="14" customFormat="1">
      <c r="A188" s="14"/>
      <c r="B188" s="236"/>
      <c r="C188" s="237"/>
      <c r="D188" s="227" t="s">
        <v>155</v>
      </c>
      <c r="E188" s="238" t="s">
        <v>19</v>
      </c>
      <c r="F188" s="239" t="s">
        <v>714</v>
      </c>
      <c r="G188" s="237"/>
      <c r="H188" s="240">
        <v>3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6" t="s">
        <v>155</v>
      </c>
      <c r="AU188" s="246" t="s">
        <v>82</v>
      </c>
      <c r="AV188" s="14" t="s">
        <v>82</v>
      </c>
      <c r="AW188" s="14" t="s">
        <v>35</v>
      </c>
      <c r="AX188" s="14" t="s">
        <v>73</v>
      </c>
      <c r="AY188" s="246" t="s">
        <v>144</v>
      </c>
    </row>
    <row r="189" s="14" customFormat="1">
      <c r="A189" s="14"/>
      <c r="B189" s="236"/>
      <c r="C189" s="237"/>
      <c r="D189" s="227" t="s">
        <v>155</v>
      </c>
      <c r="E189" s="238" t="s">
        <v>19</v>
      </c>
      <c r="F189" s="239" t="s">
        <v>715</v>
      </c>
      <c r="G189" s="237"/>
      <c r="H189" s="240">
        <v>5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155</v>
      </c>
      <c r="AU189" s="246" t="s">
        <v>82</v>
      </c>
      <c r="AV189" s="14" t="s">
        <v>82</v>
      </c>
      <c r="AW189" s="14" t="s">
        <v>35</v>
      </c>
      <c r="AX189" s="14" t="s">
        <v>73</v>
      </c>
      <c r="AY189" s="246" t="s">
        <v>144</v>
      </c>
    </row>
    <row r="190" s="14" customFormat="1">
      <c r="A190" s="14"/>
      <c r="B190" s="236"/>
      <c r="C190" s="237"/>
      <c r="D190" s="227" t="s">
        <v>155</v>
      </c>
      <c r="E190" s="238" t="s">
        <v>19</v>
      </c>
      <c r="F190" s="239" t="s">
        <v>716</v>
      </c>
      <c r="G190" s="237"/>
      <c r="H190" s="240">
        <v>2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155</v>
      </c>
      <c r="AU190" s="246" t="s">
        <v>82</v>
      </c>
      <c r="AV190" s="14" t="s">
        <v>82</v>
      </c>
      <c r="AW190" s="14" t="s">
        <v>35</v>
      </c>
      <c r="AX190" s="14" t="s">
        <v>73</v>
      </c>
      <c r="AY190" s="246" t="s">
        <v>144</v>
      </c>
    </row>
    <row r="191" s="14" customFormat="1">
      <c r="A191" s="14"/>
      <c r="B191" s="236"/>
      <c r="C191" s="237"/>
      <c r="D191" s="227" t="s">
        <v>155</v>
      </c>
      <c r="E191" s="238" t="s">
        <v>19</v>
      </c>
      <c r="F191" s="239" t="s">
        <v>717</v>
      </c>
      <c r="G191" s="237"/>
      <c r="H191" s="240">
        <v>1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155</v>
      </c>
      <c r="AU191" s="246" t="s">
        <v>82</v>
      </c>
      <c r="AV191" s="14" t="s">
        <v>82</v>
      </c>
      <c r="AW191" s="14" t="s">
        <v>35</v>
      </c>
      <c r="AX191" s="14" t="s">
        <v>73</v>
      </c>
      <c r="AY191" s="246" t="s">
        <v>144</v>
      </c>
    </row>
    <row r="192" s="14" customFormat="1">
      <c r="A192" s="14"/>
      <c r="B192" s="236"/>
      <c r="C192" s="237"/>
      <c r="D192" s="227" t="s">
        <v>155</v>
      </c>
      <c r="E192" s="238" t="s">
        <v>19</v>
      </c>
      <c r="F192" s="239" t="s">
        <v>718</v>
      </c>
      <c r="G192" s="237"/>
      <c r="H192" s="240">
        <v>2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155</v>
      </c>
      <c r="AU192" s="246" t="s">
        <v>82</v>
      </c>
      <c r="AV192" s="14" t="s">
        <v>82</v>
      </c>
      <c r="AW192" s="14" t="s">
        <v>35</v>
      </c>
      <c r="AX192" s="14" t="s">
        <v>73</v>
      </c>
      <c r="AY192" s="246" t="s">
        <v>144</v>
      </c>
    </row>
    <row r="193" s="14" customFormat="1">
      <c r="A193" s="14"/>
      <c r="B193" s="236"/>
      <c r="C193" s="237"/>
      <c r="D193" s="227" t="s">
        <v>155</v>
      </c>
      <c r="E193" s="238" t="s">
        <v>19</v>
      </c>
      <c r="F193" s="239" t="s">
        <v>719</v>
      </c>
      <c r="G193" s="237"/>
      <c r="H193" s="240">
        <v>1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155</v>
      </c>
      <c r="AU193" s="246" t="s">
        <v>82</v>
      </c>
      <c r="AV193" s="14" t="s">
        <v>82</v>
      </c>
      <c r="AW193" s="14" t="s">
        <v>35</v>
      </c>
      <c r="AX193" s="14" t="s">
        <v>73</v>
      </c>
      <c r="AY193" s="246" t="s">
        <v>144</v>
      </c>
    </row>
    <row r="194" s="14" customFormat="1">
      <c r="A194" s="14"/>
      <c r="B194" s="236"/>
      <c r="C194" s="237"/>
      <c r="D194" s="227" t="s">
        <v>155</v>
      </c>
      <c r="E194" s="238" t="s">
        <v>19</v>
      </c>
      <c r="F194" s="239" t="s">
        <v>720</v>
      </c>
      <c r="G194" s="237"/>
      <c r="H194" s="240">
        <v>1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155</v>
      </c>
      <c r="AU194" s="246" t="s">
        <v>82</v>
      </c>
      <c r="AV194" s="14" t="s">
        <v>82</v>
      </c>
      <c r="AW194" s="14" t="s">
        <v>35</v>
      </c>
      <c r="AX194" s="14" t="s">
        <v>73</v>
      </c>
      <c r="AY194" s="246" t="s">
        <v>144</v>
      </c>
    </row>
    <row r="195" s="16" customFormat="1">
      <c r="A195" s="16"/>
      <c r="B195" s="258"/>
      <c r="C195" s="259"/>
      <c r="D195" s="227" t="s">
        <v>155</v>
      </c>
      <c r="E195" s="260" t="s">
        <v>19</v>
      </c>
      <c r="F195" s="261" t="s">
        <v>175</v>
      </c>
      <c r="G195" s="259"/>
      <c r="H195" s="262">
        <v>28</v>
      </c>
      <c r="I195" s="263"/>
      <c r="J195" s="259"/>
      <c r="K195" s="259"/>
      <c r="L195" s="264"/>
      <c r="M195" s="265"/>
      <c r="N195" s="266"/>
      <c r="O195" s="266"/>
      <c r="P195" s="266"/>
      <c r="Q195" s="266"/>
      <c r="R195" s="266"/>
      <c r="S195" s="266"/>
      <c r="T195" s="267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68" t="s">
        <v>155</v>
      </c>
      <c r="AU195" s="268" t="s">
        <v>82</v>
      </c>
      <c r="AV195" s="16" t="s">
        <v>151</v>
      </c>
      <c r="AW195" s="16" t="s">
        <v>35</v>
      </c>
      <c r="AX195" s="16" t="s">
        <v>80</v>
      </c>
      <c r="AY195" s="268" t="s">
        <v>144</v>
      </c>
    </row>
    <row r="196" s="2" customFormat="1" ht="16.5" customHeight="1">
      <c r="A196" s="41"/>
      <c r="B196" s="42"/>
      <c r="C196" s="269" t="s">
        <v>288</v>
      </c>
      <c r="D196" s="269" t="s">
        <v>229</v>
      </c>
      <c r="E196" s="270" t="s">
        <v>721</v>
      </c>
      <c r="F196" s="271" t="s">
        <v>722</v>
      </c>
      <c r="G196" s="272" t="s">
        <v>331</v>
      </c>
      <c r="H196" s="273">
        <v>8</v>
      </c>
      <c r="I196" s="274"/>
      <c r="J196" s="275">
        <f>ROUND(I196*H196,2)</f>
        <v>0</v>
      </c>
      <c r="K196" s="271" t="s">
        <v>150</v>
      </c>
      <c r="L196" s="276"/>
      <c r="M196" s="277" t="s">
        <v>19</v>
      </c>
      <c r="N196" s="278" t="s">
        <v>44</v>
      </c>
      <c r="O196" s="87"/>
      <c r="P196" s="216">
        <f>O196*H196</f>
        <v>0</v>
      </c>
      <c r="Q196" s="216">
        <v>0.0040000000000000001</v>
      </c>
      <c r="R196" s="216">
        <f>Q196*H196</f>
        <v>0.032000000000000001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207</v>
      </c>
      <c r="AT196" s="218" t="s">
        <v>229</v>
      </c>
      <c r="AU196" s="218" t="s">
        <v>82</v>
      </c>
      <c r="AY196" s="20" t="s">
        <v>144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80</v>
      </c>
      <c r="BK196" s="219">
        <f>ROUND(I196*H196,2)</f>
        <v>0</v>
      </c>
      <c r="BL196" s="20" t="s">
        <v>151</v>
      </c>
      <c r="BM196" s="218" t="s">
        <v>723</v>
      </c>
    </row>
    <row r="197" s="14" customFormat="1">
      <c r="A197" s="14"/>
      <c r="B197" s="236"/>
      <c r="C197" s="237"/>
      <c r="D197" s="227" t="s">
        <v>155</v>
      </c>
      <c r="E197" s="238" t="s">
        <v>19</v>
      </c>
      <c r="F197" s="239" t="s">
        <v>709</v>
      </c>
      <c r="G197" s="237"/>
      <c r="H197" s="240">
        <v>4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155</v>
      </c>
      <c r="AU197" s="246" t="s">
        <v>82</v>
      </c>
      <c r="AV197" s="14" t="s">
        <v>82</v>
      </c>
      <c r="AW197" s="14" t="s">
        <v>35</v>
      </c>
      <c r="AX197" s="14" t="s">
        <v>73</v>
      </c>
      <c r="AY197" s="246" t="s">
        <v>144</v>
      </c>
    </row>
    <row r="198" s="14" customFormat="1">
      <c r="A198" s="14"/>
      <c r="B198" s="236"/>
      <c r="C198" s="237"/>
      <c r="D198" s="227" t="s">
        <v>155</v>
      </c>
      <c r="E198" s="238" t="s">
        <v>19</v>
      </c>
      <c r="F198" s="239" t="s">
        <v>710</v>
      </c>
      <c r="G198" s="237"/>
      <c r="H198" s="240">
        <v>2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155</v>
      </c>
      <c r="AU198" s="246" t="s">
        <v>82</v>
      </c>
      <c r="AV198" s="14" t="s">
        <v>82</v>
      </c>
      <c r="AW198" s="14" t="s">
        <v>35</v>
      </c>
      <c r="AX198" s="14" t="s">
        <v>73</v>
      </c>
      <c r="AY198" s="246" t="s">
        <v>144</v>
      </c>
    </row>
    <row r="199" s="14" customFormat="1">
      <c r="A199" s="14"/>
      <c r="B199" s="236"/>
      <c r="C199" s="237"/>
      <c r="D199" s="227" t="s">
        <v>155</v>
      </c>
      <c r="E199" s="238" t="s">
        <v>19</v>
      </c>
      <c r="F199" s="239" t="s">
        <v>711</v>
      </c>
      <c r="G199" s="237"/>
      <c r="H199" s="240">
        <v>1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155</v>
      </c>
      <c r="AU199" s="246" t="s">
        <v>82</v>
      </c>
      <c r="AV199" s="14" t="s">
        <v>82</v>
      </c>
      <c r="AW199" s="14" t="s">
        <v>35</v>
      </c>
      <c r="AX199" s="14" t="s">
        <v>73</v>
      </c>
      <c r="AY199" s="246" t="s">
        <v>144</v>
      </c>
    </row>
    <row r="200" s="14" customFormat="1">
      <c r="A200" s="14"/>
      <c r="B200" s="236"/>
      <c r="C200" s="237"/>
      <c r="D200" s="227" t="s">
        <v>155</v>
      </c>
      <c r="E200" s="238" t="s">
        <v>19</v>
      </c>
      <c r="F200" s="239" t="s">
        <v>712</v>
      </c>
      <c r="G200" s="237"/>
      <c r="H200" s="240">
        <v>1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6" t="s">
        <v>155</v>
      </c>
      <c r="AU200" s="246" t="s">
        <v>82</v>
      </c>
      <c r="AV200" s="14" t="s">
        <v>82</v>
      </c>
      <c r="AW200" s="14" t="s">
        <v>35</v>
      </c>
      <c r="AX200" s="14" t="s">
        <v>73</v>
      </c>
      <c r="AY200" s="246" t="s">
        <v>144</v>
      </c>
    </row>
    <row r="201" s="16" customFormat="1">
      <c r="A201" s="16"/>
      <c r="B201" s="258"/>
      <c r="C201" s="259"/>
      <c r="D201" s="227" t="s">
        <v>155</v>
      </c>
      <c r="E201" s="260" t="s">
        <v>19</v>
      </c>
      <c r="F201" s="261" t="s">
        <v>175</v>
      </c>
      <c r="G201" s="259"/>
      <c r="H201" s="262">
        <v>8</v>
      </c>
      <c r="I201" s="263"/>
      <c r="J201" s="259"/>
      <c r="K201" s="259"/>
      <c r="L201" s="264"/>
      <c r="M201" s="265"/>
      <c r="N201" s="266"/>
      <c r="O201" s="266"/>
      <c r="P201" s="266"/>
      <c r="Q201" s="266"/>
      <c r="R201" s="266"/>
      <c r="S201" s="266"/>
      <c r="T201" s="267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T201" s="268" t="s">
        <v>155</v>
      </c>
      <c r="AU201" s="268" t="s">
        <v>82</v>
      </c>
      <c r="AV201" s="16" t="s">
        <v>151</v>
      </c>
      <c r="AW201" s="16" t="s">
        <v>35</v>
      </c>
      <c r="AX201" s="16" t="s">
        <v>80</v>
      </c>
      <c r="AY201" s="268" t="s">
        <v>144</v>
      </c>
    </row>
    <row r="202" s="2" customFormat="1" ht="16.5" customHeight="1">
      <c r="A202" s="41"/>
      <c r="B202" s="42"/>
      <c r="C202" s="269" t="s">
        <v>7</v>
      </c>
      <c r="D202" s="269" t="s">
        <v>229</v>
      </c>
      <c r="E202" s="270" t="s">
        <v>724</v>
      </c>
      <c r="F202" s="271" t="s">
        <v>725</v>
      </c>
      <c r="G202" s="272" t="s">
        <v>331</v>
      </c>
      <c r="H202" s="273">
        <v>5</v>
      </c>
      <c r="I202" s="274"/>
      <c r="J202" s="275">
        <f>ROUND(I202*H202,2)</f>
        <v>0</v>
      </c>
      <c r="K202" s="271" t="s">
        <v>150</v>
      </c>
      <c r="L202" s="276"/>
      <c r="M202" s="277" t="s">
        <v>19</v>
      </c>
      <c r="N202" s="278" t="s">
        <v>44</v>
      </c>
      <c r="O202" s="87"/>
      <c r="P202" s="216">
        <f>O202*H202</f>
        <v>0</v>
      </c>
      <c r="Q202" s="216">
        <v>0.0012999999999999999</v>
      </c>
      <c r="R202" s="216">
        <f>Q202*H202</f>
        <v>0.0064999999999999997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207</v>
      </c>
      <c r="AT202" s="218" t="s">
        <v>229</v>
      </c>
      <c r="AU202" s="218" t="s">
        <v>82</v>
      </c>
      <c r="AY202" s="20" t="s">
        <v>144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80</v>
      </c>
      <c r="BK202" s="219">
        <f>ROUND(I202*H202,2)</f>
        <v>0</v>
      </c>
      <c r="BL202" s="20" t="s">
        <v>151</v>
      </c>
      <c r="BM202" s="218" t="s">
        <v>726</v>
      </c>
    </row>
    <row r="203" s="14" customFormat="1">
      <c r="A203" s="14"/>
      <c r="B203" s="236"/>
      <c r="C203" s="237"/>
      <c r="D203" s="227" t="s">
        <v>155</v>
      </c>
      <c r="E203" s="238" t="s">
        <v>19</v>
      </c>
      <c r="F203" s="239" t="s">
        <v>715</v>
      </c>
      <c r="G203" s="237"/>
      <c r="H203" s="240">
        <v>5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155</v>
      </c>
      <c r="AU203" s="246" t="s">
        <v>82</v>
      </c>
      <c r="AV203" s="14" t="s">
        <v>82</v>
      </c>
      <c r="AW203" s="14" t="s">
        <v>35</v>
      </c>
      <c r="AX203" s="14" t="s">
        <v>80</v>
      </c>
      <c r="AY203" s="246" t="s">
        <v>144</v>
      </c>
    </row>
    <row r="204" s="2" customFormat="1" ht="16.5" customHeight="1">
      <c r="A204" s="41"/>
      <c r="B204" s="42"/>
      <c r="C204" s="269" t="s">
        <v>301</v>
      </c>
      <c r="D204" s="269" t="s">
        <v>229</v>
      </c>
      <c r="E204" s="270" t="s">
        <v>727</v>
      </c>
      <c r="F204" s="271" t="s">
        <v>728</v>
      </c>
      <c r="G204" s="272" t="s">
        <v>331</v>
      </c>
      <c r="H204" s="273">
        <v>4</v>
      </c>
      <c r="I204" s="274"/>
      <c r="J204" s="275">
        <f>ROUND(I204*H204,2)</f>
        <v>0</v>
      </c>
      <c r="K204" s="271" t="s">
        <v>150</v>
      </c>
      <c r="L204" s="276"/>
      <c r="M204" s="277" t="s">
        <v>19</v>
      </c>
      <c r="N204" s="278" t="s">
        <v>44</v>
      </c>
      <c r="O204" s="87"/>
      <c r="P204" s="216">
        <f>O204*H204</f>
        <v>0</v>
      </c>
      <c r="Q204" s="216">
        <v>0.0035000000000000001</v>
      </c>
      <c r="R204" s="216">
        <f>Q204*H204</f>
        <v>0.014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207</v>
      </c>
      <c r="AT204" s="218" t="s">
        <v>229</v>
      </c>
      <c r="AU204" s="218" t="s">
        <v>82</v>
      </c>
      <c r="AY204" s="20" t="s">
        <v>144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80</v>
      </c>
      <c r="BK204" s="219">
        <f>ROUND(I204*H204,2)</f>
        <v>0</v>
      </c>
      <c r="BL204" s="20" t="s">
        <v>151</v>
      </c>
      <c r="BM204" s="218" t="s">
        <v>729</v>
      </c>
    </row>
    <row r="205" s="14" customFormat="1">
      <c r="A205" s="14"/>
      <c r="B205" s="236"/>
      <c r="C205" s="237"/>
      <c r="D205" s="227" t="s">
        <v>155</v>
      </c>
      <c r="E205" s="238" t="s">
        <v>19</v>
      </c>
      <c r="F205" s="239" t="s">
        <v>716</v>
      </c>
      <c r="G205" s="237"/>
      <c r="H205" s="240">
        <v>2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155</v>
      </c>
      <c r="AU205" s="246" t="s">
        <v>82</v>
      </c>
      <c r="AV205" s="14" t="s">
        <v>82</v>
      </c>
      <c r="AW205" s="14" t="s">
        <v>35</v>
      </c>
      <c r="AX205" s="14" t="s">
        <v>73</v>
      </c>
      <c r="AY205" s="246" t="s">
        <v>144</v>
      </c>
    </row>
    <row r="206" s="14" customFormat="1">
      <c r="A206" s="14"/>
      <c r="B206" s="236"/>
      <c r="C206" s="237"/>
      <c r="D206" s="227" t="s">
        <v>155</v>
      </c>
      <c r="E206" s="238" t="s">
        <v>19</v>
      </c>
      <c r="F206" s="239" t="s">
        <v>718</v>
      </c>
      <c r="G206" s="237"/>
      <c r="H206" s="240">
        <v>2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155</v>
      </c>
      <c r="AU206" s="246" t="s">
        <v>82</v>
      </c>
      <c r="AV206" s="14" t="s">
        <v>82</v>
      </c>
      <c r="AW206" s="14" t="s">
        <v>35</v>
      </c>
      <c r="AX206" s="14" t="s">
        <v>73</v>
      </c>
      <c r="AY206" s="246" t="s">
        <v>144</v>
      </c>
    </row>
    <row r="207" s="16" customFormat="1">
      <c r="A207" s="16"/>
      <c r="B207" s="258"/>
      <c r="C207" s="259"/>
      <c r="D207" s="227" t="s">
        <v>155</v>
      </c>
      <c r="E207" s="260" t="s">
        <v>19</v>
      </c>
      <c r="F207" s="261" t="s">
        <v>175</v>
      </c>
      <c r="G207" s="259"/>
      <c r="H207" s="262">
        <v>4</v>
      </c>
      <c r="I207" s="263"/>
      <c r="J207" s="259"/>
      <c r="K207" s="259"/>
      <c r="L207" s="264"/>
      <c r="M207" s="265"/>
      <c r="N207" s="266"/>
      <c r="O207" s="266"/>
      <c r="P207" s="266"/>
      <c r="Q207" s="266"/>
      <c r="R207" s="266"/>
      <c r="S207" s="266"/>
      <c r="T207" s="267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T207" s="268" t="s">
        <v>155</v>
      </c>
      <c r="AU207" s="268" t="s">
        <v>82</v>
      </c>
      <c r="AV207" s="16" t="s">
        <v>151</v>
      </c>
      <c r="AW207" s="16" t="s">
        <v>35</v>
      </c>
      <c r="AX207" s="16" t="s">
        <v>80</v>
      </c>
      <c r="AY207" s="268" t="s">
        <v>144</v>
      </c>
    </row>
    <row r="208" s="2" customFormat="1" ht="16.5" customHeight="1">
      <c r="A208" s="41"/>
      <c r="B208" s="42"/>
      <c r="C208" s="269" t="s">
        <v>311</v>
      </c>
      <c r="D208" s="269" t="s">
        <v>229</v>
      </c>
      <c r="E208" s="270" t="s">
        <v>730</v>
      </c>
      <c r="F208" s="271" t="s">
        <v>731</v>
      </c>
      <c r="G208" s="272" t="s">
        <v>331</v>
      </c>
      <c r="H208" s="273">
        <v>5</v>
      </c>
      <c r="I208" s="274"/>
      <c r="J208" s="275">
        <f>ROUND(I208*H208,2)</f>
        <v>0</v>
      </c>
      <c r="K208" s="271" t="s">
        <v>150</v>
      </c>
      <c r="L208" s="276"/>
      <c r="M208" s="277" t="s">
        <v>19</v>
      </c>
      <c r="N208" s="278" t="s">
        <v>44</v>
      </c>
      <c r="O208" s="87"/>
      <c r="P208" s="216">
        <f>O208*H208</f>
        <v>0</v>
      </c>
      <c r="Q208" s="216">
        <v>0.0040000000000000001</v>
      </c>
      <c r="R208" s="216">
        <f>Q208*H208</f>
        <v>0.02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207</v>
      </c>
      <c r="AT208" s="218" t="s">
        <v>229</v>
      </c>
      <c r="AU208" s="218" t="s">
        <v>82</v>
      </c>
      <c r="AY208" s="20" t="s">
        <v>144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80</v>
      </c>
      <c r="BK208" s="219">
        <f>ROUND(I208*H208,2)</f>
        <v>0</v>
      </c>
      <c r="BL208" s="20" t="s">
        <v>151</v>
      </c>
      <c r="BM208" s="218" t="s">
        <v>732</v>
      </c>
    </row>
    <row r="209" s="14" customFormat="1">
      <c r="A209" s="14"/>
      <c r="B209" s="236"/>
      <c r="C209" s="237"/>
      <c r="D209" s="227" t="s">
        <v>155</v>
      </c>
      <c r="E209" s="238" t="s">
        <v>19</v>
      </c>
      <c r="F209" s="239" t="s">
        <v>713</v>
      </c>
      <c r="G209" s="237"/>
      <c r="H209" s="240">
        <v>5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155</v>
      </c>
      <c r="AU209" s="246" t="s">
        <v>82</v>
      </c>
      <c r="AV209" s="14" t="s">
        <v>82</v>
      </c>
      <c r="AW209" s="14" t="s">
        <v>35</v>
      </c>
      <c r="AX209" s="14" t="s">
        <v>80</v>
      </c>
      <c r="AY209" s="246" t="s">
        <v>144</v>
      </c>
    </row>
    <row r="210" s="2" customFormat="1" ht="16.5" customHeight="1">
      <c r="A210" s="41"/>
      <c r="B210" s="42"/>
      <c r="C210" s="269" t="s">
        <v>317</v>
      </c>
      <c r="D210" s="269" t="s">
        <v>229</v>
      </c>
      <c r="E210" s="270" t="s">
        <v>733</v>
      </c>
      <c r="F210" s="271" t="s">
        <v>734</v>
      </c>
      <c r="G210" s="272" t="s">
        <v>331</v>
      </c>
      <c r="H210" s="273">
        <v>1</v>
      </c>
      <c r="I210" s="274"/>
      <c r="J210" s="275">
        <f>ROUND(I210*H210,2)</f>
        <v>0</v>
      </c>
      <c r="K210" s="271" t="s">
        <v>150</v>
      </c>
      <c r="L210" s="276"/>
      <c r="M210" s="277" t="s">
        <v>19</v>
      </c>
      <c r="N210" s="278" t="s">
        <v>44</v>
      </c>
      <c r="O210" s="87"/>
      <c r="P210" s="216">
        <f>O210*H210</f>
        <v>0</v>
      </c>
      <c r="Q210" s="216">
        <v>0.0050000000000000001</v>
      </c>
      <c r="R210" s="216">
        <f>Q210*H210</f>
        <v>0.0050000000000000001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207</v>
      </c>
      <c r="AT210" s="218" t="s">
        <v>229</v>
      </c>
      <c r="AU210" s="218" t="s">
        <v>82</v>
      </c>
      <c r="AY210" s="20" t="s">
        <v>144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80</v>
      </c>
      <c r="BK210" s="219">
        <f>ROUND(I210*H210,2)</f>
        <v>0</v>
      </c>
      <c r="BL210" s="20" t="s">
        <v>151</v>
      </c>
      <c r="BM210" s="218" t="s">
        <v>735</v>
      </c>
    </row>
    <row r="211" s="14" customFormat="1">
      <c r="A211" s="14"/>
      <c r="B211" s="236"/>
      <c r="C211" s="237"/>
      <c r="D211" s="227" t="s">
        <v>155</v>
      </c>
      <c r="E211" s="238" t="s">
        <v>19</v>
      </c>
      <c r="F211" s="239" t="s">
        <v>720</v>
      </c>
      <c r="G211" s="237"/>
      <c r="H211" s="240">
        <v>1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155</v>
      </c>
      <c r="AU211" s="246" t="s">
        <v>82</v>
      </c>
      <c r="AV211" s="14" t="s">
        <v>82</v>
      </c>
      <c r="AW211" s="14" t="s">
        <v>35</v>
      </c>
      <c r="AX211" s="14" t="s">
        <v>80</v>
      </c>
      <c r="AY211" s="246" t="s">
        <v>144</v>
      </c>
    </row>
    <row r="212" s="2" customFormat="1" ht="16.5" customHeight="1">
      <c r="A212" s="41"/>
      <c r="B212" s="42"/>
      <c r="C212" s="269" t="s">
        <v>322</v>
      </c>
      <c r="D212" s="269" t="s">
        <v>229</v>
      </c>
      <c r="E212" s="270" t="s">
        <v>736</v>
      </c>
      <c r="F212" s="271" t="s">
        <v>737</v>
      </c>
      <c r="G212" s="272" t="s">
        <v>331</v>
      </c>
      <c r="H212" s="273">
        <v>1</v>
      </c>
      <c r="I212" s="274"/>
      <c r="J212" s="275">
        <f>ROUND(I212*H212,2)</f>
        <v>0</v>
      </c>
      <c r="K212" s="271" t="s">
        <v>150</v>
      </c>
      <c r="L212" s="276"/>
      <c r="M212" s="277" t="s">
        <v>19</v>
      </c>
      <c r="N212" s="278" t="s">
        <v>44</v>
      </c>
      <c r="O212" s="87"/>
      <c r="P212" s="216">
        <f>O212*H212</f>
        <v>0</v>
      </c>
      <c r="Q212" s="216">
        <v>0.0040000000000000001</v>
      </c>
      <c r="R212" s="216">
        <f>Q212*H212</f>
        <v>0.0040000000000000001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207</v>
      </c>
      <c r="AT212" s="218" t="s">
        <v>229</v>
      </c>
      <c r="AU212" s="218" t="s">
        <v>82</v>
      </c>
      <c r="AY212" s="20" t="s">
        <v>144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80</v>
      </c>
      <c r="BK212" s="219">
        <f>ROUND(I212*H212,2)</f>
        <v>0</v>
      </c>
      <c r="BL212" s="20" t="s">
        <v>151</v>
      </c>
      <c r="BM212" s="218" t="s">
        <v>738</v>
      </c>
    </row>
    <row r="213" s="14" customFormat="1">
      <c r="A213" s="14"/>
      <c r="B213" s="236"/>
      <c r="C213" s="237"/>
      <c r="D213" s="227" t="s">
        <v>155</v>
      </c>
      <c r="E213" s="238" t="s">
        <v>19</v>
      </c>
      <c r="F213" s="239" t="s">
        <v>717</v>
      </c>
      <c r="G213" s="237"/>
      <c r="H213" s="240">
        <v>1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155</v>
      </c>
      <c r="AU213" s="246" t="s">
        <v>82</v>
      </c>
      <c r="AV213" s="14" t="s">
        <v>82</v>
      </c>
      <c r="AW213" s="14" t="s">
        <v>35</v>
      </c>
      <c r="AX213" s="14" t="s">
        <v>80</v>
      </c>
      <c r="AY213" s="246" t="s">
        <v>144</v>
      </c>
    </row>
    <row r="214" s="2" customFormat="1" ht="16.5" customHeight="1">
      <c r="A214" s="41"/>
      <c r="B214" s="42"/>
      <c r="C214" s="269" t="s">
        <v>328</v>
      </c>
      <c r="D214" s="269" t="s">
        <v>229</v>
      </c>
      <c r="E214" s="270" t="s">
        <v>739</v>
      </c>
      <c r="F214" s="271" t="s">
        <v>740</v>
      </c>
      <c r="G214" s="272" t="s">
        <v>331</v>
      </c>
      <c r="H214" s="273">
        <v>3</v>
      </c>
      <c r="I214" s="274"/>
      <c r="J214" s="275">
        <f>ROUND(I214*H214,2)</f>
        <v>0</v>
      </c>
      <c r="K214" s="271" t="s">
        <v>150</v>
      </c>
      <c r="L214" s="276"/>
      <c r="M214" s="277" t="s">
        <v>19</v>
      </c>
      <c r="N214" s="278" t="s">
        <v>44</v>
      </c>
      <c r="O214" s="87"/>
      <c r="P214" s="216">
        <f>O214*H214</f>
        <v>0</v>
      </c>
      <c r="Q214" s="216">
        <v>0.0016999999999999999</v>
      </c>
      <c r="R214" s="216">
        <f>Q214*H214</f>
        <v>0.0050999999999999995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207</v>
      </c>
      <c r="AT214" s="218" t="s">
        <v>229</v>
      </c>
      <c r="AU214" s="218" t="s">
        <v>82</v>
      </c>
      <c r="AY214" s="20" t="s">
        <v>144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80</v>
      </c>
      <c r="BK214" s="219">
        <f>ROUND(I214*H214,2)</f>
        <v>0</v>
      </c>
      <c r="BL214" s="20" t="s">
        <v>151</v>
      </c>
      <c r="BM214" s="218" t="s">
        <v>741</v>
      </c>
    </row>
    <row r="215" s="14" customFormat="1">
      <c r="A215" s="14"/>
      <c r="B215" s="236"/>
      <c r="C215" s="237"/>
      <c r="D215" s="227" t="s">
        <v>155</v>
      </c>
      <c r="E215" s="238" t="s">
        <v>19</v>
      </c>
      <c r="F215" s="239" t="s">
        <v>714</v>
      </c>
      <c r="G215" s="237"/>
      <c r="H215" s="240">
        <v>3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155</v>
      </c>
      <c r="AU215" s="246" t="s">
        <v>82</v>
      </c>
      <c r="AV215" s="14" t="s">
        <v>82</v>
      </c>
      <c r="AW215" s="14" t="s">
        <v>35</v>
      </c>
      <c r="AX215" s="14" t="s">
        <v>80</v>
      </c>
      <c r="AY215" s="246" t="s">
        <v>144</v>
      </c>
    </row>
    <row r="216" s="2" customFormat="1" ht="16.5" customHeight="1">
      <c r="A216" s="41"/>
      <c r="B216" s="42"/>
      <c r="C216" s="269" t="s">
        <v>335</v>
      </c>
      <c r="D216" s="269" t="s">
        <v>229</v>
      </c>
      <c r="E216" s="270" t="s">
        <v>742</v>
      </c>
      <c r="F216" s="271" t="s">
        <v>743</v>
      </c>
      <c r="G216" s="272" t="s">
        <v>331</v>
      </c>
      <c r="H216" s="273">
        <v>1</v>
      </c>
      <c r="I216" s="274"/>
      <c r="J216" s="275">
        <f>ROUND(I216*H216,2)</f>
        <v>0</v>
      </c>
      <c r="K216" s="271" t="s">
        <v>150</v>
      </c>
      <c r="L216" s="276"/>
      <c r="M216" s="277" t="s">
        <v>19</v>
      </c>
      <c r="N216" s="278" t="s">
        <v>44</v>
      </c>
      <c r="O216" s="87"/>
      <c r="P216" s="216">
        <f>O216*H216</f>
        <v>0</v>
      </c>
      <c r="Q216" s="216">
        <v>0.0025000000000000001</v>
      </c>
      <c r="R216" s="216">
        <f>Q216*H216</f>
        <v>0.0025000000000000001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207</v>
      </c>
      <c r="AT216" s="218" t="s">
        <v>229</v>
      </c>
      <c r="AU216" s="218" t="s">
        <v>82</v>
      </c>
      <c r="AY216" s="20" t="s">
        <v>144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151</v>
      </c>
      <c r="BM216" s="218" t="s">
        <v>744</v>
      </c>
    </row>
    <row r="217" s="14" customFormat="1">
      <c r="A217" s="14"/>
      <c r="B217" s="236"/>
      <c r="C217" s="237"/>
      <c r="D217" s="227" t="s">
        <v>155</v>
      </c>
      <c r="E217" s="238" t="s">
        <v>19</v>
      </c>
      <c r="F217" s="239" t="s">
        <v>719</v>
      </c>
      <c r="G217" s="237"/>
      <c r="H217" s="240">
        <v>1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155</v>
      </c>
      <c r="AU217" s="246" t="s">
        <v>82</v>
      </c>
      <c r="AV217" s="14" t="s">
        <v>82</v>
      </c>
      <c r="AW217" s="14" t="s">
        <v>35</v>
      </c>
      <c r="AX217" s="14" t="s">
        <v>80</v>
      </c>
      <c r="AY217" s="246" t="s">
        <v>144</v>
      </c>
    </row>
    <row r="218" s="2" customFormat="1" ht="16.5" customHeight="1">
      <c r="A218" s="41"/>
      <c r="B218" s="42"/>
      <c r="C218" s="207" t="s">
        <v>342</v>
      </c>
      <c r="D218" s="207" t="s">
        <v>146</v>
      </c>
      <c r="E218" s="208" t="s">
        <v>745</v>
      </c>
      <c r="F218" s="209" t="s">
        <v>746</v>
      </c>
      <c r="G218" s="210" t="s">
        <v>331</v>
      </c>
      <c r="H218" s="211">
        <v>20</v>
      </c>
      <c r="I218" s="212"/>
      <c r="J218" s="213">
        <f>ROUND(I218*H218,2)</f>
        <v>0</v>
      </c>
      <c r="K218" s="209" t="s">
        <v>150</v>
      </c>
      <c r="L218" s="47"/>
      <c r="M218" s="214" t="s">
        <v>19</v>
      </c>
      <c r="N218" s="215" t="s">
        <v>44</v>
      </c>
      <c r="O218" s="87"/>
      <c r="P218" s="216">
        <f>O218*H218</f>
        <v>0</v>
      </c>
      <c r="Q218" s="216">
        <v>0.11240500000000001</v>
      </c>
      <c r="R218" s="216">
        <f>Q218*H218</f>
        <v>2.2481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151</v>
      </c>
      <c r="AT218" s="218" t="s">
        <v>146</v>
      </c>
      <c r="AU218" s="218" t="s">
        <v>82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151</v>
      </c>
      <c r="BM218" s="218" t="s">
        <v>747</v>
      </c>
    </row>
    <row r="219" s="2" customFormat="1">
      <c r="A219" s="41"/>
      <c r="B219" s="42"/>
      <c r="C219" s="43"/>
      <c r="D219" s="220" t="s">
        <v>153</v>
      </c>
      <c r="E219" s="43"/>
      <c r="F219" s="221" t="s">
        <v>748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153</v>
      </c>
      <c r="AU219" s="20" t="s">
        <v>82</v>
      </c>
    </row>
    <row r="220" s="13" customFormat="1">
      <c r="A220" s="13"/>
      <c r="B220" s="225"/>
      <c r="C220" s="226"/>
      <c r="D220" s="227" t="s">
        <v>155</v>
      </c>
      <c r="E220" s="228" t="s">
        <v>19</v>
      </c>
      <c r="F220" s="229" t="s">
        <v>156</v>
      </c>
      <c r="G220" s="226"/>
      <c r="H220" s="228" t="s">
        <v>19</v>
      </c>
      <c r="I220" s="230"/>
      <c r="J220" s="226"/>
      <c r="K220" s="226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155</v>
      </c>
      <c r="AU220" s="235" t="s">
        <v>82</v>
      </c>
      <c r="AV220" s="13" t="s">
        <v>80</v>
      </c>
      <c r="AW220" s="13" t="s">
        <v>35</v>
      </c>
      <c r="AX220" s="13" t="s">
        <v>73</v>
      </c>
      <c r="AY220" s="235" t="s">
        <v>144</v>
      </c>
    </row>
    <row r="221" s="14" customFormat="1">
      <c r="A221" s="14"/>
      <c r="B221" s="236"/>
      <c r="C221" s="237"/>
      <c r="D221" s="227" t="s">
        <v>155</v>
      </c>
      <c r="E221" s="238" t="s">
        <v>19</v>
      </c>
      <c r="F221" s="239" t="s">
        <v>749</v>
      </c>
      <c r="G221" s="237"/>
      <c r="H221" s="240">
        <v>20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155</v>
      </c>
      <c r="AU221" s="246" t="s">
        <v>82</v>
      </c>
      <c r="AV221" s="14" t="s">
        <v>82</v>
      </c>
      <c r="AW221" s="14" t="s">
        <v>35</v>
      </c>
      <c r="AX221" s="14" t="s">
        <v>80</v>
      </c>
      <c r="AY221" s="246" t="s">
        <v>144</v>
      </c>
    </row>
    <row r="222" s="2" customFormat="1" ht="16.5" customHeight="1">
      <c r="A222" s="41"/>
      <c r="B222" s="42"/>
      <c r="C222" s="269" t="s">
        <v>348</v>
      </c>
      <c r="D222" s="269" t="s">
        <v>229</v>
      </c>
      <c r="E222" s="270" t="s">
        <v>750</v>
      </c>
      <c r="F222" s="271" t="s">
        <v>751</v>
      </c>
      <c r="G222" s="272" t="s">
        <v>331</v>
      </c>
      <c r="H222" s="273">
        <v>20</v>
      </c>
      <c r="I222" s="274"/>
      <c r="J222" s="275">
        <f>ROUND(I222*H222,2)</f>
        <v>0</v>
      </c>
      <c r="K222" s="271" t="s">
        <v>150</v>
      </c>
      <c r="L222" s="276"/>
      <c r="M222" s="277" t="s">
        <v>19</v>
      </c>
      <c r="N222" s="278" t="s">
        <v>44</v>
      </c>
      <c r="O222" s="87"/>
      <c r="P222" s="216">
        <f>O222*H222</f>
        <v>0</v>
      </c>
      <c r="Q222" s="216">
        <v>0.0061000000000000004</v>
      </c>
      <c r="R222" s="216">
        <f>Q222*H222</f>
        <v>0.12200000000000001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207</v>
      </c>
      <c r="AT222" s="218" t="s">
        <v>229</v>
      </c>
      <c r="AU222" s="218" t="s">
        <v>82</v>
      </c>
      <c r="AY222" s="20" t="s">
        <v>144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151</v>
      </c>
      <c r="BM222" s="218" t="s">
        <v>752</v>
      </c>
    </row>
    <row r="223" s="2" customFormat="1" ht="16.5" customHeight="1">
      <c r="A223" s="41"/>
      <c r="B223" s="42"/>
      <c r="C223" s="207" t="s">
        <v>353</v>
      </c>
      <c r="D223" s="207" t="s">
        <v>146</v>
      </c>
      <c r="E223" s="208" t="s">
        <v>753</v>
      </c>
      <c r="F223" s="209" t="s">
        <v>754</v>
      </c>
      <c r="G223" s="210" t="s">
        <v>149</v>
      </c>
      <c r="H223" s="211">
        <v>4</v>
      </c>
      <c r="I223" s="212"/>
      <c r="J223" s="213">
        <f>ROUND(I223*H223,2)</f>
        <v>0</v>
      </c>
      <c r="K223" s="209" t="s">
        <v>150</v>
      </c>
      <c r="L223" s="47"/>
      <c r="M223" s="214" t="s">
        <v>19</v>
      </c>
      <c r="N223" s="215" t="s">
        <v>44</v>
      </c>
      <c r="O223" s="87"/>
      <c r="P223" s="216">
        <f>O223*H223</f>
        <v>0</v>
      </c>
      <c r="Q223" s="216">
        <v>0.0014499999999999999</v>
      </c>
      <c r="R223" s="216">
        <f>Q223*H223</f>
        <v>0.0057999999999999996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151</v>
      </c>
      <c r="AT223" s="218" t="s">
        <v>146</v>
      </c>
      <c r="AU223" s="218" t="s">
        <v>82</v>
      </c>
      <c r="AY223" s="20" t="s">
        <v>144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80</v>
      </c>
      <c r="BK223" s="219">
        <f>ROUND(I223*H223,2)</f>
        <v>0</v>
      </c>
      <c r="BL223" s="20" t="s">
        <v>151</v>
      </c>
      <c r="BM223" s="218" t="s">
        <v>755</v>
      </c>
    </row>
    <row r="224" s="2" customFormat="1">
      <c r="A224" s="41"/>
      <c r="B224" s="42"/>
      <c r="C224" s="43"/>
      <c r="D224" s="220" t="s">
        <v>153</v>
      </c>
      <c r="E224" s="43"/>
      <c r="F224" s="221" t="s">
        <v>756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153</v>
      </c>
      <c r="AU224" s="20" t="s">
        <v>82</v>
      </c>
    </row>
    <row r="225" s="14" customFormat="1">
      <c r="A225" s="14"/>
      <c r="B225" s="236"/>
      <c r="C225" s="237"/>
      <c r="D225" s="227" t="s">
        <v>155</v>
      </c>
      <c r="E225" s="238" t="s">
        <v>19</v>
      </c>
      <c r="F225" s="239" t="s">
        <v>757</v>
      </c>
      <c r="G225" s="237"/>
      <c r="H225" s="240">
        <v>4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155</v>
      </c>
      <c r="AU225" s="246" t="s">
        <v>82</v>
      </c>
      <c r="AV225" s="14" t="s">
        <v>82</v>
      </c>
      <c r="AW225" s="14" t="s">
        <v>35</v>
      </c>
      <c r="AX225" s="14" t="s">
        <v>80</v>
      </c>
      <c r="AY225" s="246" t="s">
        <v>144</v>
      </c>
    </row>
    <row r="226" s="2" customFormat="1" ht="24.15" customHeight="1">
      <c r="A226" s="41"/>
      <c r="B226" s="42"/>
      <c r="C226" s="207" t="s">
        <v>360</v>
      </c>
      <c r="D226" s="207" t="s">
        <v>146</v>
      </c>
      <c r="E226" s="208" t="s">
        <v>349</v>
      </c>
      <c r="F226" s="209" t="s">
        <v>350</v>
      </c>
      <c r="G226" s="210" t="s">
        <v>149</v>
      </c>
      <c r="H226" s="211">
        <v>4</v>
      </c>
      <c r="I226" s="212"/>
      <c r="J226" s="213">
        <f>ROUND(I226*H226,2)</f>
        <v>0</v>
      </c>
      <c r="K226" s="209" t="s">
        <v>150</v>
      </c>
      <c r="L226" s="47"/>
      <c r="M226" s="214" t="s">
        <v>19</v>
      </c>
      <c r="N226" s="215" t="s">
        <v>44</v>
      </c>
      <c r="O226" s="87"/>
      <c r="P226" s="216">
        <f>O226*H226</f>
        <v>0</v>
      </c>
      <c r="Q226" s="216">
        <v>1.22E-05</v>
      </c>
      <c r="R226" s="216">
        <f>Q226*H226</f>
        <v>4.88E-05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151</v>
      </c>
      <c r="AT226" s="218" t="s">
        <v>146</v>
      </c>
      <c r="AU226" s="218" t="s">
        <v>82</v>
      </c>
      <c r="AY226" s="20" t="s">
        <v>144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80</v>
      </c>
      <c r="BK226" s="219">
        <f>ROUND(I226*H226,2)</f>
        <v>0</v>
      </c>
      <c r="BL226" s="20" t="s">
        <v>151</v>
      </c>
      <c r="BM226" s="218" t="s">
        <v>758</v>
      </c>
    </row>
    <row r="227" s="2" customFormat="1">
      <c r="A227" s="41"/>
      <c r="B227" s="42"/>
      <c r="C227" s="43"/>
      <c r="D227" s="220" t="s">
        <v>153</v>
      </c>
      <c r="E227" s="43"/>
      <c r="F227" s="221" t="s">
        <v>352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153</v>
      </c>
      <c r="AU227" s="20" t="s">
        <v>82</v>
      </c>
    </row>
    <row r="228" s="2" customFormat="1" ht="16.5" customHeight="1">
      <c r="A228" s="41"/>
      <c r="B228" s="42"/>
      <c r="C228" s="207" t="s">
        <v>366</v>
      </c>
      <c r="D228" s="207" t="s">
        <v>146</v>
      </c>
      <c r="E228" s="208" t="s">
        <v>759</v>
      </c>
      <c r="F228" s="209" t="s">
        <v>760</v>
      </c>
      <c r="G228" s="210" t="s">
        <v>331</v>
      </c>
      <c r="H228" s="211">
        <v>2</v>
      </c>
      <c r="I228" s="212"/>
      <c r="J228" s="213">
        <f>ROUND(I228*H228,2)</f>
        <v>0</v>
      </c>
      <c r="K228" s="209" t="s">
        <v>150</v>
      </c>
      <c r="L228" s="47"/>
      <c r="M228" s="214" t="s">
        <v>19</v>
      </c>
      <c r="N228" s="215" t="s">
        <v>44</v>
      </c>
      <c r="O228" s="87"/>
      <c r="P228" s="216">
        <f>O228*H228</f>
        <v>0</v>
      </c>
      <c r="Q228" s="216">
        <v>0.072870000000000004</v>
      </c>
      <c r="R228" s="216">
        <f>Q228*H228</f>
        <v>0.14574000000000001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151</v>
      </c>
      <c r="AT228" s="218" t="s">
        <v>146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151</v>
      </c>
      <c r="BM228" s="218" t="s">
        <v>761</v>
      </c>
    </row>
    <row r="229" s="2" customFormat="1">
      <c r="A229" s="41"/>
      <c r="B229" s="42"/>
      <c r="C229" s="43"/>
      <c r="D229" s="220" t="s">
        <v>153</v>
      </c>
      <c r="E229" s="43"/>
      <c r="F229" s="221" t="s">
        <v>762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153</v>
      </c>
      <c r="AU229" s="20" t="s">
        <v>82</v>
      </c>
    </row>
    <row r="230" s="2" customFormat="1" ht="16.5" customHeight="1">
      <c r="A230" s="41"/>
      <c r="B230" s="42"/>
      <c r="C230" s="269" t="s">
        <v>371</v>
      </c>
      <c r="D230" s="269" t="s">
        <v>229</v>
      </c>
      <c r="E230" s="270" t="s">
        <v>763</v>
      </c>
      <c r="F230" s="271" t="s">
        <v>764</v>
      </c>
      <c r="G230" s="272" t="s">
        <v>331</v>
      </c>
      <c r="H230" s="273">
        <v>2</v>
      </c>
      <c r="I230" s="274"/>
      <c r="J230" s="275">
        <f>ROUND(I230*H230,2)</f>
        <v>0</v>
      </c>
      <c r="K230" s="271" t="s">
        <v>150</v>
      </c>
      <c r="L230" s="276"/>
      <c r="M230" s="277" t="s">
        <v>19</v>
      </c>
      <c r="N230" s="278" t="s">
        <v>44</v>
      </c>
      <c r="O230" s="87"/>
      <c r="P230" s="216">
        <f>O230*H230</f>
        <v>0</v>
      </c>
      <c r="Q230" s="216">
        <v>0.01</v>
      </c>
      <c r="R230" s="216">
        <f>Q230*H230</f>
        <v>0.02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207</v>
      </c>
      <c r="AT230" s="218" t="s">
        <v>229</v>
      </c>
      <c r="AU230" s="218" t="s">
        <v>82</v>
      </c>
      <c r="AY230" s="20" t="s">
        <v>144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80</v>
      </c>
      <c r="BK230" s="219">
        <f>ROUND(I230*H230,2)</f>
        <v>0</v>
      </c>
      <c r="BL230" s="20" t="s">
        <v>151</v>
      </c>
      <c r="BM230" s="218" t="s">
        <v>765</v>
      </c>
    </row>
    <row r="231" s="14" customFormat="1">
      <c r="A231" s="14"/>
      <c r="B231" s="236"/>
      <c r="C231" s="237"/>
      <c r="D231" s="227" t="s">
        <v>155</v>
      </c>
      <c r="E231" s="238" t="s">
        <v>19</v>
      </c>
      <c r="F231" s="239" t="s">
        <v>766</v>
      </c>
      <c r="G231" s="237"/>
      <c r="H231" s="240">
        <v>2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155</v>
      </c>
      <c r="AU231" s="246" t="s">
        <v>82</v>
      </c>
      <c r="AV231" s="14" t="s">
        <v>82</v>
      </c>
      <c r="AW231" s="14" t="s">
        <v>35</v>
      </c>
      <c r="AX231" s="14" t="s">
        <v>80</v>
      </c>
      <c r="AY231" s="246" t="s">
        <v>144</v>
      </c>
    </row>
    <row r="232" s="2" customFormat="1" ht="16.5" customHeight="1">
      <c r="A232" s="41"/>
      <c r="B232" s="42"/>
      <c r="C232" s="207" t="s">
        <v>377</v>
      </c>
      <c r="D232" s="207" t="s">
        <v>146</v>
      </c>
      <c r="E232" s="208" t="s">
        <v>767</v>
      </c>
      <c r="F232" s="209" t="s">
        <v>768</v>
      </c>
      <c r="G232" s="210" t="s">
        <v>331</v>
      </c>
      <c r="H232" s="211">
        <v>4</v>
      </c>
      <c r="I232" s="212"/>
      <c r="J232" s="213">
        <f>ROUND(I232*H232,2)</f>
        <v>0</v>
      </c>
      <c r="K232" s="209" t="s">
        <v>150</v>
      </c>
      <c r="L232" s="47"/>
      <c r="M232" s="214" t="s">
        <v>19</v>
      </c>
      <c r="N232" s="215" t="s">
        <v>44</v>
      </c>
      <c r="O232" s="87"/>
      <c r="P232" s="216">
        <f>O232*H232</f>
        <v>0</v>
      </c>
      <c r="Q232" s="216">
        <v>0.001002232</v>
      </c>
      <c r="R232" s="216">
        <f>Q232*H232</f>
        <v>0.0040089280000000001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151</v>
      </c>
      <c r="AT232" s="218" t="s">
        <v>146</v>
      </c>
      <c r="AU232" s="218" t="s">
        <v>82</v>
      </c>
      <c r="AY232" s="20" t="s">
        <v>144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80</v>
      </c>
      <c r="BK232" s="219">
        <f>ROUND(I232*H232,2)</f>
        <v>0</v>
      </c>
      <c r="BL232" s="20" t="s">
        <v>151</v>
      </c>
      <c r="BM232" s="218" t="s">
        <v>769</v>
      </c>
    </row>
    <row r="233" s="2" customFormat="1">
      <c r="A233" s="41"/>
      <c r="B233" s="42"/>
      <c r="C233" s="43"/>
      <c r="D233" s="220" t="s">
        <v>153</v>
      </c>
      <c r="E233" s="43"/>
      <c r="F233" s="221" t="s">
        <v>770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153</v>
      </c>
      <c r="AU233" s="20" t="s">
        <v>82</v>
      </c>
    </row>
    <row r="234" s="2" customFormat="1" ht="16.5" customHeight="1">
      <c r="A234" s="41"/>
      <c r="B234" s="42"/>
      <c r="C234" s="269" t="s">
        <v>383</v>
      </c>
      <c r="D234" s="269" t="s">
        <v>229</v>
      </c>
      <c r="E234" s="270" t="s">
        <v>771</v>
      </c>
      <c r="F234" s="271" t="s">
        <v>772</v>
      </c>
      <c r="G234" s="272" t="s">
        <v>331</v>
      </c>
      <c r="H234" s="273">
        <v>4</v>
      </c>
      <c r="I234" s="274"/>
      <c r="J234" s="275">
        <f>ROUND(I234*H234,2)</f>
        <v>0</v>
      </c>
      <c r="K234" s="271" t="s">
        <v>150</v>
      </c>
      <c r="L234" s="276"/>
      <c r="M234" s="277" t="s">
        <v>19</v>
      </c>
      <c r="N234" s="278" t="s">
        <v>44</v>
      </c>
      <c r="O234" s="87"/>
      <c r="P234" s="216">
        <f>O234*H234</f>
        <v>0</v>
      </c>
      <c r="Q234" s="216">
        <v>0.34499999999999997</v>
      </c>
      <c r="R234" s="216">
        <f>Q234*H234</f>
        <v>1.3799999999999999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207</v>
      </c>
      <c r="AT234" s="218" t="s">
        <v>229</v>
      </c>
      <c r="AU234" s="218" t="s">
        <v>82</v>
      </c>
      <c r="AY234" s="20" t="s">
        <v>144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80</v>
      </c>
      <c r="BK234" s="219">
        <f>ROUND(I234*H234,2)</f>
        <v>0</v>
      </c>
      <c r="BL234" s="20" t="s">
        <v>151</v>
      </c>
      <c r="BM234" s="218" t="s">
        <v>773</v>
      </c>
    </row>
    <row r="235" s="14" customFormat="1">
      <c r="A235" s="14"/>
      <c r="B235" s="236"/>
      <c r="C235" s="237"/>
      <c r="D235" s="227" t="s">
        <v>155</v>
      </c>
      <c r="E235" s="238" t="s">
        <v>19</v>
      </c>
      <c r="F235" s="239" t="s">
        <v>774</v>
      </c>
      <c r="G235" s="237"/>
      <c r="H235" s="240">
        <v>4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155</v>
      </c>
      <c r="AU235" s="246" t="s">
        <v>82</v>
      </c>
      <c r="AV235" s="14" t="s">
        <v>82</v>
      </c>
      <c r="AW235" s="14" t="s">
        <v>35</v>
      </c>
      <c r="AX235" s="14" t="s">
        <v>80</v>
      </c>
      <c r="AY235" s="246" t="s">
        <v>144</v>
      </c>
    </row>
    <row r="236" s="2" customFormat="1" ht="33" customHeight="1">
      <c r="A236" s="41"/>
      <c r="B236" s="42"/>
      <c r="C236" s="207" t="s">
        <v>389</v>
      </c>
      <c r="D236" s="207" t="s">
        <v>146</v>
      </c>
      <c r="E236" s="208" t="s">
        <v>775</v>
      </c>
      <c r="F236" s="209" t="s">
        <v>776</v>
      </c>
      <c r="G236" s="210" t="s">
        <v>331</v>
      </c>
      <c r="H236" s="211">
        <v>17</v>
      </c>
      <c r="I236" s="212"/>
      <c r="J236" s="213">
        <f>ROUND(I236*H236,2)</f>
        <v>0</v>
      </c>
      <c r="K236" s="209" t="s">
        <v>150</v>
      </c>
      <c r="L236" s="47"/>
      <c r="M236" s="214" t="s">
        <v>19</v>
      </c>
      <c r="N236" s="215" t="s">
        <v>44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0.082000000000000003</v>
      </c>
      <c r="T236" s="217">
        <f>S236*H236</f>
        <v>1.3940000000000001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151</v>
      </c>
      <c r="AT236" s="218" t="s">
        <v>146</v>
      </c>
      <c r="AU236" s="218" t="s">
        <v>82</v>
      </c>
      <c r="AY236" s="20" t="s">
        <v>144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80</v>
      </c>
      <c r="BK236" s="219">
        <f>ROUND(I236*H236,2)</f>
        <v>0</v>
      </c>
      <c r="BL236" s="20" t="s">
        <v>151</v>
      </c>
      <c r="BM236" s="218" t="s">
        <v>777</v>
      </c>
    </row>
    <row r="237" s="2" customFormat="1">
      <c r="A237" s="41"/>
      <c r="B237" s="42"/>
      <c r="C237" s="43"/>
      <c r="D237" s="220" t="s">
        <v>153</v>
      </c>
      <c r="E237" s="43"/>
      <c r="F237" s="221" t="s">
        <v>778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153</v>
      </c>
      <c r="AU237" s="20" t="s">
        <v>82</v>
      </c>
    </row>
    <row r="238" s="13" customFormat="1">
      <c r="A238" s="13"/>
      <c r="B238" s="225"/>
      <c r="C238" s="226"/>
      <c r="D238" s="227" t="s">
        <v>155</v>
      </c>
      <c r="E238" s="228" t="s">
        <v>19</v>
      </c>
      <c r="F238" s="229" t="s">
        <v>156</v>
      </c>
      <c r="G238" s="226"/>
      <c r="H238" s="228" t="s">
        <v>19</v>
      </c>
      <c r="I238" s="230"/>
      <c r="J238" s="226"/>
      <c r="K238" s="226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155</v>
      </c>
      <c r="AU238" s="235" t="s">
        <v>82</v>
      </c>
      <c r="AV238" s="13" t="s">
        <v>80</v>
      </c>
      <c r="AW238" s="13" t="s">
        <v>35</v>
      </c>
      <c r="AX238" s="13" t="s">
        <v>73</v>
      </c>
      <c r="AY238" s="235" t="s">
        <v>144</v>
      </c>
    </row>
    <row r="239" s="14" customFormat="1">
      <c r="A239" s="14"/>
      <c r="B239" s="236"/>
      <c r="C239" s="237"/>
      <c r="D239" s="227" t="s">
        <v>155</v>
      </c>
      <c r="E239" s="238" t="s">
        <v>19</v>
      </c>
      <c r="F239" s="239" t="s">
        <v>779</v>
      </c>
      <c r="G239" s="237"/>
      <c r="H239" s="240">
        <v>17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155</v>
      </c>
      <c r="AU239" s="246" t="s">
        <v>82</v>
      </c>
      <c r="AV239" s="14" t="s">
        <v>82</v>
      </c>
      <c r="AW239" s="14" t="s">
        <v>35</v>
      </c>
      <c r="AX239" s="14" t="s">
        <v>73</v>
      </c>
      <c r="AY239" s="246" t="s">
        <v>144</v>
      </c>
    </row>
    <row r="240" s="16" customFormat="1">
      <c r="A240" s="16"/>
      <c r="B240" s="258"/>
      <c r="C240" s="259"/>
      <c r="D240" s="227" t="s">
        <v>155</v>
      </c>
      <c r="E240" s="260" t="s">
        <v>19</v>
      </c>
      <c r="F240" s="261" t="s">
        <v>175</v>
      </c>
      <c r="G240" s="259"/>
      <c r="H240" s="262">
        <v>17</v>
      </c>
      <c r="I240" s="263"/>
      <c r="J240" s="259"/>
      <c r="K240" s="259"/>
      <c r="L240" s="264"/>
      <c r="M240" s="265"/>
      <c r="N240" s="266"/>
      <c r="O240" s="266"/>
      <c r="P240" s="266"/>
      <c r="Q240" s="266"/>
      <c r="R240" s="266"/>
      <c r="S240" s="266"/>
      <c r="T240" s="267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268" t="s">
        <v>155</v>
      </c>
      <c r="AU240" s="268" t="s">
        <v>82</v>
      </c>
      <c r="AV240" s="16" t="s">
        <v>151</v>
      </c>
      <c r="AW240" s="16" t="s">
        <v>35</v>
      </c>
      <c r="AX240" s="16" t="s">
        <v>80</v>
      </c>
      <c r="AY240" s="268" t="s">
        <v>144</v>
      </c>
    </row>
    <row r="241" s="12" customFormat="1" ht="22.8" customHeight="1">
      <c r="A241" s="12"/>
      <c r="B241" s="191"/>
      <c r="C241" s="192"/>
      <c r="D241" s="193" t="s">
        <v>72</v>
      </c>
      <c r="E241" s="205" t="s">
        <v>403</v>
      </c>
      <c r="F241" s="205" t="s">
        <v>404</v>
      </c>
      <c r="G241" s="192"/>
      <c r="H241" s="192"/>
      <c r="I241" s="195"/>
      <c r="J241" s="206">
        <f>BK241</f>
        <v>0</v>
      </c>
      <c r="K241" s="192"/>
      <c r="L241" s="197"/>
      <c r="M241" s="198"/>
      <c r="N241" s="199"/>
      <c r="O241" s="199"/>
      <c r="P241" s="200">
        <f>SUM(P242:P251)</f>
        <v>0</v>
      </c>
      <c r="Q241" s="199"/>
      <c r="R241" s="200">
        <f>SUM(R242:R251)</f>
        <v>0</v>
      </c>
      <c r="S241" s="199"/>
      <c r="T241" s="201">
        <f>SUM(T242:T251)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2" t="s">
        <v>80</v>
      </c>
      <c r="AT241" s="203" t="s">
        <v>72</v>
      </c>
      <c r="AU241" s="203" t="s">
        <v>80</v>
      </c>
      <c r="AY241" s="202" t="s">
        <v>144</v>
      </c>
      <c r="BK241" s="204">
        <f>SUM(BK242:BK251)</f>
        <v>0</v>
      </c>
    </row>
    <row r="242" s="2" customFormat="1" ht="24.15" customHeight="1">
      <c r="A242" s="41"/>
      <c r="B242" s="42"/>
      <c r="C242" s="207" t="s">
        <v>396</v>
      </c>
      <c r="D242" s="207" t="s">
        <v>146</v>
      </c>
      <c r="E242" s="208" t="s">
        <v>406</v>
      </c>
      <c r="F242" s="209" t="s">
        <v>407</v>
      </c>
      <c r="G242" s="210" t="s">
        <v>215</v>
      </c>
      <c r="H242" s="211">
        <v>1.3939999999999999</v>
      </c>
      <c r="I242" s="212"/>
      <c r="J242" s="213">
        <f>ROUND(I242*H242,2)</f>
        <v>0</v>
      </c>
      <c r="K242" s="209" t="s">
        <v>150</v>
      </c>
      <c r="L242" s="47"/>
      <c r="M242" s="214" t="s">
        <v>19</v>
      </c>
      <c r="N242" s="215" t="s">
        <v>44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151</v>
      </c>
      <c r="AT242" s="218" t="s">
        <v>146</v>
      </c>
      <c r="AU242" s="218" t="s">
        <v>82</v>
      </c>
      <c r="AY242" s="20" t="s">
        <v>144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151</v>
      </c>
      <c r="BM242" s="218" t="s">
        <v>780</v>
      </c>
    </row>
    <row r="243" s="2" customFormat="1">
      <c r="A243" s="41"/>
      <c r="B243" s="42"/>
      <c r="C243" s="43"/>
      <c r="D243" s="220" t="s">
        <v>153</v>
      </c>
      <c r="E243" s="43"/>
      <c r="F243" s="221" t="s">
        <v>409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153</v>
      </c>
      <c r="AU243" s="20" t="s">
        <v>82</v>
      </c>
    </row>
    <row r="244" s="2" customFormat="1" ht="24.15" customHeight="1">
      <c r="A244" s="41"/>
      <c r="B244" s="42"/>
      <c r="C244" s="207" t="s">
        <v>405</v>
      </c>
      <c r="D244" s="207" t="s">
        <v>146</v>
      </c>
      <c r="E244" s="208" t="s">
        <v>413</v>
      </c>
      <c r="F244" s="209" t="s">
        <v>414</v>
      </c>
      <c r="G244" s="210" t="s">
        <v>215</v>
      </c>
      <c r="H244" s="211">
        <v>26.486000000000001</v>
      </c>
      <c r="I244" s="212"/>
      <c r="J244" s="213">
        <f>ROUND(I244*H244,2)</f>
        <v>0</v>
      </c>
      <c r="K244" s="209" t="s">
        <v>150</v>
      </c>
      <c r="L244" s="47"/>
      <c r="M244" s="214" t="s">
        <v>19</v>
      </c>
      <c r="N244" s="215" t="s">
        <v>44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151</v>
      </c>
      <c r="AT244" s="218" t="s">
        <v>146</v>
      </c>
      <c r="AU244" s="218" t="s">
        <v>82</v>
      </c>
      <c r="AY244" s="20" t="s">
        <v>144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80</v>
      </c>
      <c r="BK244" s="219">
        <f>ROUND(I244*H244,2)</f>
        <v>0</v>
      </c>
      <c r="BL244" s="20" t="s">
        <v>151</v>
      </c>
      <c r="BM244" s="218" t="s">
        <v>781</v>
      </c>
    </row>
    <row r="245" s="2" customFormat="1">
      <c r="A245" s="41"/>
      <c r="B245" s="42"/>
      <c r="C245" s="43"/>
      <c r="D245" s="220" t="s">
        <v>153</v>
      </c>
      <c r="E245" s="43"/>
      <c r="F245" s="221" t="s">
        <v>416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153</v>
      </c>
      <c r="AU245" s="20" t="s">
        <v>82</v>
      </c>
    </row>
    <row r="246" s="13" customFormat="1">
      <c r="A246" s="13"/>
      <c r="B246" s="225"/>
      <c r="C246" s="226"/>
      <c r="D246" s="227" t="s">
        <v>155</v>
      </c>
      <c r="E246" s="228" t="s">
        <v>19</v>
      </c>
      <c r="F246" s="229" t="s">
        <v>196</v>
      </c>
      <c r="G246" s="226"/>
      <c r="H246" s="228" t="s">
        <v>19</v>
      </c>
      <c r="I246" s="230"/>
      <c r="J246" s="226"/>
      <c r="K246" s="226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155</v>
      </c>
      <c r="AU246" s="235" t="s">
        <v>82</v>
      </c>
      <c r="AV246" s="13" t="s">
        <v>80</v>
      </c>
      <c r="AW246" s="13" t="s">
        <v>35</v>
      </c>
      <c r="AX246" s="13" t="s">
        <v>73</v>
      </c>
      <c r="AY246" s="235" t="s">
        <v>144</v>
      </c>
    </row>
    <row r="247" s="14" customFormat="1">
      <c r="A247" s="14"/>
      <c r="B247" s="236"/>
      <c r="C247" s="237"/>
      <c r="D247" s="227" t="s">
        <v>155</v>
      </c>
      <c r="E247" s="238" t="s">
        <v>19</v>
      </c>
      <c r="F247" s="239" t="s">
        <v>782</v>
      </c>
      <c r="G247" s="237"/>
      <c r="H247" s="240">
        <v>26.486000000000001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155</v>
      </c>
      <c r="AU247" s="246" t="s">
        <v>82</v>
      </c>
      <c r="AV247" s="14" t="s">
        <v>82</v>
      </c>
      <c r="AW247" s="14" t="s">
        <v>35</v>
      </c>
      <c r="AX247" s="14" t="s">
        <v>80</v>
      </c>
      <c r="AY247" s="246" t="s">
        <v>144</v>
      </c>
    </row>
    <row r="248" s="2" customFormat="1" ht="16.5" customHeight="1">
      <c r="A248" s="41"/>
      <c r="B248" s="42"/>
      <c r="C248" s="207" t="s">
        <v>412</v>
      </c>
      <c r="D248" s="207" t="s">
        <v>146</v>
      </c>
      <c r="E248" s="208" t="s">
        <v>420</v>
      </c>
      <c r="F248" s="209" t="s">
        <v>421</v>
      </c>
      <c r="G248" s="210" t="s">
        <v>215</v>
      </c>
      <c r="H248" s="211">
        <v>1.3939999999999999</v>
      </c>
      <c r="I248" s="212"/>
      <c r="J248" s="213">
        <f>ROUND(I248*H248,2)</f>
        <v>0</v>
      </c>
      <c r="K248" s="209" t="s">
        <v>150</v>
      </c>
      <c r="L248" s="47"/>
      <c r="M248" s="214" t="s">
        <v>19</v>
      </c>
      <c r="N248" s="215" t="s">
        <v>44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151</v>
      </c>
      <c r="AT248" s="218" t="s">
        <v>146</v>
      </c>
      <c r="AU248" s="218" t="s">
        <v>82</v>
      </c>
      <c r="AY248" s="20" t="s">
        <v>144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151</v>
      </c>
      <c r="BM248" s="218" t="s">
        <v>783</v>
      </c>
    </row>
    <row r="249" s="2" customFormat="1">
      <c r="A249" s="41"/>
      <c r="B249" s="42"/>
      <c r="C249" s="43"/>
      <c r="D249" s="220" t="s">
        <v>153</v>
      </c>
      <c r="E249" s="43"/>
      <c r="F249" s="221" t="s">
        <v>423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153</v>
      </c>
      <c r="AU249" s="20" t="s">
        <v>82</v>
      </c>
    </row>
    <row r="250" s="2" customFormat="1" ht="24.15" customHeight="1">
      <c r="A250" s="41"/>
      <c r="B250" s="42"/>
      <c r="C250" s="207" t="s">
        <v>419</v>
      </c>
      <c r="D250" s="207" t="s">
        <v>146</v>
      </c>
      <c r="E250" s="208" t="s">
        <v>636</v>
      </c>
      <c r="F250" s="209" t="s">
        <v>637</v>
      </c>
      <c r="G250" s="210" t="s">
        <v>215</v>
      </c>
      <c r="H250" s="211">
        <v>1.3939999999999999</v>
      </c>
      <c r="I250" s="212"/>
      <c r="J250" s="213">
        <f>ROUND(I250*H250,2)</f>
        <v>0</v>
      </c>
      <c r="K250" s="209" t="s">
        <v>150</v>
      </c>
      <c r="L250" s="47"/>
      <c r="M250" s="214" t="s">
        <v>19</v>
      </c>
      <c r="N250" s="215" t="s">
        <v>44</v>
      </c>
      <c r="O250" s="87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151</v>
      </c>
      <c r="AT250" s="218" t="s">
        <v>146</v>
      </c>
      <c r="AU250" s="218" t="s">
        <v>82</v>
      </c>
      <c r="AY250" s="20" t="s">
        <v>144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80</v>
      </c>
      <c r="BK250" s="219">
        <f>ROUND(I250*H250,2)</f>
        <v>0</v>
      </c>
      <c r="BL250" s="20" t="s">
        <v>151</v>
      </c>
      <c r="BM250" s="218" t="s">
        <v>784</v>
      </c>
    </row>
    <row r="251" s="2" customFormat="1">
      <c r="A251" s="41"/>
      <c r="B251" s="42"/>
      <c r="C251" s="43"/>
      <c r="D251" s="220" t="s">
        <v>153</v>
      </c>
      <c r="E251" s="43"/>
      <c r="F251" s="221" t="s">
        <v>639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153</v>
      </c>
      <c r="AU251" s="20" t="s">
        <v>82</v>
      </c>
    </row>
    <row r="252" s="12" customFormat="1" ht="22.8" customHeight="1">
      <c r="A252" s="12"/>
      <c r="B252" s="191"/>
      <c r="C252" s="192"/>
      <c r="D252" s="193" t="s">
        <v>72</v>
      </c>
      <c r="E252" s="205" t="s">
        <v>433</v>
      </c>
      <c r="F252" s="205" t="s">
        <v>434</v>
      </c>
      <c r="G252" s="192"/>
      <c r="H252" s="192"/>
      <c r="I252" s="195"/>
      <c r="J252" s="206">
        <f>BK252</f>
        <v>0</v>
      </c>
      <c r="K252" s="192"/>
      <c r="L252" s="197"/>
      <c r="M252" s="198"/>
      <c r="N252" s="199"/>
      <c r="O252" s="199"/>
      <c r="P252" s="200">
        <f>SUM(P253:P254)</f>
        <v>0</v>
      </c>
      <c r="Q252" s="199"/>
      <c r="R252" s="200">
        <f>SUM(R253:R254)</f>
        <v>0</v>
      </c>
      <c r="S252" s="199"/>
      <c r="T252" s="201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2" t="s">
        <v>80</v>
      </c>
      <c r="AT252" s="203" t="s">
        <v>72</v>
      </c>
      <c r="AU252" s="203" t="s">
        <v>80</v>
      </c>
      <c r="AY252" s="202" t="s">
        <v>144</v>
      </c>
      <c r="BK252" s="204">
        <f>SUM(BK253:BK254)</f>
        <v>0</v>
      </c>
    </row>
    <row r="253" s="2" customFormat="1" ht="24.15" customHeight="1">
      <c r="A253" s="41"/>
      <c r="B253" s="42"/>
      <c r="C253" s="207" t="s">
        <v>424</v>
      </c>
      <c r="D253" s="207" t="s">
        <v>146</v>
      </c>
      <c r="E253" s="208" t="s">
        <v>645</v>
      </c>
      <c r="F253" s="209" t="s">
        <v>646</v>
      </c>
      <c r="G253" s="210" t="s">
        <v>215</v>
      </c>
      <c r="H253" s="211">
        <v>69.177000000000007</v>
      </c>
      <c r="I253" s="212"/>
      <c r="J253" s="213">
        <f>ROUND(I253*H253,2)</f>
        <v>0</v>
      </c>
      <c r="K253" s="209" t="s">
        <v>150</v>
      </c>
      <c r="L253" s="47"/>
      <c r="M253" s="214" t="s">
        <v>19</v>
      </c>
      <c r="N253" s="215" t="s">
        <v>44</v>
      </c>
      <c r="O253" s="87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151</v>
      </c>
      <c r="AT253" s="218" t="s">
        <v>146</v>
      </c>
      <c r="AU253" s="218" t="s">
        <v>82</v>
      </c>
      <c r="AY253" s="20" t="s">
        <v>144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80</v>
      </c>
      <c r="BK253" s="219">
        <f>ROUND(I253*H253,2)</f>
        <v>0</v>
      </c>
      <c r="BL253" s="20" t="s">
        <v>151</v>
      </c>
      <c r="BM253" s="218" t="s">
        <v>785</v>
      </c>
    </row>
    <row r="254" s="2" customFormat="1">
      <c r="A254" s="41"/>
      <c r="B254" s="42"/>
      <c r="C254" s="43"/>
      <c r="D254" s="220" t="s">
        <v>153</v>
      </c>
      <c r="E254" s="43"/>
      <c r="F254" s="221" t="s">
        <v>648</v>
      </c>
      <c r="G254" s="43"/>
      <c r="H254" s="43"/>
      <c r="I254" s="222"/>
      <c r="J254" s="43"/>
      <c r="K254" s="43"/>
      <c r="L254" s="47"/>
      <c r="M254" s="279"/>
      <c r="N254" s="280"/>
      <c r="O254" s="281"/>
      <c r="P254" s="281"/>
      <c r="Q254" s="281"/>
      <c r="R254" s="281"/>
      <c r="S254" s="281"/>
      <c r="T254" s="282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153</v>
      </c>
      <c r="AU254" s="20" t="s">
        <v>82</v>
      </c>
    </row>
    <row r="255" s="2" customFormat="1" ht="6.96" customHeight="1">
      <c r="A255" s="41"/>
      <c r="B255" s="62"/>
      <c r="C255" s="63"/>
      <c r="D255" s="63"/>
      <c r="E255" s="63"/>
      <c r="F255" s="63"/>
      <c r="G255" s="63"/>
      <c r="H255" s="63"/>
      <c r="I255" s="63"/>
      <c r="J255" s="63"/>
      <c r="K255" s="63"/>
      <c r="L255" s="47"/>
      <c r="M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</sheetData>
  <sheetProtection sheet="1" autoFilter="0" formatColumns="0" formatRows="0" objects="1" scenarios="1" spinCount="100000" saltValue="jAcl472Tae362YDYB2J6bc/cF5H0EiDDehnO+zgbjzHdBvMkZqQDOA3nEUS9hJ8qeTbtffCNknWBMyYHvmDiWg==" hashValue="u1aRG47fFmnuuL7sM5Rp7LgrGZV01cETmuDlOYcJZr/GnixcYlBEfFlMODAxFO7HPHqwi0WgFGQxZhZYg+m6ZQ==" algorithmName="SHA-512" password="CC35"/>
  <autoFilter ref="C85:K254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1/122251105"/>
    <hyperlink ref="F101" r:id="rId2" display="https://podminky.urs.cz/item/CS_URS_2024_01/162751117"/>
    <hyperlink ref="F106" r:id="rId3" display="https://podminky.urs.cz/item/CS_URS_2024_01/162751119"/>
    <hyperlink ref="F112" r:id="rId4" display="https://podminky.urs.cz/item/CS_URS_2024_01/171201201"/>
    <hyperlink ref="F117" r:id="rId5" display="https://podminky.urs.cz/item/CS_URS_2024_01/171201231"/>
    <hyperlink ref="F122" r:id="rId6" display="https://podminky.urs.cz/item/CS_URS_2024_01/181951112"/>
    <hyperlink ref="F129" r:id="rId7" display="https://podminky.urs.cz/item/CS_URS_2024_01/564851111"/>
    <hyperlink ref="F134" r:id="rId8" display="https://podminky.urs.cz/item/CS_URS_2024_01/564861111"/>
    <hyperlink ref="F138" r:id="rId9" display="https://podminky.urs.cz/item/CS_URS_2024_01/567122114"/>
    <hyperlink ref="F145" r:id="rId10" display="https://podminky.urs.cz/item/CS_URS_2024_01/591211111"/>
    <hyperlink ref="F158" r:id="rId11" display="https://podminky.urs.cz/item/CS_URS_2024_01/591411111"/>
    <hyperlink ref="F170" r:id="rId12" display="https://podminky.urs.cz/item/CS_URS_2024_01/871171211"/>
    <hyperlink ref="F175" r:id="rId13" display="https://podminky.urs.cz/item/CS_URS_2024_01/877420440"/>
    <hyperlink ref="F180" r:id="rId14" display="https://podminky.urs.cz/item/CS_URS_2024_01/914111111"/>
    <hyperlink ref="F219" r:id="rId15" display="https://podminky.urs.cz/item/CS_URS_2024_01/914511112"/>
    <hyperlink ref="F224" r:id="rId16" display="https://podminky.urs.cz/item/CS_URS_2024_01/915131112"/>
    <hyperlink ref="F227" r:id="rId17" display="https://podminky.urs.cz/item/CS_URS_2024_01/915621111"/>
    <hyperlink ref="F229" r:id="rId18" display="https://podminky.urs.cz/item/CS_URS_2024_01/936104211"/>
    <hyperlink ref="F233" r:id="rId19" display="https://podminky.urs.cz/item/CS_URS_2024_01/936124113"/>
    <hyperlink ref="F237" r:id="rId20" display="https://podminky.urs.cz/item/CS_URS_2024_01/966006132"/>
    <hyperlink ref="F243" r:id="rId21" display="https://podminky.urs.cz/item/CS_URS_2024_01/997221561"/>
    <hyperlink ref="F245" r:id="rId22" display="https://podminky.urs.cz/item/CS_URS_2024_01/997221569"/>
    <hyperlink ref="F249" r:id="rId23" display="https://podminky.urs.cz/item/CS_URS_2024_01/997221611"/>
    <hyperlink ref="F251" r:id="rId24" display="https://podminky.urs.cz/item/CS_URS_2024_01/997221861"/>
    <hyperlink ref="F254" r:id="rId25" display="https://podminky.urs.cz/item/CS_URS_2024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786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ROUND((SUM(BE87:BE231)),  2)</f>
        <v>0</v>
      </c>
      <c r="G33" s="41"/>
      <c r="H33" s="41"/>
      <c r="I33" s="151">
        <v>0.20999999999999999</v>
      </c>
      <c r="J33" s="150">
        <f>ROUND(((SUM(BE87:BE231))*I33),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ROUND((SUM(BF87:BF231)),  2)</f>
        <v>0</v>
      </c>
      <c r="G34" s="41"/>
      <c r="H34" s="41"/>
      <c r="I34" s="151">
        <v>0.12</v>
      </c>
      <c r="J34" s="150">
        <f>ROUND(((SUM(BF87:BF231))*I34),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ROUND((SUM(BG87:BG231)),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ROUND((SUM(BH87:BH231)),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ROUND((SUM(BI87:BI231)),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016/2024_4 - SO 101.4 Úprava okolí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122</v>
      </c>
      <c r="E62" s="177"/>
      <c r="F62" s="177"/>
      <c r="G62" s="177"/>
      <c r="H62" s="177"/>
      <c r="I62" s="177"/>
      <c r="J62" s="178">
        <f>J142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787</v>
      </c>
      <c r="E63" s="177"/>
      <c r="F63" s="177"/>
      <c r="G63" s="177"/>
      <c r="H63" s="177"/>
      <c r="I63" s="177"/>
      <c r="J63" s="178">
        <f>J164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126</v>
      </c>
      <c r="E64" s="177"/>
      <c r="F64" s="177"/>
      <c r="G64" s="177"/>
      <c r="H64" s="177"/>
      <c r="I64" s="177"/>
      <c r="J64" s="178">
        <f>J186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127</v>
      </c>
      <c r="E65" s="177"/>
      <c r="F65" s="177"/>
      <c r="G65" s="177"/>
      <c r="H65" s="177"/>
      <c r="I65" s="177"/>
      <c r="J65" s="178">
        <f>J215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788</v>
      </c>
      <c r="E66" s="171"/>
      <c r="F66" s="171"/>
      <c r="G66" s="171"/>
      <c r="H66" s="171"/>
      <c r="I66" s="171"/>
      <c r="J66" s="172">
        <f>J226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789</v>
      </c>
      <c r="E67" s="177"/>
      <c r="F67" s="177"/>
      <c r="G67" s="177"/>
      <c r="H67" s="177"/>
      <c r="I67" s="177"/>
      <c r="J67" s="178">
        <f>J227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129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Rekonstrukce ulice Čapkova, Světlá nad Sázavou I.etapa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114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016/2024_4 - SO 101.4 Úprava okolí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ul. Čapkova</v>
      </c>
      <c r="G81" s="43"/>
      <c r="H81" s="43"/>
      <c r="I81" s="35" t="s">
        <v>23</v>
      </c>
      <c r="J81" s="75" t="str">
        <f>IF(J12="","",J12)</f>
        <v>1. 3. 2024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E15</f>
        <v>Město Světlá nad Sázavou</v>
      </c>
      <c r="G83" s="43"/>
      <c r="H83" s="43"/>
      <c r="I83" s="35" t="s">
        <v>31</v>
      </c>
      <c r="J83" s="39" t="str">
        <f>E21</f>
        <v>DI PROJEKT s.r.o.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29</v>
      </c>
      <c r="D84" s="43"/>
      <c r="E84" s="43"/>
      <c r="F84" s="30" t="str">
        <f>IF(E18="","",E18)</f>
        <v>Vyplň údaj</v>
      </c>
      <c r="G84" s="43"/>
      <c r="H84" s="43"/>
      <c r="I84" s="35" t="s">
        <v>36</v>
      </c>
      <c r="J84" s="39" t="str">
        <f>E24</f>
        <v>DI PROJEKT s.r.o.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130</v>
      </c>
      <c r="D86" s="183" t="s">
        <v>58</v>
      </c>
      <c r="E86" s="183" t="s">
        <v>54</v>
      </c>
      <c r="F86" s="183" t="s">
        <v>55</v>
      </c>
      <c r="G86" s="183" t="s">
        <v>131</v>
      </c>
      <c r="H86" s="183" t="s">
        <v>132</v>
      </c>
      <c r="I86" s="183" t="s">
        <v>133</v>
      </c>
      <c r="J86" s="183" t="s">
        <v>118</v>
      </c>
      <c r="K86" s="184" t="s">
        <v>134</v>
      </c>
      <c r="L86" s="185"/>
      <c r="M86" s="95" t="s">
        <v>19</v>
      </c>
      <c r="N86" s="96" t="s">
        <v>43</v>
      </c>
      <c r="O86" s="96" t="s">
        <v>135</v>
      </c>
      <c r="P86" s="96" t="s">
        <v>136</v>
      </c>
      <c r="Q86" s="96" t="s">
        <v>137</v>
      </c>
      <c r="R86" s="96" t="s">
        <v>138</v>
      </c>
      <c r="S86" s="96" t="s">
        <v>139</v>
      </c>
      <c r="T86" s="97" t="s">
        <v>140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141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P88+P226</f>
        <v>0</v>
      </c>
      <c r="Q87" s="99"/>
      <c r="R87" s="188">
        <f>R88+R226</f>
        <v>580.45616984052003</v>
      </c>
      <c r="S87" s="99"/>
      <c r="T87" s="189">
        <f>T88+T226</f>
        <v>14.175100000000002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72</v>
      </c>
      <c r="AU87" s="20" t="s">
        <v>119</v>
      </c>
      <c r="BK87" s="190">
        <f>BK88+BK226</f>
        <v>0</v>
      </c>
    </row>
    <row r="88" s="12" customFormat="1" ht="25.92" customHeight="1">
      <c r="A88" s="12"/>
      <c r="B88" s="191"/>
      <c r="C88" s="192"/>
      <c r="D88" s="193" t="s">
        <v>72</v>
      </c>
      <c r="E88" s="194" t="s">
        <v>142</v>
      </c>
      <c r="F88" s="194" t="s">
        <v>143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P89+P142+P164+P186+P215</f>
        <v>0</v>
      </c>
      <c r="Q88" s="199"/>
      <c r="R88" s="200">
        <f>R89+R142+R164+R186+R215</f>
        <v>580.35382984052001</v>
      </c>
      <c r="S88" s="199"/>
      <c r="T88" s="201">
        <f>T89+T142+T164+T186+T215</f>
        <v>14.175100000000002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80</v>
      </c>
      <c r="AT88" s="203" t="s">
        <v>72</v>
      </c>
      <c r="AU88" s="203" t="s">
        <v>73</v>
      </c>
      <c r="AY88" s="202" t="s">
        <v>144</v>
      </c>
      <c r="BK88" s="204">
        <f>BK89+BK142+BK164+BK186+BK215</f>
        <v>0</v>
      </c>
    </row>
    <row r="89" s="12" customFormat="1" ht="22.8" customHeight="1">
      <c r="A89" s="12"/>
      <c r="B89" s="191"/>
      <c r="C89" s="192"/>
      <c r="D89" s="193" t="s">
        <v>72</v>
      </c>
      <c r="E89" s="205" t="s">
        <v>80</v>
      </c>
      <c r="F89" s="205" t="s">
        <v>145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SUM(P90:P141)</f>
        <v>0</v>
      </c>
      <c r="Q89" s="199"/>
      <c r="R89" s="200">
        <f>SUM(R90:R141)</f>
        <v>304.92000000000002</v>
      </c>
      <c r="S89" s="199"/>
      <c r="T89" s="201">
        <f>SUM(T90:T141)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80</v>
      </c>
      <c r="AT89" s="203" t="s">
        <v>72</v>
      </c>
      <c r="AU89" s="203" t="s">
        <v>80</v>
      </c>
      <c r="AY89" s="202" t="s">
        <v>144</v>
      </c>
      <c r="BK89" s="204">
        <f>SUM(BK90:BK141)</f>
        <v>0</v>
      </c>
    </row>
    <row r="90" s="2" customFormat="1" ht="21.75" customHeight="1">
      <c r="A90" s="41"/>
      <c r="B90" s="42"/>
      <c r="C90" s="207" t="s">
        <v>80</v>
      </c>
      <c r="D90" s="207" t="s">
        <v>146</v>
      </c>
      <c r="E90" s="208" t="s">
        <v>164</v>
      </c>
      <c r="F90" s="209" t="s">
        <v>165</v>
      </c>
      <c r="G90" s="210" t="s">
        <v>166</v>
      </c>
      <c r="H90" s="211">
        <v>16</v>
      </c>
      <c r="I90" s="212"/>
      <c r="J90" s="213">
        <f>ROUND(I90*H90,2)</f>
        <v>0</v>
      </c>
      <c r="K90" s="209" t="s">
        <v>150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151</v>
      </c>
      <c r="AT90" s="218" t="s">
        <v>146</v>
      </c>
      <c r="AU90" s="218" t="s">
        <v>82</v>
      </c>
      <c r="AY90" s="20" t="s">
        <v>144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151</v>
      </c>
      <c r="BM90" s="218" t="s">
        <v>790</v>
      </c>
    </row>
    <row r="91" s="2" customFormat="1">
      <c r="A91" s="41"/>
      <c r="B91" s="42"/>
      <c r="C91" s="43"/>
      <c r="D91" s="220" t="s">
        <v>153</v>
      </c>
      <c r="E91" s="43"/>
      <c r="F91" s="221" t="s">
        <v>168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153</v>
      </c>
      <c r="AU91" s="20" t="s">
        <v>82</v>
      </c>
    </row>
    <row r="92" s="13" customFormat="1">
      <c r="A92" s="13"/>
      <c r="B92" s="225"/>
      <c r="C92" s="226"/>
      <c r="D92" s="227" t="s">
        <v>155</v>
      </c>
      <c r="E92" s="228" t="s">
        <v>19</v>
      </c>
      <c r="F92" s="229" t="s">
        <v>156</v>
      </c>
      <c r="G92" s="226"/>
      <c r="H92" s="228" t="s">
        <v>19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155</v>
      </c>
      <c r="AU92" s="235" t="s">
        <v>82</v>
      </c>
      <c r="AV92" s="13" t="s">
        <v>80</v>
      </c>
      <c r="AW92" s="13" t="s">
        <v>35</v>
      </c>
      <c r="AX92" s="13" t="s">
        <v>73</v>
      </c>
      <c r="AY92" s="235" t="s">
        <v>144</v>
      </c>
    </row>
    <row r="93" s="14" customFormat="1">
      <c r="A93" s="14"/>
      <c r="B93" s="236"/>
      <c r="C93" s="237"/>
      <c r="D93" s="227" t="s">
        <v>155</v>
      </c>
      <c r="E93" s="238" t="s">
        <v>19</v>
      </c>
      <c r="F93" s="239" t="s">
        <v>791</v>
      </c>
      <c r="G93" s="237"/>
      <c r="H93" s="240">
        <v>16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155</v>
      </c>
      <c r="AU93" s="246" t="s">
        <v>82</v>
      </c>
      <c r="AV93" s="14" t="s">
        <v>82</v>
      </c>
      <c r="AW93" s="14" t="s">
        <v>35</v>
      </c>
      <c r="AX93" s="14" t="s">
        <v>73</v>
      </c>
      <c r="AY93" s="246" t="s">
        <v>144</v>
      </c>
    </row>
    <row r="94" s="16" customFormat="1">
      <c r="A94" s="16"/>
      <c r="B94" s="258"/>
      <c r="C94" s="259"/>
      <c r="D94" s="227" t="s">
        <v>155</v>
      </c>
      <c r="E94" s="260" t="s">
        <v>19</v>
      </c>
      <c r="F94" s="261" t="s">
        <v>175</v>
      </c>
      <c r="G94" s="259"/>
      <c r="H94" s="262">
        <v>16</v>
      </c>
      <c r="I94" s="263"/>
      <c r="J94" s="259"/>
      <c r="K94" s="259"/>
      <c r="L94" s="264"/>
      <c r="M94" s="265"/>
      <c r="N94" s="266"/>
      <c r="O94" s="266"/>
      <c r="P94" s="266"/>
      <c r="Q94" s="266"/>
      <c r="R94" s="266"/>
      <c r="S94" s="266"/>
      <c r="T94" s="267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T94" s="268" t="s">
        <v>155</v>
      </c>
      <c r="AU94" s="268" t="s">
        <v>82</v>
      </c>
      <c r="AV94" s="16" t="s">
        <v>151</v>
      </c>
      <c r="AW94" s="16" t="s">
        <v>35</v>
      </c>
      <c r="AX94" s="16" t="s">
        <v>80</v>
      </c>
      <c r="AY94" s="268" t="s">
        <v>144</v>
      </c>
    </row>
    <row r="95" s="2" customFormat="1" ht="33" customHeight="1">
      <c r="A95" s="41"/>
      <c r="B95" s="42"/>
      <c r="C95" s="207" t="s">
        <v>82</v>
      </c>
      <c r="D95" s="207" t="s">
        <v>146</v>
      </c>
      <c r="E95" s="208" t="s">
        <v>792</v>
      </c>
      <c r="F95" s="209" t="s">
        <v>793</v>
      </c>
      <c r="G95" s="210" t="s">
        <v>166</v>
      </c>
      <c r="H95" s="211">
        <v>14.880000000000001</v>
      </c>
      <c r="I95" s="212"/>
      <c r="J95" s="213">
        <f>ROUND(I95*H95,2)</f>
        <v>0</v>
      </c>
      <c r="K95" s="209" t="s">
        <v>150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151</v>
      </c>
      <c r="AT95" s="218" t="s">
        <v>146</v>
      </c>
      <c r="AU95" s="218" t="s">
        <v>82</v>
      </c>
      <c r="AY95" s="20" t="s">
        <v>144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151</v>
      </c>
      <c r="BM95" s="218" t="s">
        <v>794</v>
      </c>
    </row>
    <row r="96" s="2" customFormat="1">
      <c r="A96" s="41"/>
      <c r="B96" s="42"/>
      <c r="C96" s="43"/>
      <c r="D96" s="220" t="s">
        <v>153</v>
      </c>
      <c r="E96" s="43"/>
      <c r="F96" s="221" t="s">
        <v>795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153</v>
      </c>
      <c r="AU96" s="20" t="s">
        <v>82</v>
      </c>
    </row>
    <row r="97" s="13" customFormat="1">
      <c r="A97" s="13"/>
      <c r="B97" s="225"/>
      <c r="C97" s="226"/>
      <c r="D97" s="227" t="s">
        <v>155</v>
      </c>
      <c r="E97" s="228" t="s">
        <v>19</v>
      </c>
      <c r="F97" s="229" t="s">
        <v>156</v>
      </c>
      <c r="G97" s="226"/>
      <c r="H97" s="228" t="s">
        <v>19</v>
      </c>
      <c r="I97" s="230"/>
      <c r="J97" s="226"/>
      <c r="K97" s="226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155</v>
      </c>
      <c r="AU97" s="235" t="s">
        <v>82</v>
      </c>
      <c r="AV97" s="13" t="s">
        <v>80</v>
      </c>
      <c r="AW97" s="13" t="s">
        <v>35</v>
      </c>
      <c r="AX97" s="13" t="s">
        <v>73</v>
      </c>
      <c r="AY97" s="235" t="s">
        <v>144</v>
      </c>
    </row>
    <row r="98" s="14" customFormat="1">
      <c r="A98" s="14"/>
      <c r="B98" s="236"/>
      <c r="C98" s="237"/>
      <c r="D98" s="227" t="s">
        <v>155</v>
      </c>
      <c r="E98" s="238" t="s">
        <v>19</v>
      </c>
      <c r="F98" s="239" t="s">
        <v>796</v>
      </c>
      <c r="G98" s="237"/>
      <c r="H98" s="240">
        <v>14.880000000000001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155</v>
      </c>
      <c r="AU98" s="246" t="s">
        <v>82</v>
      </c>
      <c r="AV98" s="14" t="s">
        <v>82</v>
      </c>
      <c r="AW98" s="14" t="s">
        <v>35</v>
      </c>
      <c r="AX98" s="14" t="s">
        <v>73</v>
      </c>
      <c r="AY98" s="246" t="s">
        <v>144</v>
      </c>
    </row>
    <row r="99" s="16" customFormat="1">
      <c r="A99" s="16"/>
      <c r="B99" s="258"/>
      <c r="C99" s="259"/>
      <c r="D99" s="227" t="s">
        <v>155</v>
      </c>
      <c r="E99" s="260" t="s">
        <v>19</v>
      </c>
      <c r="F99" s="261" t="s">
        <v>175</v>
      </c>
      <c r="G99" s="259"/>
      <c r="H99" s="262">
        <v>14.880000000000001</v>
      </c>
      <c r="I99" s="263"/>
      <c r="J99" s="259"/>
      <c r="K99" s="259"/>
      <c r="L99" s="264"/>
      <c r="M99" s="265"/>
      <c r="N99" s="266"/>
      <c r="O99" s="266"/>
      <c r="P99" s="266"/>
      <c r="Q99" s="266"/>
      <c r="R99" s="266"/>
      <c r="S99" s="266"/>
      <c r="T99" s="267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T99" s="268" t="s">
        <v>155</v>
      </c>
      <c r="AU99" s="268" t="s">
        <v>82</v>
      </c>
      <c r="AV99" s="16" t="s">
        <v>151</v>
      </c>
      <c r="AW99" s="16" t="s">
        <v>35</v>
      </c>
      <c r="AX99" s="16" t="s">
        <v>80</v>
      </c>
      <c r="AY99" s="268" t="s">
        <v>144</v>
      </c>
    </row>
    <row r="100" s="2" customFormat="1" ht="24.15" customHeight="1">
      <c r="A100" s="41"/>
      <c r="B100" s="42"/>
      <c r="C100" s="207" t="s">
        <v>163</v>
      </c>
      <c r="D100" s="207" t="s">
        <v>146</v>
      </c>
      <c r="E100" s="208" t="s">
        <v>176</v>
      </c>
      <c r="F100" s="209" t="s">
        <v>177</v>
      </c>
      <c r="G100" s="210" t="s">
        <v>166</v>
      </c>
      <c r="H100" s="211">
        <v>2.1000000000000001</v>
      </c>
      <c r="I100" s="212"/>
      <c r="J100" s="213">
        <f>ROUND(I100*H100,2)</f>
        <v>0</v>
      </c>
      <c r="K100" s="209" t="s">
        <v>150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797</v>
      </c>
    </row>
    <row r="101" s="2" customFormat="1">
      <c r="A101" s="41"/>
      <c r="B101" s="42"/>
      <c r="C101" s="43"/>
      <c r="D101" s="220" t="s">
        <v>153</v>
      </c>
      <c r="E101" s="43"/>
      <c r="F101" s="221" t="s">
        <v>179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82</v>
      </c>
    </row>
    <row r="102" s="13" customFormat="1">
      <c r="A102" s="13"/>
      <c r="B102" s="225"/>
      <c r="C102" s="226"/>
      <c r="D102" s="227" t="s">
        <v>155</v>
      </c>
      <c r="E102" s="228" t="s">
        <v>19</v>
      </c>
      <c r="F102" s="229" t="s">
        <v>156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155</v>
      </c>
      <c r="AU102" s="235" t="s">
        <v>82</v>
      </c>
      <c r="AV102" s="13" t="s">
        <v>80</v>
      </c>
      <c r="AW102" s="13" t="s">
        <v>35</v>
      </c>
      <c r="AX102" s="13" t="s">
        <v>73</v>
      </c>
      <c r="AY102" s="235" t="s">
        <v>144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798</v>
      </c>
      <c r="G103" s="237"/>
      <c r="H103" s="240">
        <v>2.1000000000000001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73</v>
      </c>
      <c r="AY103" s="246" t="s">
        <v>144</v>
      </c>
    </row>
    <row r="104" s="16" customFormat="1">
      <c r="A104" s="16"/>
      <c r="B104" s="258"/>
      <c r="C104" s="259"/>
      <c r="D104" s="227" t="s">
        <v>155</v>
      </c>
      <c r="E104" s="260" t="s">
        <v>19</v>
      </c>
      <c r="F104" s="261" t="s">
        <v>175</v>
      </c>
      <c r="G104" s="259"/>
      <c r="H104" s="262">
        <v>2.1000000000000001</v>
      </c>
      <c r="I104" s="263"/>
      <c r="J104" s="259"/>
      <c r="K104" s="259"/>
      <c r="L104" s="264"/>
      <c r="M104" s="265"/>
      <c r="N104" s="266"/>
      <c r="O104" s="266"/>
      <c r="P104" s="266"/>
      <c r="Q104" s="266"/>
      <c r="R104" s="266"/>
      <c r="S104" s="266"/>
      <c r="T104" s="267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T104" s="268" t="s">
        <v>155</v>
      </c>
      <c r="AU104" s="268" t="s">
        <v>82</v>
      </c>
      <c r="AV104" s="16" t="s">
        <v>151</v>
      </c>
      <c r="AW104" s="16" t="s">
        <v>35</v>
      </c>
      <c r="AX104" s="16" t="s">
        <v>80</v>
      </c>
      <c r="AY104" s="268" t="s">
        <v>144</v>
      </c>
    </row>
    <row r="105" s="2" customFormat="1" ht="37.8" customHeight="1">
      <c r="A105" s="41"/>
      <c r="B105" s="42"/>
      <c r="C105" s="207" t="s">
        <v>151</v>
      </c>
      <c r="D105" s="207" t="s">
        <v>146</v>
      </c>
      <c r="E105" s="208" t="s">
        <v>183</v>
      </c>
      <c r="F105" s="209" t="s">
        <v>184</v>
      </c>
      <c r="G105" s="210" t="s">
        <v>166</v>
      </c>
      <c r="H105" s="211">
        <v>18.100000000000001</v>
      </c>
      <c r="I105" s="212"/>
      <c r="J105" s="213">
        <f>ROUND(I105*H105,2)</f>
        <v>0</v>
      </c>
      <c r="K105" s="209" t="s">
        <v>150</v>
      </c>
      <c r="L105" s="47"/>
      <c r="M105" s="214" t="s">
        <v>19</v>
      </c>
      <c r="N105" s="215" t="s">
        <v>44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151</v>
      </c>
      <c r="AT105" s="218" t="s">
        <v>146</v>
      </c>
      <c r="AU105" s="218" t="s">
        <v>82</v>
      </c>
      <c r="AY105" s="20" t="s">
        <v>144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151</v>
      </c>
      <c r="BM105" s="218" t="s">
        <v>799</v>
      </c>
    </row>
    <row r="106" s="2" customFormat="1">
      <c r="A106" s="41"/>
      <c r="B106" s="42"/>
      <c r="C106" s="43"/>
      <c r="D106" s="220" t="s">
        <v>153</v>
      </c>
      <c r="E106" s="43"/>
      <c r="F106" s="221" t="s">
        <v>186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153</v>
      </c>
      <c r="AU106" s="20" t="s">
        <v>82</v>
      </c>
    </row>
    <row r="107" s="14" customFormat="1">
      <c r="A107" s="14"/>
      <c r="B107" s="236"/>
      <c r="C107" s="237"/>
      <c r="D107" s="227" t="s">
        <v>155</v>
      </c>
      <c r="E107" s="238" t="s">
        <v>19</v>
      </c>
      <c r="F107" s="239" t="s">
        <v>791</v>
      </c>
      <c r="G107" s="237"/>
      <c r="H107" s="240">
        <v>16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155</v>
      </c>
      <c r="AU107" s="246" t="s">
        <v>82</v>
      </c>
      <c r="AV107" s="14" t="s">
        <v>82</v>
      </c>
      <c r="AW107" s="14" t="s">
        <v>35</v>
      </c>
      <c r="AX107" s="14" t="s">
        <v>73</v>
      </c>
      <c r="AY107" s="246" t="s">
        <v>144</v>
      </c>
    </row>
    <row r="108" s="14" customFormat="1">
      <c r="A108" s="14"/>
      <c r="B108" s="236"/>
      <c r="C108" s="237"/>
      <c r="D108" s="227" t="s">
        <v>155</v>
      </c>
      <c r="E108" s="238" t="s">
        <v>19</v>
      </c>
      <c r="F108" s="239" t="s">
        <v>798</v>
      </c>
      <c r="G108" s="237"/>
      <c r="H108" s="240">
        <v>2.1000000000000001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155</v>
      </c>
      <c r="AU108" s="246" t="s">
        <v>82</v>
      </c>
      <c r="AV108" s="14" t="s">
        <v>82</v>
      </c>
      <c r="AW108" s="14" t="s">
        <v>35</v>
      </c>
      <c r="AX108" s="14" t="s">
        <v>73</v>
      </c>
      <c r="AY108" s="246" t="s">
        <v>144</v>
      </c>
    </row>
    <row r="109" s="15" customFormat="1">
      <c r="A109" s="15"/>
      <c r="B109" s="247"/>
      <c r="C109" s="248"/>
      <c r="D109" s="227" t="s">
        <v>155</v>
      </c>
      <c r="E109" s="249" t="s">
        <v>19</v>
      </c>
      <c r="F109" s="250" t="s">
        <v>171</v>
      </c>
      <c r="G109" s="248"/>
      <c r="H109" s="251">
        <v>18.100000000000001</v>
      </c>
      <c r="I109" s="252"/>
      <c r="J109" s="248"/>
      <c r="K109" s="248"/>
      <c r="L109" s="253"/>
      <c r="M109" s="254"/>
      <c r="N109" s="255"/>
      <c r="O109" s="255"/>
      <c r="P109" s="255"/>
      <c r="Q109" s="255"/>
      <c r="R109" s="255"/>
      <c r="S109" s="255"/>
      <c r="T109" s="25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7" t="s">
        <v>155</v>
      </c>
      <c r="AU109" s="257" t="s">
        <v>82</v>
      </c>
      <c r="AV109" s="15" t="s">
        <v>163</v>
      </c>
      <c r="AW109" s="15" t="s">
        <v>35</v>
      </c>
      <c r="AX109" s="15" t="s">
        <v>73</v>
      </c>
      <c r="AY109" s="257" t="s">
        <v>144</v>
      </c>
    </row>
    <row r="110" s="16" customFormat="1">
      <c r="A110" s="16"/>
      <c r="B110" s="258"/>
      <c r="C110" s="259"/>
      <c r="D110" s="227" t="s">
        <v>155</v>
      </c>
      <c r="E110" s="260" t="s">
        <v>19</v>
      </c>
      <c r="F110" s="261" t="s">
        <v>175</v>
      </c>
      <c r="G110" s="259"/>
      <c r="H110" s="262">
        <v>18.100000000000001</v>
      </c>
      <c r="I110" s="263"/>
      <c r="J110" s="259"/>
      <c r="K110" s="259"/>
      <c r="L110" s="264"/>
      <c r="M110" s="265"/>
      <c r="N110" s="266"/>
      <c r="O110" s="266"/>
      <c r="P110" s="266"/>
      <c r="Q110" s="266"/>
      <c r="R110" s="266"/>
      <c r="S110" s="266"/>
      <c r="T110" s="267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T110" s="268" t="s">
        <v>155</v>
      </c>
      <c r="AU110" s="268" t="s">
        <v>82</v>
      </c>
      <c r="AV110" s="16" t="s">
        <v>151</v>
      </c>
      <c r="AW110" s="16" t="s">
        <v>35</v>
      </c>
      <c r="AX110" s="16" t="s">
        <v>80</v>
      </c>
      <c r="AY110" s="268" t="s">
        <v>144</v>
      </c>
    </row>
    <row r="111" s="2" customFormat="1" ht="37.8" customHeight="1">
      <c r="A111" s="41"/>
      <c r="B111" s="42"/>
      <c r="C111" s="207" t="s">
        <v>182</v>
      </c>
      <c r="D111" s="207" t="s">
        <v>146</v>
      </c>
      <c r="E111" s="208" t="s">
        <v>192</v>
      </c>
      <c r="F111" s="209" t="s">
        <v>193</v>
      </c>
      <c r="G111" s="210" t="s">
        <v>166</v>
      </c>
      <c r="H111" s="211">
        <v>162.09999999999999</v>
      </c>
      <c r="I111" s="212"/>
      <c r="J111" s="213">
        <f>ROUND(I111*H111,2)</f>
        <v>0</v>
      </c>
      <c r="K111" s="209" t="s">
        <v>150</v>
      </c>
      <c r="L111" s="47"/>
      <c r="M111" s="214" t="s">
        <v>19</v>
      </c>
      <c r="N111" s="215" t="s">
        <v>44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151</v>
      </c>
      <c r="AT111" s="218" t="s">
        <v>146</v>
      </c>
      <c r="AU111" s="218" t="s">
        <v>82</v>
      </c>
      <c r="AY111" s="20" t="s">
        <v>144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151</v>
      </c>
      <c r="BM111" s="218" t="s">
        <v>800</v>
      </c>
    </row>
    <row r="112" s="2" customFormat="1">
      <c r="A112" s="41"/>
      <c r="B112" s="42"/>
      <c r="C112" s="43"/>
      <c r="D112" s="220" t="s">
        <v>153</v>
      </c>
      <c r="E112" s="43"/>
      <c r="F112" s="221" t="s">
        <v>195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153</v>
      </c>
      <c r="AU112" s="20" t="s">
        <v>82</v>
      </c>
    </row>
    <row r="113" s="14" customFormat="1">
      <c r="A113" s="14"/>
      <c r="B113" s="236"/>
      <c r="C113" s="237"/>
      <c r="D113" s="227" t="s">
        <v>155</v>
      </c>
      <c r="E113" s="238" t="s">
        <v>19</v>
      </c>
      <c r="F113" s="239" t="s">
        <v>801</v>
      </c>
      <c r="G113" s="237"/>
      <c r="H113" s="240">
        <v>160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155</v>
      </c>
      <c r="AU113" s="246" t="s">
        <v>82</v>
      </c>
      <c r="AV113" s="14" t="s">
        <v>82</v>
      </c>
      <c r="AW113" s="14" t="s">
        <v>35</v>
      </c>
      <c r="AX113" s="14" t="s">
        <v>73</v>
      </c>
      <c r="AY113" s="246" t="s">
        <v>144</v>
      </c>
    </row>
    <row r="114" s="14" customFormat="1">
      <c r="A114" s="14"/>
      <c r="B114" s="236"/>
      <c r="C114" s="237"/>
      <c r="D114" s="227" t="s">
        <v>155</v>
      </c>
      <c r="E114" s="238" t="s">
        <v>19</v>
      </c>
      <c r="F114" s="239" t="s">
        <v>798</v>
      </c>
      <c r="G114" s="237"/>
      <c r="H114" s="240">
        <v>2.1000000000000001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155</v>
      </c>
      <c r="AU114" s="246" t="s">
        <v>82</v>
      </c>
      <c r="AV114" s="14" t="s">
        <v>82</v>
      </c>
      <c r="AW114" s="14" t="s">
        <v>35</v>
      </c>
      <c r="AX114" s="14" t="s">
        <v>73</v>
      </c>
      <c r="AY114" s="246" t="s">
        <v>144</v>
      </c>
    </row>
    <row r="115" s="15" customFormat="1">
      <c r="A115" s="15"/>
      <c r="B115" s="247"/>
      <c r="C115" s="248"/>
      <c r="D115" s="227" t="s">
        <v>155</v>
      </c>
      <c r="E115" s="249" t="s">
        <v>19</v>
      </c>
      <c r="F115" s="250" t="s">
        <v>171</v>
      </c>
      <c r="G115" s="248"/>
      <c r="H115" s="251">
        <v>162.09999999999999</v>
      </c>
      <c r="I115" s="252"/>
      <c r="J115" s="248"/>
      <c r="K115" s="248"/>
      <c r="L115" s="253"/>
      <c r="M115" s="254"/>
      <c r="N115" s="255"/>
      <c r="O115" s="255"/>
      <c r="P115" s="255"/>
      <c r="Q115" s="255"/>
      <c r="R115" s="255"/>
      <c r="S115" s="255"/>
      <c r="T115" s="256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7" t="s">
        <v>155</v>
      </c>
      <c r="AU115" s="257" t="s">
        <v>82</v>
      </c>
      <c r="AV115" s="15" t="s">
        <v>163</v>
      </c>
      <c r="AW115" s="15" t="s">
        <v>35</v>
      </c>
      <c r="AX115" s="15" t="s">
        <v>73</v>
      </c>
      <c r="AY115" s="257" t="s">
        <v>144</v>
      </c>
    </row>
    <row r="116" s="16" customFormat="1">
      <c r="A116" s="16"/>
      <c r="B116" s="258"/>
      <c r="C116" s="259"/>
      <c r="D116" s="227" t="s">
        <v>155</v>
      </c>
      <c r="E116" s="260" t="s">
        <v>19</v>
      </c>
      <c r="F116" s="261" t="s">
        <v>175</v>
      </c>
      <c r="G116" s="259"/>
      <c r="H116" s="262">
        <v>162.09999999999999</v>
      </c>
      <c r="I116" s="263"/>
      <c r="J116" s="259"/>
      <c r="K116" s="259"/>
      <c r="L116" s="264"/>
      <c r="M116" s="265"/>
      <c r="N116" s="266"/>
      <c r="O116" s="266"/>
      <c r="P116" s="266"/>
      <c r="Q116" s="266"/>
      <c r="R116" s="266"/>
      <c r="S116" s="266"/>
      <c r="T116" s="267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T116" s="268" t="s">
        <v>155</v>
      </c>
      <c r="AU116" s="268" t="s">
        <v>82</v>
      </c>
      <c r="AV116" s="16" t="s">
        <v>151</v>
      </c>
      <c r="AW116" s="16" t="s">
        <v>35</v>
      </c>
      <c r="AX116" s="16" t="s">
        <v>80</v>
      </c>
      <c r="AY116" s="268" t="s">
        <v>144</v>
      </c>
    </row>
    <row r="117" s="2" customFormat="1" ht="24.15" customHeight="1">
      <c r="A117" s="41"/>
      <c r="B117" s="42"/>
      <c r="C117" s="207" t="s">
        <v>191</v>
      </c>
      <c r="D117" s="207" t="s">
        <v>146</v>
      </c>
      <c r="E117" s="208" t="s">
        <v>208</v>
      </c>
      <c r="F117" s="209" t="s">
        <v>209</v>
      </c>
      <c r="G117" s="210" t="s">
        <v>166</v>
      </c>
      <c r="H117" s="211">
        <v>18.100000000000001</v>
      </c>
      <c r="I117" s="212"/>
      <c r="J117" s="213">
        <f>ROUND(I117*H117,2)</f>
        <v>0</v>
      </c>
      <c r="K117" s="209" t="s">
        <v>150</v>
      </c>
      <c r="L117" s="47"/>
      <c r="M117" s="214" t="s">
        <v>19</v>
      </c>
      <c r="N117" s="215" t="s">
        <v>44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151</v>
      </c>
      <c r="AT117" s="218" t="s">
        <v>146</v>
      </c>
      <c r="AU117" s="218" t="s">
        <v>82</v>
      </c>
      <c r="AY117" s="20" t="s">
        <v>144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151</v>
      </c>
      <c r="BM117" s="218" t="s">
        <v>802</v>
      </c>
    </row>
    <row r="118" s="2" customFormat="1">
      <c r="A118" s="41"/>
      <c r="B118" s="42"/>
      <c r="C118" s="43"/>
      <c r="D118" s="220" t="s">
        <v>153</v>
      </c>
      <c r="E118" s="43"/>
      <c r="F118" s="221" t="s">
        <v>211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153</v>
      </c>
      <c r="AU118" s="20" t="s">
        <v>82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791</v>
      </c>
      <c r="G119" s="237"/>
      <c r="H119" s="240">
        <v>16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73</v>
      </c>
      <c r="AY119" s="246" t="s">
        <v>144</v>
      </c>
    </row>
    <row r="120" s="14" customFormat="1">
      <c r="A120" s="14"/>
      <c r="B120" s="236"/>
      <c r="C120" s="237"/>
      <c r="D120" s="227" t="s">
        <v>155</v>
      </c>
      <c r="E120" s="238" t="s">
        <v>19</v>
      </c>
      <c r="F120" s="239" t="s">
        <v>798</v>
      </c>
      <c r="G120" s="237"/>
      <c r="H120" s="240">
        <v>2.1000000000000001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155</v>
      </c>
      <c r="AU120" s="246" t="s">
        <v>82</v>
      </c>
      <c r="AV120" s="14" t="s">
        <v>82</v>
      </c>
      <c r="AW120" s="14" t="s">
        <v>35</v>
      </c>
      <c r="AX120" s="14" t="s">
        <v>73</v>
      </c>
      <c r="AY120" s="246" t="s">
        <v>144</v>
      </c>
    </row>
    <row r="121" s="15" customFormat="1">
      <c r="A121" s="15"/>
      <c r="B121" s="247"/>
      <c r="C121" s="248"/>
      <c r="D121" s="227" t="s">
        <v>155</v>
      </c>
      <c r="E121" s="249" t="s">
        <v>19</v>
      </c>
      <c r="F121" s="250" t="s">
        <v>171</v>
      </c>
      <c r="G121" s="248"/>
      <c r="H121" s="251">
        <v>18.100000000000001</v>
      </c>
      <c r="I121" s="252"/>
      <c r="J121" s="248"/>
      <c r="K121" s="248"/>
      <c r="L121" s="253"/>
      <c r="M121" s="254"/>
      <c r="N121" s="255"/>
      <c r="O121" s="255"/>
      <c r="P121" s="255"/>
      <c r="Q121" s="255"/>
      <c r="R121" s="255"/>
      <c r="S121" s="255"/>
      <c r="T121" s="25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7" t="s">
        <v>155</v>
      </c>
      <c r="AU121" s="257" t="s">
        <v>82</v>
      </c>
      <c r="AV121" s="15" t="s">
        <v>163</v>
      </c>
      <c r="AW121" s="15" t="s">
        <v>35</v>
      </c>
      <c r="AX121" s="15" t="s">
        <v>73</v>
      </c>
      <c r="AY121" s="257" t="s">
        <v>144</v>
      </c>
    </row>
    <row r="122" s="16" customFormat="1">
      <c r="A122" s="16"/>
      <c r="B122" s="258"/>
      <c r="C122" s="259"/>
      <c r="D122" s="227" t="s">
        <v>155</v>
      </c>
      <c r="E122" s="260" t="s">
        <v>19</v>
      </c>
      <c r="F122" s="261" t="s">
        <v>175</v>
      </c>
      <c r="G122" s="259"/>
      <c r="H122" s="262">
        <v>18.100000000000001</v>
      </c>
      <c r="I122" s="263"/>
      <c r="J122" s="259"/>
      <c r="K122" s="259"/>
      <c r="L122" s="264"/>
      <c r="M122" s="265"/>
      <c r="N122" s="266"/>
      <c r="O122" s="266"/>
      <c r="P122" s="266"/>
      <c r="Q122" s="266"/>
      <c r="R122" s="266"/>
      <c r="S122" s="266"/>
      <c r="T122" s="267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T122" s="268" t="s">
        <v>155</v>
      </c>
      <c r="AU122" s="268" t="s">
        <v>82</v>
      </c>
      <c r="AV122" s="16" t="s">
        <v>151</v>
      </c>
      <c r="AW122" s="16" t="s">
        <v>35</v>
      </c>
      <c r="AX122" s="16" t="s">
        <v>80</v>
      </c>
      <c r="AY122" s="268" t="s">
        <v>144</v>
      </c>
    </row>
    <row r="123" s="2" customFormat="1" ht="24.15" customHeight="1">
      <c r="A123" s="41"/>
      <c r="B123" s="42"/>
      <c r="C123" s="207" t="s">
        <v>201</v>
      </c>
      <c r="D123" s="207" t="s">
        <v>146</v>
      </c>
      <c r="E123" s="208" t="s">
        <v>213</v>
      </c>
      <c r="F123" s="209" t="s">
        <v>214</v>
      </c>
      <c r="G123" s="210" t="s">
        <v>215</v>
      </c>
      <c r="H123" s="211">
        <v>32.579999999999998</v>
      </c>
      <c r="I123" s="212"/>
      <c r="J123" s="213">
        <f>ROUND(I123*H123,2)</f>
        <v>0</v>
      </c>
      <c r="K123" s="209" t="s">
        <v>150</v>
      </c>
      <c r="L123" s="47"/>
      <c r="M123" s="214" t="s">
        <v>19</v>
      </c>
      <c r="N123" s="215" t="s">
        <v>44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151</v>
      </c>
      <c r="AT123" s="218" t="s">
        <v>146</v>
      </c>
      <c r="AU123" s="218" t="s">
        <v>82</v>
      </c>
      <c r="AY123" s="20" t="s">
        <v>144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151</v>
      </c>
      <c r="BM123" s="218" t="s">
        <v>803</v>
      </c>
    </row>
    <row r="124" s="2" customFormat="1">
      <c r="A124" s="41"/>
      <c r="B124" s="42"/>
      <c r="C124" s="43"/>
      <c r="D124" s="220" t="s">
        <v>153</v>
      </c>
      <c r="E124" s="43"/>
      <c r="F124" s="221" t="s">
        <v>217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153</v>
      </c>
      <c r="AU124" s="20" t="s">
        <v>82</v>
      </c>
    </row>
    <row r="125" s="14" customFormat="1">
      <c r="A125" s="14"/>
      <c r="B125" s="236"/>
      <c r="C125" s="237"/>
      <c r="D125" s="227" t="s">
        <v>155</v>
      </c>
      <c r="E125" s="238" t="s">
        <v>19</v>
      </c>
      <c r="F125" s="239" t="s">
        <v>804</v>
      </c>
      <c r="G125" s="237"/>
      <c r="H125" s="240">
        <v>28.800000000000001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155</v>
      </c>
      <c r="AU125" s="246" t="s">
        <v>82</v>
      </c>
      <c r="AV125" s="14" t="s">
        <v>82</v>
      </c>
      <c r="AW125" s="14" t="s">
        <v>35</v>
      </c>
      <c r="AX125" s="14" t="s">
        <v>73</v>
      </c>
      <c r="AY125" s="246" t="s">
        <v>144</v>
      </c>
    </row>
    <row r="126" s="14" customFormat="1">
      <c r="A126" s="14"/>
      <c r="B126" s="236"/>
      <c r="C126" s="237"/>
      <c r="D126" s="227" t="s">
        <v>155</v>
      </c>
      <c r="E126" s="238" t="s">
        <v>19</v>
      </c>
      <c r="F126" s="239" t="s">
        <v>805</v>
      </c>
      <c r="G126" s="237"/>
      <c r="H126" s="240">
        <v>3.7799999999999998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155</v>
      </c>
      <c r="AU126" s="246" t="s">
        <v>82</v>
      </c>
      <c r="AV126" s="14" t="s">
        <v>82</v>
      </c>
      <c r="AW126" s="14" t="s">
        <v>35</v>
      </c>
      <c r="AX126" s="14" t="s">
        <v>73</v>
      </c>
      <c r="AY126" s="246" t="s">
        <v>144</v>
      </c>
    </row>
    <row r="127" s="15" customFormat="1">
      <c r="A127" s="15"/>
      <c r="B127" s="247"/>
      <c r="C127" s="248"/>
      <c r="D127" s="227" t="s">
        <v>155</v>
      </c>
      <c r="E127" s="249" t="s">
        <v>19</v>
      </c>
      <c r="F127" s="250" t="s">
        <v>171</v>
      </c>
      <c r="G127" s="248"/>
      <c r="H127" s="251">
        <v>32.579999999999998</v>
      </c>
      <c r="I127" s="252"/>
      <c r="J127" s="248"/>
      <c r="K127" s="248"/>
      <c r="L127" s="253"/>
      <c r="M127" s="254"/>
      <c r="N127" s="255"/>
      <c r="O127" s="255"/>
      <c r="P127" s="255"/>
      <c r="Q127" s="255"/>
      <c r="R127" s="255"/>
      <c r="S127" s="255"/>
      <c r="T127" s="256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7" t="s">
        <v>155</v>
      </c>
      <c r="AU127" s="257" t="s">
        <v>82</v>
      </c>
      <c r="AV127" s="15" t="s">
        <v>163</v>
      </c>
      <c r="AW127" s="15" t="s">
        <v>35</v>
      </c>
      <c r="AX127" s="15" t="s">
        <v>73</v>
      </c>
      <c r="AY127" s="257" t="s">
        <v>144</v>
      </c>
    </row>
    <row r="128" s="16" customFormat="1">
      <c r="A128" s="16"/>
      <c r="B128" s="258"/>
      <c r="C128" s="259"/>
      <c r="D128" s="227" t="s">
        <v>155</v>
      </c>
      <c r="E128" s="260" t="s">
        <v>19</v>
      </c>
      <c r="F128" s="261" t="s">
        <v>175</v>
      </c>
      <c r="G128" s="259"/>
      <c r="H128" s="262">
        <v>32.579999999999998</v>
      </c>
      <c r="I128" s="263"/>
      <c r="J128" s="259"/>
      <c r="K128" s="259"/>
      <c r="L128" s="264"/>
      <c r="M128" s="265"/>
      <c r="N128" s="266"/>
      <c r="O128" s="266"/>
      <c r="P128" s="266"/>
      <c r="Q128" s="266"/>
      <c r="R128" s="266"/>
      <c r="S128" s="266"/>
      <c r="T128" s="267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T128" s="268" t="s">
        <v>155</v>
      </c>
      <c r="AU128" s="268" t="s">
        <v>82</v>
      </c>
      <c r="AV128" s="16" t="s">
        <v>151</v>
      </c>
      <c r="AW128" s="16" t="s">
        <v>35</v>
      </c>
      <c r="AX128" s="16" t="s">
        <v>80</v>
      </c>
      <c r="AY128" s="268" t="s">
        <v>144</v>
      </c>
    </row>
    <row r="129" s="2" customFormat="1" ht="24.15" customHeight="1">
      <c r="A129" s="41"/>
      <c r="B129" s="42"/>
      <c r="C129" s="207" t="s">
        <v>207</v>
      </c>
      <c r="D129" s="207" t="s">
        <v>146</v>
      </c>
      <c r="E129" s="208" t="s">
        <v>806</v>
      </c>
      <c r="F129" s="209" t="s">
        <v>807</v>
      </c>
      <c r="G129" s="210" t="s">
        <v>149</v>
      </c>
      <c r="H129" s="211">
        <v>847</v>
      </c>
      <c r="I129" s="212"/>
      <c r="J129" s="213">
        <f>ROUND(I129*H129,2)</f>
        <v>0</v>
      </c>
      <c r="K129" s="209" t="s">
        <v>150</v>
      </c>
      <c r="L129" s="47"/>
      <c r="M129" s="214" t="s">
        <v>19</v>
      </c>
      <c r="N129" s="215" t="s">
        <v>44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151</v>
      </c>
      <c r="AT129" s="218" t="s">
        <v>146</v>
      </c>
      <c r="AU129" s="218" t="s">
        <v>82</v>
      </c>
      <c r="AY129" s="20" t="s">
        <v>144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80</v>
      </c>
      <c r="BK129" s="219">
        <f>ROUND(I129*H129,2)</f>
        <v>0</v>
      </c>
      <c r="BL129" s="20" t="s">
        <v>151</v>
      </c>
      <c r="BM129" s="218" t="s">
        <v>808</v>
      </c>
    </row>
    <row r="130" s="2" customFormat="1">
      <c r="A130" s="41"/>
      <c r="B130" s="42"/>
      <c r="C130" s="43"/>
      <c r="D130" s="220" t="s">
        <v>153</v>
      </c>
      <c r="E130" s="43"/>
      <c r="F130" s="221" t="s">
        <v>809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153</v>
      </c>
      <c r="AU130" s="20" t="s">
        <v>82</v>
      </c>
    </row>
    <row r="131" s="13" customFormat="1">
      <c r="A131" s="13"/>
      <c r="B131" s="225"/>
      <c r="C131" s="226"/>
      <c r="D131" s="227" t="s">
        <v>155</v>
      </c>
      <c r="E131" s="228" t="s">
        <v>19</v>
      </c>
      <c r="F131" s="229" t="s">
        <v>810</v>
      </c>
      <c r="G131" s="226"/>
      <c r="H131" s="228" t="s">
        <v>19</v>
      </c>
      <c r="I131" s="230"/>
      <c r="J131" s="226"/>
      <c r="K131" s="226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155</v>
      </c>
      <c r="AU131" s="235" t="s">
        <v>82</v>
      </c>
      <c r="AV131" s="13" t="s">
        <v>80</v>
      </c>
      <c r="AW131" s="13" t="s">
        <v>35</v>
      </c>
      <c r="AX131" s="13" t="s">
        <v>73</v>
      </c>
      <c r="AY131" s="235" t="s">
        <v>144</v>
      </c>
    </row>
    <row r="132" s="14" customFormat="1">
      <c r="A132" s="14"/>
      <c r="B132" s="236"/>
      <c r="C132" s="237"/>
      <c r="D132" s="227" t="s">
        <v>155</v>
      </c>
      <c r="E132" s="238" t="s">
        <v>19</v>
      </c>
      <c r="F132" s="239" t="s">
        <v>811</v>
      </c>
      <c r="G132" s="237"/>
      <c r="H132" s="240">
        <v>847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155</v>
      </c>
      <c r="AU132" s="246" t="s">
        <v>82</v>
      </c>
      <c r="AV132" s="14" t="s">
        <v>82</v>
      </c>
      <c r="AW132" s="14" t="s">
        <v>35</v>
      </c>
      <c r="AX132" s="14" t="s">
        <v>80</v>
      </c>
      <c r="AY132" s="246" t="s">
        <v>144</v>
      </c>
    </row>
    <row r="133" s="2" customFormat="1" ht="16.5" customHeight="1">
      <c r="A133" s="41"/>
      <c r="B133" s="42"/>
      <c r="C133" s="269" t="s">
        <v>212</v>
      </c>
      <c r="D133" s="269" t="s">
        <v>229</v>
      </c>
      <c r="E133" s="270" t="s">
        <v>812</v>
      </c>
      <c r="F133" s="271" t="s">
        <v>813</v>
      </c>
      <c r="G133" s="272" t="s">
        <v>215</v>
      </c>
      <c r="H133" s="273">
        <v>304.92000000000002</v>
      </c>
      <c r="I133" s="274"/>
      <c r="J133" s="275">
        <f>ROUND(I133*H133,2)</f>
        <v>0</v>
      </c>
      <c r="K133" s="271" t="s">
        <v>150</v>
      </c>
      <c r="L133" s="276"/>
      <c r="M133" s="277" t="s">
        <v>19</v>
      </c>
      <c r="N133" s="278" t="s">
        <v>44</v>
      </c>
      <c r="O133" s="87"/>
      <c r="P133" s="216">
        <f>O133*H133</f>
        <v>0</v>
      </c>
      <c r="Q133" s="216">
        <v>1</v>
      </c>
      <c r="R133" s="216">
        <f>Q133*H133</f>
        <v>304.92000000000002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207</v>
      </c>
      <c r="AT133" s="218" t="s">
        <v>229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151</v>
      </c>
      <c r="BM133" s="218" t="s">
        <v>814</v>
      </c>
    </row>
    <row r="134" s="14" customFormat="1">
      <c r="A134" s="14"/>
      <c r="B134" s="236"/>
      <c r="C134" s="237"/>
      <c r="D134" s="227" t="s">
        <v>155</v>
      </c>
      <c r="E134" s="238" t="s">
        <v>19</v>
      </c>
      <c r="F134" s="239" t="s">
        <v>815</v>
      </c>
      <c r="G134" s="237"/>
      <c r="H134" s="240">
        <v>304.92000000000002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155</v>
      </c>
      <c r="AU134" s="246" t="s">
        <v>82</v>
      </c>
      <c r="AV134" s="14" t="s">
        <v>82</v>
      </c>
      <c r="AW134" s="14" t="s">
        <v>35</v>
      </c>
      <c r="AX134" s="14" t="s">
        <v>80</v>
      </c>
      <c r="AY134" s="246" t="s">
        <v>144</v>
      </c>
    </row>
    <row r="135" s="2" customFormat="1" ht="24.15" customHeight="1">
      <c r="A135" s="41"/>
      <c r="B135" s="42"/>
      <c r="C135" s="207" t="s">
        <v>222</v>
      </c>
      <c r="D135" s="207" t="s">
        <v>146</v>
      </c>
      <c r="E135" s="208" t="s">
        <v>816</v>
      </c>
      <c r="F135" s="209" t="s">
        <v>817</v>
      </c>
      <c r="G135" s="210" t="s">
        <v>149</v>
      </c>
      <c r="H135" s="211">
        <v>847</v>
      </c>
      <c r="I135" s="212"/>
      <c r="J135" s="213">
        <f>ROUND(I135*H135,2)</f>
        <v>0</v>
      </c>
      <c r="K135" s="209" t="s">
        <v>150</v>
      </c>
      <c r="L135" s="47"/>
      <c r="M135" s="214" t="s">
        <v>19</v>
      </c>
      <c r="N135" s="215" t="s">
        <v>44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151</v>
      </c>
      <c r="AT135" s="218" t="s">
        <v>146</v>
      </c>
      <c r="AU135" s="218" t="s">
        <v>82</v>
      </c>
      <c r="AY135" s="20" t="s">
        <v>144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151</v>
      </c>
      <c r="BM135" s="218" t="s">
        <v>818</v>
      </c>
    </row>
    <row r="136" s="2" customFormat="1">
      <c r="A136" s="41"/>
      <c r="B136" s="42"/>
      <c r="C136" s="43"/>
      <c r="D136" s="220" t="s">
        <v>153</v>
      </c>
      <c r="E136" s="43"/>
      <c r="F136" s="221" t="s">
        <v>819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153</v>
      </c>
      <c r="AU136" s="20" t="s">
        <v>82</v>
      </c>
    </row>
    <row r="137" s="13" customFormat="1">
      <c r="A137" s="13"/>
      <c r="B137" s="225"/>
      <c r="C137" s="226"/>
      <c r="D137" s="227" t="s">
        <v>155</v>
      </c>
      <c r="E137" s="228" t="s">
        <v>19</v>
      </c>
      <c r="F137" s="229" t="s">
        <v>810</v>
      </c>
      <c r="G137" s="226"/>
      <c r="H137" s="228" t="s">
        <v>19</v>
      </c>
      <c r="I137" s="230"/>
      <c r="J137" s="226"/>
      <c r="K137" s="226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155</v>
      </c>
      <c r="AU137" s="235" t="s">
        <v>82</v>
      </c>
      <c r="AV137" s="13" t="s">
        <v>80</v>
      </c>
      <c r="AW137" s="13" t="s">
        <v>35</v>
      </c>
      <c r="AX137" s="13" t="s">
        <v>73</v>
      </c>
      <c r="AY137" s="235" t="s">
        <v>144</v>
      </c>
    </row>
    <row r="138" s="14" customFormat="1">
      <c r="A138" s="14"/>
      <c r="B138" s="236"/>
      <c r="C138" s="237"/>
      <c r="D138" s="227" t="s">
        <v>155</v>
      </c>
      <c r="E138" s="238" t="s">
        <v>19</v>
      </c>
      <c r="F138" s="239" t="s">
        <v>820</v>
      </c>
      <c r="G138" s="237"/>
      <c r="H138" s="240">
        <v>847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155</v>
      </c>
      <c r="AU138" s="246" t="s">
        <v>82</v>
      </c>
      <c r="AV138" s="14" t="s">
        <v>82</v>
      </c>
      <c r="AW138" s="14" t="s">
        <v>35</v>
      </c>
      <c r="AX138" s="14" t="s">
        <v>80</v>
      </c>
      <c r="AY138" s="246" t="s">
        <v>144</v>
      </c>
    </row>
    <row r="139" s="2" customFormat="1" ht="24.15" customHeight="1">
      <c r="A139" s="41"/>
      <c r="B139" s="42"/>
      <c r="C139" s="207" t="s">
        <v>228</v>
      </c>
      <c r="D139" s="207" t="s">
        <v>146</v>
      </c>
      <c r="E139" s="208" t="s">
        <v>821</v>
      </c>
      <c r="F139" s="209" t="s">
        <v>822</v>
      </c>
      <c r="G139" s="210" t="s">
        <v>149</v>
      </c>
      <c r="H139" s="211">
        <v>60</v>
      </c>
      <c r="I139" s="212"/>
      <c r="J139" s="213">
        <f>ROUND(I139*H139,2)</f>
        <v>0</v>
      </c>
      <c r="K139" s="209" t="s">
        <v>150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151</v>
      </c>
      <c r="AT139" s="218" t="s">
        <v>146</v>
      </c>
      <c r="AU139" s="218" t="s">
        <v>82</v>
      </c>
      <c r="AY139" s="20" t="s">
        <v>144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151</v>
      </c>
      <c r="BM139" s="218" t="s">
        <v>823</v>
      </c>
    </row>
    <row r="140" s="2" customFormat="1">
      <c r="A140" s="41"/>
      <c r="B140" s="42"/>
      <c r="C140" s="43"/>
      <c r="D140" s="220" t="s">
        <v>153</v>
      </c>
      <c r="E140" s="43"/>
      <c r="F140" s="221" t="s">
        <v>824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153</v>
      </c>
      <c r="AU140" s="20" t="s">
        <v>82</v>
      </c>
    </row>
    <row r="141" s="14" customFormat="1">
      <c r="A141" s="14"/>
      <c r="B141" s="236"/>
      <c r="C141" s="237"/>
      <c r="D141" s="227" t="s">
        <v>155</v>
      </c>
      <c r="E141" s="238" t="s">
        <v>19</v>
      </c>
      <c r="F141" s="239" t="s">
        <v>825</v>
      </c>
      <c r="G141" s="237"/>
      <c r="H141" s="240">
        <v>60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155</v>
      </c>
      <c r="AU141" s="246" t="s">
        <v>82</v>
      </c>
      <c r="AV141" s="14" t="s">
        <v>82</v>
      </c>
      <c r="AW141" s="14" t="s">
        <v>35</v>
      </c>
      <c r="AX141" s="14" t="s">
        <v>80</v>
      </c>
      <c r="AY141" s="246" t="s">
        <v>144</v>
      </c>
    </row>
    <row r="142" s="12" customFormat="1" ht="22.8" customHeight="1">
      <c r="A142" s="12"/>
      <c r="B142" s="191"/>
      <c r="C142" s="192"/>
      <c r="D142" s="193" t="s">
        <v>72</v>
      </c>
      <c r="E142" s="205" t="s">
        <v>82</v>
      </c>
      <c r="F142" s="205" t="s">
        <v>240</v>
      </c>
      <c r="G142" s="192"/>
      <c r="H142" s="192"/>
      <c r="I142" s="195"/>
      <c r="J142" s="206">
        <f>BK142</f>
        <v>0</v>
      </c>
      <c r="K142" s="192"/>
      <c r="L142" s="197"/>
      <c r="M142" s="198"/>
      <c r="N142" s="199"/>
      <c r="O142" s="199"/>
      <c r="P142" s="200">
        <f>SUM(P143:P163)</f>
        <v>0</v>
      </c>
      <c r="Q142" s="199"/>
      <c r="R142" s="200">
        <f>SUM(R143:R163)</f>
        <v>266.17263784052</v>
      </c>
      <c r="S142" s="199"/>
      <c r="T142" s="201">
        <f>SUM(T143:T163)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2" t="s">
        <v>80</v>
      </c>
      <c r="AT142" s="203" t="s">
        <v>72</v>
      </c>
      <c r="AU142" s="203" t="s">
        <v>80</v>
      </c>
      <c r="AY142" s="202" t="s">
        <v>144</v>
      </c>
      <c r="BK142" s="204">
        <f>SUM(BK143:BK163)</f>
        <v>0</v>
      </c>
    </row>
    <row r="143" s="2" customFormat="1" ht="16.5" customHeight="1">
      <c r="A143" s="41"/>
      <c r="B143" s="42"/>
      <c r="C143" s="207" t="s">
        <v>8</v>
      </c>
      <c r="D143" s="207" t="s">
        <v>146</v>
      </c>
      <c r="E143" s="208" t="s">
        <v>826</v>
      </c>
      <c r="F143" s="209" t="s">
        <v>827</v>
      </c>
      <c r="G143" s="210" t="s">
        <v>166</v>
      </c>
      <c r="H143" s="211">
        <v>103.70999999999999</v>
      </c>
      <c r="I143" s="212"/>
      <c r="J143" s="213">
        <f>ROUND(I143*H143,2)</f>
        <v>0</v>
      </c>
      <c r="K143" s="209" t="s">
        <v>150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2.5532816120000001</v>
      </c>
      <c r="R143" s="216">
        <f>Q143*H143</f>
        <v>264.80083598051999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151</v>
      </c>
      <c r="AT143" s="218" t="s">
        <v>146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151</v>
      </c>
      <c r="BM143" s="218" t="s">
        <v>828</v>
      </c>
    </row>
    <row r="144" s="2" customFormat="1">
      <c r="A144" s="41"/>
      <c r="B144" s="42"/>
      <c r="C144" s="43"/>
      <c r="D144" s="220" t="s">
        <v>153</v>
      </c>
      <c r="E144" s="43"/>
      <c r="F144" s="221" t="s">
        <v>829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153</v>
      </c>
      <c r="AU144" s="20" t="s">
        <v>82</v>
      </c>
    </row>
    <row r="145" s="14" customFormat="1">
      <c r="A145" s="14"/>
      <c r="B145" s="236"/>
      <c r="C145" s="237"/>
      <c r="D145" s="227" t="s">
        <v>155</v>
      </c>
      <c r="E145" s="238" t="s">
        <v>19</v>
      </c>
      <c r="F145" s="239" t="s">
        <v>830</v>
      </c>
      <c r="G145" s="237"/>
      <c r="H145" s="240">
        <v>1.26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155</v>
      </c>
      <c r="AU145" s="246" t="s">
        <v>82</v>
      </c>
      <c r="AV145" s="14" t="s">
        <v>82</v>
      </c>
      <c r="AW145" s="14" t="s">
        <v>35</v>
      </c>
      <c r="AX145" s="14" t="s">
        <v>73</v>
      </c>
      <c r="AY145" s="246" t="s">
        <v>144</v>
      </c>
    </row>
    <row r="146" s="14" customFormat="1">
      <c r="A146" s="14"/>
      <c r="B146" s="236"/>
      <c r="C146" s="237"/>
      <c r="D146" s="227" t="s">
        <v>155</v>
      </c>
      <c r="E146" s="238" t="s">
        <v>19</v>
      </c>
      <c r="F146" s="239" t="s">
        <v>831</v>
      </c>
      <c r="G146" s="237"/>
      <c r="H146" s="240">
        <v>4.4100000000000001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155</v>
      </c>
      <c r="AU146" s="246" t="s">
        <v>82</v>
      </c>
      <c r="AV146" s="14" t="s">
        <v>82</v>
      </c>
      <c r="AW146" s="14" t="s">
        <v>35</v>
      </c>
      <c r="AX146" s="14" t="s">
        <v>73</v>
      </c>
      <c r="AY146" s="246" t="s">
        <v>144</v>
      </c>
    </row>
    <row r="147" s="14" customFormat="1">
      <c r="A147" s="14"/>
      <c r="B147" s="236"/>
      <c r="C147" s="237"/>
      <c r="D147" s="227" t="s">
        <v>155</v>
      </c>
      <c r="E147" s="238" t="s">
        <v>19</v>
      </c>
      <c r="F147" s="239" t="s">
        <v>832</v>
      </c>
      <c r="G147" s="237"/>
      <c r="H147" s="240">
        <v>72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155</v>
      </c>
      <c r="AU147" s="246" t="s">
        <v>82</v>
      </c>
      <c r="AV147" s="14" t="s">
        <v>82</v>
      </c>
      <c r="AW147" s="14" t="s">
        <v>35</v>
      </c>
      <c r="AX147" s="14" t="s">
        <v>73</v>
      </c>
      <c r="AY147" s="246" t="s">
        <v>144</v>
      </c>
    </row>
    <row r="148" s="14" customFormat="1">
      <c r="A148" s="14"/>
      <c r="B148" s="236"/>
      <c r="C148" s="237"/>
      <c r="D148" s="227" t="s">
        <v>155</v>
      </c>
      <c r="E148" s="238" t="s">
        <v>19</v>
      </c>
      <c r="F148" s="239" t="s">
        <v>833</v>
      </c>
      <c r="G148" s="237"/>
      <c r="H148" s="240">
        <v>26.039999999999999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155</v>
      </c>
      <c r="AU148" s="246" t="s">
        <v>82</v>
      </c>
      <c r="AV148" s="14" t="s">
        <v>82</v>
      </c>
      <c r="AW148" s="14" t="s">
        <v>35</v>
      </c>
      <c r="AX148" s="14" t="s">
        <v>73</v>
      </c>
      <c r="AY148" s="246" t="s">
        <v>144</v>
      </c>
    </row>
    <row r="149" s="16" customFormat="1">
      <c r="A149" s="16"/>
      <c r="B149" s="258"/>
      <c r="C149" s="259"/>
      <c r="D149" s="227" t="s">
        <v>155</v>
      </c>
      <c r="E149" s="260" t="s">
        <v>19</v>
      </c>
      <c r="F149" s="261" t="s">
        <v>175</v>
      </c>
      <c r="G149" s="259"/>
      <c r="H149" s="262">
        <v>103.70999999999999</v>
      </c>
      <c r="I149" s="263"/>
      <c r="J149" s="259"/>
      <c r="K149" s="259"/>
      <c r="L149" s="264"/>
      <c r="M149" s="265"/>
      <c r="N149" s="266"/>
      <c r="O149" s="266"/>
      <c r="P149" s="266"/>
      <c r="Q149" s="266"/>
      <c r="R149" s="266"/>
      <c r="S149" s="266"/>
      <c r="T149" s="267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68" t="s">
        <v>155</v>
      </c>
      <c r="AU149" s="268" t="s">
        <v>82</v>
      </c>
      <c r="AV149" s="16" t="s">
        <v>151</v>
      </c>
      <c r="AW149" s="16" t="s">
        <v>35</v>
      </c>
      <c r="AX149" s="16" t="s">
        <v>80</v>
      </c>
      <c r="AY149" s="268" t="s">
        <v>144</v>
      </c>
    </row>
    <row r="150" s="2" customFormat="1" ht="16.5" customHeight="1">
      <c r="A150" s="41"/>
      <c r="B150" s="42"/>
      <c r="C150" s="207" t="s">
        <v>241</v>
      </c>
      <c r="D150" s="207" t="s">
        <v>146</v>
      </c>
      <c r="E150" s="208" t="s">
        <v>834</v>
      </c>
      <c r="F150" s="209" t="s">
        <v>835</v>
      </c>
      <c r="G150" s="210" t="s">
        <v>149</v>
      </c>
      <c r="H150" s="211">
        <v>499.39999999999998</v>
      </c>
      <c r="I150" s="212"/>
      <c r="J150" s="213">
        <f>ROUND(I150*H150,2)</f>
        <v>0</v>
      </c>
      <c r="K150" s="209" t="s">
        <v>150</v>
      </c>
      <c r="L150" s="47"/>
      <c r="M150" s="214" t="s">
        <v>19</v>
      </c>
      <c r="N150" s="215" t="s">
        <v>44</v>
      </c>
      <c r="O150" s="87"/>
      <c r="P150" s="216">
        <f>O150*H150</f>
        <v>0</v>
      </c>
      <c r="Q150" s="216">
        <v>0.0027469</v>
      </c>
      <c r="R150" s="216">
        <f>Q150*H150</f>
        <v>1.3718018599999999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151</v>
      </c>
      <c r="AT150" s="218" t="s">
        <v>146</v>
      </c>
      <c r="AU150" s="218" t="s">
        <v>82</v>
      </c>
      <c r="AY150" s="20" t="s">
        <v>144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151</v>
      </c>
      <c r="BM150" s="218" t="s">
        <v>836</v>
      </c>
    </row>
    <row r="151" s="2" customFormat="1">
      <c r="A151" s="41"/>
      <c r="B151" s="42"/>
      <c r="C151" s="43"/>
      <c r="D151" s="220" t="s">
        <v>153</v>
      </c>
      <c r="E151" s="43"/>
      <c r="F151" s="221" t="s">
        <v>837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153</v>
      </c>
      <c r="AU151" s="20" t="s">
        <v>82</v>
      </c>
    </row>
    <row r="152" s="14" customFormat="1">
      <c r="A152" s="14"/>
      <c r="B152" s="236"/>
      <c r="C152" s="237"/>
      <c r="D152" s="227" t="s">
        <v>155</v>
      </c>
      <c r="E152" s="238" t="s">
        <v>19</v>
      </c>
      <c r="F152" s="239" t="s">
        <v>838</v>
      </c>
      <c r="G152" s="237"/>
      <c r="H152" s="240">
        <v>8.4000000000000004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155</v>
      </c>
      <c r="AU152" s="246" t="s">
        <v>82</v>
      </c>
      <c r="AV152" s="14" t="s">
        <v>82</v>
      </c>
      <c r="AW152" s="14" t="s">
        <v>35</v>
      </c>
      <c r="AX152" s="14" t="s">
        <v>73</v>
      </c>
      <c r="AY152" s="246" t="s">
        <v>144</v>
      </c>
    </row>
    <row r="153" s="14" customFormat="1">
      <c r="A153" s="14"/>
      <c r="B153" s="236"/>
      <c r="C153" s="237"/>
      <c r="D153" s="227" t="s">
        <v>155</v>
      </c>
      <c r="E153" s="238" t="s">
        <v>19</v>
      </c>
      <c r="F153" s="239" t="s">
        <v>839</v>
      </c>
      <c r="G153" s="237"/>
      <c r="H153" s="240">
        <v>29.399999999999999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155</v>
      </c>
      <c r="AU153" s="246" t="s">
        <v>82</v>
      </c>
      <c r="AV153" s="14" t="s">
        <v>82</v>
      </c>
      <c r="AW153" s="14" t="s">
        <v>35</v>
      </c>
      <c r="AX153" s="14" t="s">
        <v>73</v>
      </c>
      <c r="AY153" s="246" t="s">
        <v>144</v>
      </c>
    </row>
    <row r="154" s="14" customFormat="1">
      <c r="A154" s="14"/>
      <c r="B154" s="236"/>
      <c r="C154" s="237"/>
      <c r="D154" s="227" t="s">
        <v>155</v>
      </c>
      <c r="E154" s="238" t="s">
        <v>19</v>
      </c>
      <c r="F154" s="239" t="s">
        <v>840</v>
      </c>
      <c r="G154" s="237"/>
      <c r="H154" s="240">
        <v>288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155</v>
      </c>
      <c r="AU154" s="246" t="s">
        <v>82</v>
      </c>
      <c r="AV154" s="14" t="s">
        <v>82</v>
      </c>
      <c r="AW154" s="14" t="s">
        <v>35</v>
      </c>
      <c r="AX154" s="14" t="s">
        <v>73</v>
      </c>
      <c r="AY154" s="246" t="s">
        <v>144</v>
      </c>
    </row>
    <row r="155" s="14" customFormat="1">
      <c r="A155" s="14"/>
      <c r="B155" s="236"/>
      <c r="C155" s="237"/>
      <c r="D155" s="227" t="s">
        <v>155</v>
      </c>
      <c r="E155" s="238" t="s">
        <v>19</v>
      </c>
      <c r="F155" s="239" t="s">
        <v>841</v>
      </c>
      <c r="G155" s="237"/>
      <c r="H155" s="240">
        <v>173.59999999999999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155</v>
      </c>
      <c r="AU155" s="246" t="s">
        <v>82</v>
      </c>
      <c r="AV155" s="14" t="s">
        <v>82</v>
      </c>
      <c r="AW155" s="14" t="s">
        <v>35</v>
      </c>
      <c r="AX155" s="14" t="s">
        <v>73</v>
      </c>
      <c r="AY155" s="246" t="s">
        <v>144</v>
      </c>
    </row>
    <row r="156" s="16" customFormat="1">
      <c r="A156" s="16"/>
      <c r="B156" s="258"/>
      <c r="C156" s="259"/>
      <c r="D156" s="227" t="s">
        <v>155</v>
      </c>
      <c r="E156" s="260" t="s">
        <v>19</v>
      </c>
      <c r="F156" s="261" t="s">
        <v>175</v>
      </c>
      <c r="G156" s="259"/>
      <c r="H156" s="262">
        <v>499.39999999999998</v>
      </c>
      <c r="I156" s="263"/>
      <c r="J156" s="259"/>
      <c r="K156" s="259"/>
      <c r="L156" s="264"/>
      <c r="M156" s="265"/>
      <c r="N156" s="266"/>
      <c r="O156" s="266"/>
      <c r="P156" s="266"/>
      <c r="Q156" s="266"/>
      <c r="R156" s="266"/>
      <c r="S156" s="266"/>
      <c r="T156" s="267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68" t="s">
        <v>155</v>
      </c>
      <c r="AU156" s="268" t="s">
        <v>82</v>
      </c>
      <c r="AV156" s="16" t="s">
        <v>151</v>
      </c>
      <c r="AW156" s="16" t="s">
        <v>35</v>
      </c>
      <c r="AX156" s="16" t="s">
        <v>80</v>
      </c>
      <c r="AY156" s="268" t="s">
        <v>144</v>
      </c>
    </row>
    <row r="157" s="2" customFormat="1" ht="16.5" customHeight="1">
      <c r="A157" s="41"/>
      <c r="B157" s="42"/>
      <c r="C157" s="207" t="s">
        <v>249</v>
      </c>
      <c r="D157" s="207" t="s">
        <v>146</v>
      </c>
      <c r="E157" s="208" t="s">
        <v>842</v>
      </c>
      <c r="F157" s="209" t="s">
        <v>843</v>
      </c>
      <c r="G157" s="210" t="s">
        <v>149</v>
      </c>
      <c r="H157" s="211">
        <v>499.39999999999998</v>
      </c>
      <c r="I157" s="212"/>
      <c r="J157" s="213">
        <f>ROUND(I157*H157,2)</f>
        <v>0</v>
      </c>
      <c r="K157" s="209" t="s">
        <v>150</v>
      </c>
      <c r="L157" s="47"/>
      <c r="M157" s="214" t="s">
        <v>19</v>
      </c>
      <c r="N157" s="215" t="s">
        <v>44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151</v>
      </c>
      <c r="AT157" s="218" t="s">
        <v>146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844</v>
      </c>
    </row>
    <row r="158" s="2" customFormat="1">
      <c r="A158" s="41"/>
      <c r="B158" s="42"/>
      <c r="C158" s="43"/>
      <c r="D158" s="220" t="s">
        <v>153</v>
      </c>
      <c r="E158" s="43"/>
      <c r="F158" s="221" t="s">
        <v>845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153</v>
      </c>
      <c r="AU158" s="20" t="s">
        <v>82</v>
      </c>
    </row>
    <row r="159" s="14" customFormat="1">
      <c r="A159" s="14"/>
      <c r="B159" s="236"/>
      <c r="C159" s="237"/>
      <c r="D159" s="227" t="s">
        <v>155</v>
      </c>
      <c r="E159" s="238" t="s">
        <v>19</v>
      </c>
      <c r="F159" s="239" t="s">
        <v>838</v>
      </c>
      <c r="G159" s="237"/>
      <c r="H159" s="240">
        <v>8.4000000000000004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155</v>
      </c>
      <c r="AU159" s="246" t="s">
        <v>82</v>
      </c>
      <c r="AV159" s="14" t="s">
        <v>82</v>
      </c>
      <c r="AW159" s="14" t="s">
        <v>35</v>
      </c>
      <c r="AX159" s="14" t="s">
        <v>73</v>
      </c>
      <c r="AY159" s="246" t="s">
        <v>144</v>
      </c>
    </row>
    <row r="160" s="14" customFormat="1">
      <c r="A160" s="14"/>
      <c r="B160" s="236"/>
      <c r="C160" s="237"/>
      <c r="D160" s="227" t="s">
        <v>155</v>
      </c>
      <c r="E160" s="238" t="s">
        <v>19</v>
      </c>
      <c r="F160" s="239" t="s">
        <v>839</v>
      </c>
      <c r="G160" s="237"/>
      <c r="H160" s="240">
        <v>29.399999999999999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155</v>
      </c>
      <c r="AU160" s="246" t="s">
        <v>82</v>
      </c>
      <c r="AV160" s="14" t="s">
        <v>82</v>
      </c>
      <c r="AW160" s="14" t="s">
        <v>35</v>
      </c>
      <c r="AX160" s="14" t="s">
        <v>73</v>
      </c>
      <c r="AY160" s="246" t="s">
        <v>144</v>
      </c>
    </row>
    <row r="161" s="14" customFormat="1">
      <c r="A161" s="14"/>
      <c r="B161" s="236"/>
      <c r="C161" s="237"/>
      <c r="D161" s="227" t="s">
        <v>155</v>
      </c>
      <c r="E161" s="238" t="s">
        <v>19</v>
      </c>
      <c r="F161" s="239" t="s">
        <v>840</v>
      </c>
      <c r="G161" s="237"/>
      <c r="H161" s="240">
        <v>288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155</v>
      </c>
      <c r="AU161" s="246" t="s">
        <v>82</v>
      </c>
      <c r="AV161" s="14" t="s">
        <v>82</v>
      </c>
      <c r="AW161" s="14" t="s">
        <v>35</v>
      </c>
      <c r="AX161" s="14" t="s">
        <v>73</v>
      </c>
      <c r="AY161" s="246" t="s">
        <v>144</v>
      </c>
    </row>
    <row r="162" s="14" customFormat="1">
      <c r="A162" s="14"/>
      <c r="B162" s="236"/>
      <c r="C162" s="237"/>
      <c r="D162" s="227" t="s">
        <v>155</v>
      </c>
      <c r="E162" s="238" t="s">
        <v>19</v>
      </c>
      <c r="F162" s="239" t="s">
        <v>841</v>
      </c>
      <c r="G162" s="237"/>
      <c r="H162" s="240">
        <v>173.59999999999999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155</v>
      </c>
      <c r="AU162" s="246" t="s">
        <v>82</v>
      </c>
      <c r="AV162" s="14" t="s">
        <v>82</v>
      </c>
      <c r="AW162" s="14" t="s">
        <v>35</v>
      </c>
      <c r="AX162" s="14" t="s">
        <v>73</v>
      </c>
      <c r="AY162" s="246" t="s">
        <v>144</v>
      </c>
    </row>
    <row r="163" s="16" customFormat="1">
      <c r="A163" s="16"/>
      <c r="B163" s="258"/>
      <c r="C163" s="259"/>
      <c r="D163" s="227" t="s">
        <v>155</v>
      </c>
      <c r="E163" s="260" t="s">
        <v>19</v>
      </c>
      <c r="F163" s="261" t="s">
        <v>175</v>
      </c>
      <c r="G163" s="259"/>
      <c r="H163" s="262">
        <v>499.39999999999998</v>
      </c>
      <c r="I163" s="263"/>
      <c r="J163" s="259"/>
      <c r="K163" s="259"/>
      <c r="L163" s="264"/>
      <c r="M163" s="265"/>
      <c r="N163" s="266"/>
      <c r="O163" s="266"/>
      <c r="P163" s="266"/>
      <c r="Q163" s="266"/>
      <c r="R163" s="266"/>
      <c r="S163" s="266"/>
      <c r="T163" s="267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T163" s="268" t="s">
        <v>155</v>
      </c>
      <c r="AU163" s="268" t="s">
        <v>82</v>
      </c>
      <c r="AV163" s="16" t="s">
        <v>151</v>
      </c>
      <c r="AW163" s="16" t="s">
        <v>35</v>
      </c>
      <c r="AX163" s="16" t="s">
        <v>80</v>
      </c>
      <c r="AY163" s="268" t="s">
        <v>144</v>
      </c>
    </row>
    <row r="164" s="12" customFormat="1" ht="22.8" customHeight="1">
      <c r="A164" s="12"/>
      <c r="B164" s="191"/>
      <c r="C164" s="192"/>
      <c r="D164" s="193" t="s">
        <v>72</v>
      </c>
      <c r="E164" s="205" t="s">
        <v>163</v>
      </c>
      <c r="F164" s="205" t="s">
        <v>846</v>
      </c>
      <c r="G164" s="192"/>
      <c r="H164" s="192"/>
      <c r="I164" s="195"/>
      <c r="J164" s="206">
        <f>BK164</f>
        <v>0</v>
      </c>
      <c r="K164" s="192"/>
      <c r="L164" s="197"/>
      <c r="M164" s="198"/>
      <c r="N164" s="199"/>
      <c r="O164" s="199"/>
      <c r="P164" s="200">
        <f>SUM(P165:P185)</f>
        <v>0</v>
      </c>
      <c r="Q164" s="199"/>
      <c r="R164" s="200">
        <f>SUM(R165:R185)</f>
        <v>9.2611920000000012</v>
      </c>
      <c r="S164" s="199"/>
      <c r="T164" s="201">
        <f>SUM(T165:T185)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2" t="s">
        <v>80</v>
      </c>
      <c r="AT164" s="203" t="s">
        <v>72</v>
      </c>
      <c r="AU164" s="203" t="s">
        <v>80</v>
      </c>
      <c r="AY164" s="202" t="s">
        <v>144</v>
      </c>
      <c r="BK164" s="204">
        <f>SUM(BK165:BK185)</f>
        <v>0</v>
      </c>
    </row>
    <row r="165" s="2" customFormat="1" ht="24.15" customHeight="1">
      <c r="A165" s="41"/>
      <c r="B165" s="42"/>
      <c r="C165" s="207" t="s">
        <v>256</v>
      </c>
      <c r="D165" s="207" t="s">
        <v>146</v>
      </c>
      <c r="E165" s="208" t="s">
        <v>847</v>
      </c>
      <c r="F165" s="209" t="s">
        <v>848</v>
      </c>
      <c r="G165" s="210" t="s">
        <v>244</v>
      </c>
      <c r="H165" s="211">
        <v>14</v>
      </c>
      <c r="I165" s="212"/>
      <c r="J165" s="213">
        <f>ROUND(I165*H165,2)</f>
        <v>0</v>
      </c>
      <c r="K165" s="209" t="s">
        <v>19</v>
      </c>
      <c r="L165" s="47"/>
      <c r="M165" s="214" t="s">
        <v>19</v>
      </c>
      <c r="N165" s="215" t="s">
        <v>44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151</v>
      </c>
      <c r="AT165" s="218" t="s">
        <v>146</v>
      </c>
      <c r="AU165" s="218" t="s">
        <v>82</v>
      </c>
      <c r="AY165" s="20" t="s">
        <v>144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151</v>
      </c>
      <c r="BM165" s="218" t="s">
        <v>849</v>
      </c>
    </row>
    <row r="166" s="14" customFormat="1">
      <c r="A166" s="14"/>
      <c r="B166" s="236"/>
      <c r="C166" s="237"/>
      <c r="D166" s="227" t="s">
        <v>155</v>
      </c>
      <c r="E166" s="238" t="s">
        <v>19</v>
      </c>
      <c r="F166" s="239" t="s">
        <v>850</v>
      </c>
      <c r="G166" s="237"/>
      <c r="H166" s="240">
        <v>14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155</v>
      </c>
      <c r="AU166" s="246" t="s">
        <v>82</v>
      </c>
      <c r="AV166" s="14" t="s">
        <v>82</v>
      </c>
      <c r="AW166" s="14" t="s">
        <v>35</v>
      </c>
      <c r="AX166" s="14" t="s">
        <v>80</v>
      </c>
      <c r="AY166" s="246" t="s">
        <v>144</v>
      </c>
    </row>
    <row r="167" s="2" customFormat="1" ht="24.15" customHeight="1">
      <c r="A167" s="41"/>
      <c r="B167" s="42"/>
      <c r="C167" s="207" t="s">
        <v>263</v>
      </c>
      <c r="D167" s="207" t="s">
        <v>146</v>
      </c>
      <c r="E167" s="208" t="s">
        <v>851</v>
      </c>
      <c r="F167" s="209" t="s">
        <v>852</v>
      </c>
      <c r="G167" s="210" t="s">
        <v>331</v>
      </c>
      <c r="H167" s="211">
        <v>29</v>
      </c>
      <c r="I167" s="212"/>
      <c r="J167" s="213">
        <f>ROUND(I167*H167,2)</f>
        <v>0</v>
      </c>
      <c r="K167" s="209" t="s">
        <v>150</v>
      </c>
      <c r="L167" s="47"/>
      <c r="M167" s="214" t="s">
        <v>19</v>
      </c>
      <c r="N167" s="215" t="s">
        <v>44</v>
      </c>
      <c r="O167" s="87"/>
      <c r="P167" s="216">
        <f>O167*H167</f>
        <v>0</v>
      </c>
      <c r="Q167" s="216">
        <v>0.17488799999999999</v>
      </c>
      <c r="R167" s="216">
        <f>Q167*H167</f>
        <v>5.071752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151</v>
      </c>
      <c r="AT167" s="218" t="s">
        <v>146</v>
      </c>
      <c r="AU167" s="218" t="s">
        <v>82</v>
      </c>
      <c r="AY167" s="20" t="s">
        <v>144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151</v>
      </c>
      <c r="BM167" s="218" t="s">
        <v>853</v>
      </c>
    </row>
    <row r="168" s="2" customFormat="1">
      <c r="A168" s="41"/>
      <c r="B168" s="42"/>
      <c r="C168" s="43"/>
      <c r="D168" s="220" t="s">
        <v>153</v>
      </c>
      <c r="E168" s="43"/>
      <c r="F168" s="221" t="s">
        <v>854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153</v>
      </c>
      <c r="AU168" s="20" t="s">
        <v>82</v>
      </c>
    </row>
    <row r="169" s="14" customFormat="1">
      <c r="A169" s="14"/>
      <c r="B169" s="236"/>
      <c r="C169" s="237"/>
      <c r="D169" s="227" t="s">
        <v>155</v>
      </c>
      <c r="E169" s="238" t="s">
        <v>19</v>
      </c>
      <c r="F169" s="239" t="s">
        <v>855</v>
      </c>
      <c r="G169" s="237"/>
      <c r="H169" s="240">
        <v>7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155</v>
      </c>
      <c r="AU169" s="246" t="s">
        <v>82</v>
      </c>
      <c r="AV169" s="14" t="s">
        <v>82</v>
      </c>
      <c r="AW169" s="14" t="s">
        <v>35</v>
      </c>
      <c r="AX169" s="14" t="s">
        <v>73</v>
      </c>
      <c r="AY169" s="246" t="s">
        <v>144</v>
      </c>
    </row>
    <row r="170" s="14" customFormat="1">
      <c r="A170" s="14"/>
      <c r="B170" s="236"/>
      <c r="C170" s="237"/>
      <c r="D170" s="227" t="s">
        <v>155</v>
      </c>
      <c r="E170" s="238" t="s">
        <v>19</v>
      </c>
      <c r="F170" s="239" t="s">
        <v>856</v>
      </c>
      <c r="G170" s="237"/>
      <c r="H170" s="240">
        <v>22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155</v>
      </c>
      <c r="AU170" s="246" t="s">
        <v>82</v>
      </c>
      <c r="AV170" s="14" t="s">
        <v>82</v>
      </c>
      <c r="AW170" s="14" t="s">
        <v>35</v>
      </c>
      <c r="AX170" s="14" t="s">
        <v>73</v>
      </c>
      <c r="AY170" s="246" t="s">
        <v>144</v>
      </c>
    </row>
    <row r="171" s="16" customFormat="1">
      <c r="A171" s="16"/>
      <c r="B171" s="258"/>
      <c r="C171" s="259"/>
      <c r="D171" s="227" t="s">
        <v>155</v>
      </c>
      <c r="E171" s="260" t="s">
        <v>19</v>
      </c>
      <c r="F171" s="261" t="s">
        <v>175</v>
      </c>
      <c r="G171" s="259"/>
      <c r="H171" s="262">
        <v>29</v>
      </c>
      <c r="I171" s="263"/>
      <c r="J171" s="259"/>
      <c r="K171" s="259"/>
      <c r="L171" s="264"/>
      <c r="M171" s="265"/>
      <c r="N171" s="266"/>
      <c r="O171" s="266"/>
      <c r="P171" s="266"/>
      <c r="Q171" s="266"/>
      <c r="R171" s="266"/>
      <c r="S171" s="266"/>
      <c r="T171" s="267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68" t="s">
        <v>155</v>
      </c>
      <c r="AU171" s="268" t="s">
        <v>82</v>
      </c>
      <c r="AV171" s="16" t="s">
        <v>151</v>
      </c>
      <c r="AW171" s="16" t="s">
        <v>35</v>
      </c>
      <c r="AX171" s="16" t="s">
        <v>80</v>
      </c>
      <c r="AY171" s="268" t="s">
        <v>144</v>
      </c>
    </row>
    <row r="172" s="2" customFormat="1" ht="21.75" customHeight="1">
      <c r="A172" s="41"/>
      <c r="B172" s="42"/>
      <c r="C172" s="269" t="s">
        <v>269</v>
      </c>
      <c r="D172" s="269" t="s">
        <v>229</v>
      </c>
      <c r="E172" s="270" t="s">
        <v>857</v>
      </c>
      <c r="F172" s="271" t="s">
        <v>858</v>
      </c>
      <c r="G172" s="272" t="s">
        <v>331</v>
      </c>
      <c r="H172" s="273">
        <v>7</v>
      </c>
      <c r="I172" s="274"/>
      <c r="J172" s="275">
        <f>ROUND(I172*H172,2)</f>
        <v>0</v>
      </c>
      <c r="K172" s="271" t="s">
        <v>150</v>
      </c>
      <c r="L172" s="276"/>
      <c r="M172" s="277" t="s">
        <v>19</v>
      </c>
      <c r="N172" s="278" t="s">
        <v>44</v>
      </c>
      <c r="O172" s="87"/>
      <c r="P172" s="216">
        <f>O172*H172</f>
        <v>0</v>
      </c>
      <c r="Q172" s="216">
        <v>0.0053</v>
      </c>
      <c r="R172" s="216">
        <f>Q172*H172</f>
        <v>0.037100000000000001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207</v>
      </c>
      <c r="AT172" s="218" t="s">
        <v>229</v>
      </c>
      <c r="AU172" s="218" t="s">
        <v>82</v>
      </c>
      <c r="AY172" s="20" t="s">
        <v>144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151</v>
      </c>
      <c r="BM172" s="218" t="s">
        <v>859</v>
      </c>
    </row>
    <row r="173" s="2" customFormat="1" ht="24.15" customHeight="1">
      <c r="A173" s="41"/>
      <c r="B173" s="42"/>
      <c r="C173" s="269" t="s">
        <v>275</v>
      </c>
      <c r="D173" s="269" t="s">
        <v>229</v>
      </c>
      <c r="E173" s="270" t="s">
        <v>860</v>
      </c>
      <c r="F173" s="271" t="s">
        <v>861</v>
      </c>
      <c r="G173" s="272" t="s">
        <v>331</v>
      </c>
      <c r="H173" s="273">
        <v>22</v>
      </c>
      <c r="I173" s="274"/>
      <c r="J173" s="275">
        <f>ROUND(I173*H173,2)</f>
        <v>0</v>
      </c>
      <c r="K173" s="271" t="s">
        <v>150</v>
      </c>
      <c r="L173" s="276"/>
      <c r="M173" s="277" t="s">
        <v>19</v>
      </c>
      <c r="N173" s="278" t="s">
        <v>44</v>
      </c>
      <c r="O173" s="87"/>
      <c r="P173" s="216">
        <f>O173*H173</f>
        <v>0</v>
      </c>
      <c r="Q173" s="216">
        <v>0.0051999999999999998</v>
      </c>
      <c r="R173" s="216">
        <f>Q173*H173</f>
        <v>0.1144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207</v>
      </c>
      <c r="AT173" s="218" t="s">
        <v>229</v>
      </c>
      <c r="AU173" s="218" t="s">
        <v>82</v>
      </c>
      <c r="AY173" s="20" t="s">
        <v>144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151</v>
      </c>
      <c r="BM173" s="218" t="s">
        <v>862</v>
      </c>
    </row>
    <row r="174" s="2" customFormat="1" ht="16.5" customHeight="1">
      <c r="A174" s="41"/>
      <c r="B174" s="42"/>
      <c r="C174" s="207" t="s">
        <v>282</v>
      </c>
      <c r="D174" s="207" t="s">
        <v>146</v>
      </c>
      <c r="E174" s="208" t="s">
        <v>863</v>
      </c>
      <c r="F174" s="209" t="s">
        <v>864</v>
      </c>
      <c r="G174" s="210" t="s">
        <v>331</v>
      </c>
      <c r="H174" s="211">
        <v>20.600000000000001</v>
      </c>
      <c r="I174" s="212"/>
      <c r="J174" s="213">
        <f>ROUND(I174*H174,2)</f>
        <v>0</v>
      </c>
      <c r="K174" s="209" t="s">
        <v>150</v>
      </c>
      <c r="L174" s="47"/>
      <c r="M174" s="214" t="s">
        <v>19</v>
      </c>
      <c r="N174" s="215" t="s">
        <v>44</v>
      </c>
      <c r="O174" s="87"/>
      <c r="P174" s="216">
        <f>O174*H174</f>
        <v>0</v>
      </c>
      <c r="Q174" s="216">
        <v>0.0011999999999999999</v>
      </c>
      <c r="R174" s="216">
        <f>Q174*H174</f>
        <v>0.024719999999999999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151</v>
      </c>
      <c r="AT174" s="218" t="s">
        <v>146</v>
      </c>
      <c r="AU174" s="218" t="s">
        <v>82</v>
      </c>
      <c r="AY174" s="20" t="s">
        <v>144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151</v>
      </c>
      <c r="BM174" s="218" t="s">
        <v>865</v>
      </c>
    </row>
    <row r="175" s="2" customFormat="1">
      <c r="A175" s="41"/>
      <c r="B175" s="42"/>
      <c r="C175" s="43"/>
      <c r="D175" s="220" t="s">
        <v>153</v>
      </c>
      <c r="E175" s="43"/>
      <c r="F175" s="221" t="s">
        <v>866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153</v>
      </c>
      <c r="AU175" s="20" t="s">
        <v>82</v>
      </c>
    </row>
    <row r="176" s="14" customFormat="1">
      <c r="A176" s="14"/>
      <c r="B176" s="236"/>
      <c r="C176" s="237"/>
      <c r="D176" s="227" t="s">
        <v>155</v>
      </c>
      <c r="E176" s="238" t="s">
        <v>19</v>
      </c>
      <c r="F176" s="239" t="s">
        <v>867</v>
      </c>
      <c r="G176" s="237"/>
      <c r="H176" s="240">
        <v>20.600000000000001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155</v>
      </c>
      <c r="AU176" s="246" t="s">
        <v>82</v>
      </c>
      <c r="AV176" s="14" t="s">
        <v>82</v>
      </c>
      <c r="AW176" s="14" t="s">
        <v>35</v>
      </c>
      <c r="AX176" s="14" t="s">
        <v>80</v>
      </c>
      <c r="AY176" s="246" t="s">
        <v>144</v>
      </c>
    </row>
    <row r="177" s="2" customFormat="1" ht="16.5" customHeight="1">
      <c r="A177" s="41"/>
      <c r="B177" s="42"/>
      <c r="C177" s="269" t="s">
        <v>288</v>
      </c>
      <c r="D177" s="269" t="s">
        <v>229</v>
      </c>
      <c r="E177" s="270" t="s">
        <v>868</v>
      </c>
      <c r="F177" s="271" t="s">
        <v>869</v>
      </c>
      <c r="G177" s="272" t="s">
        <v>331</v>
      </c>
      <c r="H177" s="273">
        <v>20.600000000000001</v>
      </c>
      <c r="I177" s="274"/>
      <c r="J177" s="275">
        <f>ROUND(I177*H177,2)</f>
        <v>0</v>
      </c>
      <c r="K177" s="271" t="s">
        <v>150</v>
      </c>
      <c r="L177" s="276"/>
      <c r="M177" s="277" t="s">
        <v>19</v>
      </c>
      <c r="N177" s="278" t="s">
        <v>44</v>
      </c>
      <c r="O177" s="87"/>
      <c r="P177" s="216">
        <f>O177*H177</f>
        <v>0</v>
      </c>
      <c r="Q177" s="216">
        <v>0.096000000000000002</v>
      </c>
      <c r="R177" s="216">
        <f>Q177*H177</f>
        <v>1.9776000000000003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207</v>
      </c>
      <c r="AT177" s="218" t="s">
        <v>229</v>
      </c>
      <c r="AU177" s="218" t="s">
        <v>82</v>
      </c>
      <c r="AY177" s="20" t="s">
        <v>144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151</v>
      </c>
      <c r="BM177" s="218" t="s">
        <v>870</v>
      </c>
    </row>
    <row r="178" s="2" customFormat="1" ht="16.5" customHeight="1">
      <c r="A178" s="41"/>
      <c r="B178" s="42"/>
      <c r="C178" s="207" t="s">
        <v>7</v>
      </c>
      <c r="D178" s="207" t="s">
        <v>146</v>
      </c>
      <c r="E178" s="208" t="s">
        <v>871</v>
      </c>
      <c r="F178" s="209" t="s">
        <v>872</v>
      </c>
      <c r="G178" s="210" t="s">
        <v>331</v>
      </c>
      <c r="H178" s="211">
        <v>1</v>
      </c>
      <c r="I178" s="212"/>
      <c r="J178" s="213">
        <f>ROUND(I178*H178,2)</f>
        <v>0</v>
      </c>
      <c r="K178" s="209" t="s">
        <v>150</v>
      </c>
      <c r="L178" s="47"/>
      <c r="M178" s="214" t="s">
        <v>19</v>
      </c>
      <c r="N178" s="215" t="s">
        <v>44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151</v>
      </c>
      <c r="AT178" s="218" t="s">
        <v>146</v>
      </c>
      <c r="AU178" s="218" t="s">
        <v>82</v>
      </c>
      <c r="AY178" s="20" t="s">
        <v>144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151</v>
      </c>
      <c r="BM178" s="218" t="s">
        <v>873</v>
      </c>
    </row>
    <row r="179" s="2" customFormat="1">
      <c r="A179" s="41"/>
      <c r="B179" s="42"/>
      <c r="C179" s="43"/>
      <c r="D179" s="220" t="s">
        <v>153</v>
      </c>
      <c r="E179" s="43"/>
      <c r="F179" s="221" t="s">
        <v>874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153</v>
      </c>
      <c r="AU179" s="20" t="s">
        <v>82</v>
      </c>
    </row>
    <row r="180" s="2" customFormat="1" ht="16.5" customHeight="1">
      <c r="A180" s="41"/>
      <c r="B180" s="42"/>
      <c r="C180" s="269" t="s">
        <v>301</v>
      </c>
      <c r="D180" s="269" t="s">
        <v>229</v>
      </c>
      <c r="E180" s="270" t="s">
        <v>875</v>
      </c>
      <c r="F180" s="271" t="s">
        <v>876</v>
      </c>
      <c r="G180" s="272" t="s">
        <v>331</v>
      </c>
      <c r="H180" s="273">
        <v>1</v>
      </c>
      <c r="I180" s="274"/>
      <c r="J180" s="275">
        <f>ROUND(I180*H180,2)</f>
        <v>0</v>
      </c>
      <c r="K180" s="271" t="s">
        <v>150</v>
      </c>
      <c r="L180" s="276"/>
      <c r="M180" s="277" t="s">
        <v>19</v>
      </c>
      <c r="N180" s="278" t="s">
        <v>44</v>
      </c>
      <c r="O180" s="87"/>
      <c r="P180" s="216">
        <f>O180*H180</f>
        <v>0</v>
      </c>
      <c r="Q180" s="216">
        <v>0.099220000000000003</v>
      </c>
      <c r="R180" s="216">
        <f>Q180*H180</f>
        <v>0.099220000000000003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207</v>
      </c>
      <c r="AT180" s="218" t="s">
        <v>229</v>
      </c>
      <c r="AU180" s="218" t="s">
        <v>82</v>
      </c>
      <c r="AY180" s="20" t="s">
        <v>144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151</v>
      </c>
      <c r="BM180" s="218" t="s">
        <v>877</v>
      </c>
    </row>
    <row r="181" s="2" customFormat="1" ht="16.5" customHeight="1">
      <c r="A181" s="41"/>
      <c r="B181" s="42"/>
      <c r="C181" s="207" t="s">
        <v>311</v>
      </c>
      <c r="D181" s="207" t="s">
        <v>146</v>
      </c>
      <c r="E181" s="208" t="s">
        <v>878</v>
      </c>
      <c r="F181" s="209" t="s">
        <v>879</v>
      </c>
      <c r="G181" s="210" t="s">
        <v>244</v>
      </c>
      <c r="H181" s="211">
        <v>51.5</v>
      </c>
      <c r="I181" s="212"/>
      <c r="J181" s="213">
        <f>ROUND(I181*H181,2)</f>
        <v>0</v>
      </c>
      <c r="K181" s="209" t="s">
        <v>150</v>
      </c>
      <c r="L181" s="47"/>
      <c r="M181" s="214" t="s">
        <v>19</v>
      </c>
      <c r="N181" s="215" t="s">
        <v>44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151</v>
      </c>
      <c r="AT181" s="218" t="s">
        <v>146</v>
      </c>
      <c r="AU181" s="218" t="s">
        <v>82</v>
      </c>
      <c r="AY181" s="20" t="s">
        <v>144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151</v>
      </c>
      <c r="BM181" s="218" t="s">
        <v>880</v>
      </c>
    </row>
    <row r="182" s="2" customFormat="1">
      <c r="A182" s="41"/>
      <c r="B182" s="42"/>
      <c r="C182" s="43"/>
      <c r="D182" s="220" t="s">
        <v>153</v>
      </c>
      <c r="E182" s="43"/>
      <c r="F182" s="221" t="s">
        <v>881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153</v>
      </c>
      <c r="AU182" s="20" t="s">
        <v>82</v>
      </c>
    </row>
    <row r="183" s="13" customFormat="1">
      <c r="A183" s="13"/>
      <c r="B183" s="225"/>
      <c r="C183" s="226"/>
      <c r="D183" s="227" t="s">
        <v>155</v>
      </c>
      <c r="E183" s="228" t="s">
        <v>19</v>
      </c>
      <c r="F183" s="229" t="s">
        <v>882</v>
      </c>
      <c r="G183" s="226"/>
      <c r="H183" s="228" t="s">
        <v>19</v>
      </c>
      <c r="I183" s="230"/>
      <c r="J183" s="226"/>
      <c r="K183" s="226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155</v>
      </c>
      <c r="AU183" s="235" t="s">
        <v>82</v>
      </c>
      <c r="AV183" s="13" t="s">
        <v>80</v>
      </c>
      <c r="AW183" s="13" t="s">
        <v>35</v>
      </c>
      <c r="AX183" s="13" t="s">
        <v>73</v>
      </c>
      <c r="AY183" s="235" t="s">
        <v>144</v>
      </c>
    </row>
    <row r="184" s="14" customFormat="1">
      <c r="A184" s="14"/>
      <c r="B184" s="236"/>
      <c r="C184" s="237"/>
      <c r="D184" s="227" t="s">
        <v>155</v>
      </c>
      <c r="E184" s="238" t="s">
        <v>19</v>
      </c>
      <c r="F184" s="239" t="s">
        <v>883</v>
      </c>
      <c r="G184" s="237"/>
      <c r="H184" s="240">
        <v>51.5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155</v>
      </c>
      <c r="AU184" s="246" t="s">
        <v>82</v>
      </c>
      <c r="AV184" s="14" t="s">
        <v>82</v>
      </c>
      <c r="AW184" s="14" t="s">
        <v>35</v>
      </c>
      <c r="AX184" s="14" t="s">
        <v>80</v>
      </c>
      <c r="AY184" s="246" t="s">
        <v>144</v>
      </c>
    </row>
    <row r="185" s="2" customFormat="1" ht="24.15" customHeight="1">
      <c r="A185" s="41"/>
      <c r="B185" s="42"/>
      <c r="C185" s="269" t="s">
        <v>317</v>
      </c>
      <c r="D185" s="269" t="s">
        <v>229</v>
      </c>
      <c r="E185" s="270" t="s">
        <v>884</v>
      </c>
      <c r="F185" s="271" t="s">
        <v>885</v>
      </c>
      <c r="G185" s="272" t="s">
        <v>331</v>
      </c>
      <c r="H185" s="273">
        <v>51.5</v>
      </c>
      <c r="I185" s="274"/>
      <c r="J185" s="275">
        <f>ROUND(I185*H185,2)</f>
        <v>0</v>
      </c>
      <c r="K185" s="271" t="s">
        <v>150</v>
      </c>
      <c r="L185" s="276"/>
      <c r="M185" s="277" t="s">
        <v>19</v>
      </c>
      <c r="N185" s="278" t="s">
        <v>44</v>
      </c>
      <c r="O185" s="87"/>
      <c r="P185" s="216">
        <f>O185*H185</f>
        <v>0</v>
      </c>
      <c r="Q185" s="216">
        <v>0.037600000000000001</v>
      </c>
      <c r="R185" s="216">
        <f>Q185*H185</f>
        <v>1.9364000000000001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207</v>
      </c>
      <c r="AT185" s="218" t="s">
        <v>229</v>
      </c>
      <c r="AU185" s="218" t="s">
        <v>82</v>
      </c>
      <c r="AY185" s="20" t="s">
        <v>144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80</v>
      </c>
      <c r="BK185" s="219">
        <f>ROUND(I185*H185,2)</f>
        <v>0</v>
      </c>
      <c r="BL185" s="20" t="s">
        <v>151</v>
      </c>
      <c r="BM185" s="218" t="s">
        <v>886</v>
      </c>
    </row>
    <row r="186" s="12" customFormat="1" ht="22.8" customHeight="1">
      <c r="A186" s="12"/>
      <c r="B186" s="191"/>
      <c r="C186" s="192"/>
      <c r="D186" s="193" t="s">
        <v>72</v>
      </c>
      <c r="E186" s="205" t="s">
        <v>212</v>
      </c>
      <c r="F186" s="205" t="s">
        <v>341</v>
      </c>
      <c r="G186" s="192"/>
      <c r="H186" s="192"/>
      <c r="I186" s="195"/>
      <c r="J186" s="206">
        <f>BK186</f>
        <v>0</v>
      </c>
      <c r="K186" s="192"/>
      <c r="L186" s="197"/>
      <c r="M186" s="198"/>
      <c r="N186" s="199"/>
      <c r="O186" s="199"/>
      <c r="P186" s="200">
        <f>SUM(P187:P214)</f>
        <v>0</v>
      </c>
      <c r="Q186" s="199"/>
      <c r="R186" s="200">
        <f>SUM(R187:R214)</f>
        <v>0</v>
      </c>
      <c r="S186" s="199"/>
      <c r="T186" s="201">
        <f>SUM(T187:T214)</f>
        <v>14.175100000000002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2" t="s">
        <v>80</v>
      </c>
      <c r="AT186" s="203" t="s">
        <v>72</v>
      </c>
      <c r="AU186" s="203" t="s">
        <v>80</v>
      </c>
      <c r="AY186" s="202" t="s">
        <v>144</v>
      </c>
      <c r="BK186" s="204">
        <f>SUM(BK187:BK214)</f>
        <v>0</v>
      </c>
    </row>
    <row r="187" s="2" customFormat="1" ht="16.5" customHeight="1">
      <c r="A187" s="41"/>
      <c r="B187" s="42"/>
      <c r="C187" s="207" t="s">
        <v>322</v>
      </c>
      <c r="D187" s="207" t="s">
        <v>146</v>
      </c>
      <c r="E187" s="208" t="s">
        <v>887</v>
      </c>
      <c r="F187" s="209" t="s">
        <v>888</v>
      </c>
      <c r="G187" s="210" t="s">
        <v>331</v>
      </c>
      <c r="H187" s="211">
        <v>3</v>
      </c>
      <c r="I187" s="212"/>
      <c r="J187" s="213">
        <f>ROUND(I187*H187,2)</f>
        <v>0</v>
      </c>
      <c r="K187" s="209" t="s">
        <v>150</v>
      </c>
      <c r="L187" s="47"/>
      <c r="M187" s="214" t="s">
        <v>19</v>
      </c>
      <c r="N187" s="215" t="s">
        <v>44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0.48199999999999998</v>
      </c>
      <c r="T187" s="217">
        <f>S187*H187</f>
        <v>1.446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151</v>
      </c>
      <c r="AT187" s="218" t="s">
        <v>146</v>
      </c>
      <c r="AU187" s="218" t="s">
        <v>82</v>
      </c>
      <c r="AY187" s="20" t="s">
        <v>144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151</v>
      </c>
      <c r="BM187" s="218" t="s">
        <v>889</v>
      </c>
    </row>
    <row r="188" s="2" customFormat="1">
      <c r="A188" s="41"/>
      <c r="B188" s="42"/>
      <c r="C188" s="43"/>
      <c r="D188" s="220" t="s">
        <v>153</v>
      </c>
      <c r="E188" s="43"/>
      <c r="F188" s="221" t="s">
        <v>890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153</v>
      </c>
      <c r="AU188" s="20" t="s">
        <v>82</v>
      </c>
    </row>
    <row r="189" s="13" customFormat="1">
      <c r="A189" s="13"/>
      <c r="B189" s="225"/>
      <c r="C189" s="226"/>
      <c r="D189" s="227" t="s">
        <v>155</v>
      </c>
      <c r="E189" s="228" t="s">
        <v>19</v>
      </c>
      <c r="F189" s="229" t="s">
        <v>156</v>
      </c>
      <c r="G189" s="226"/>
      <c r="H189" s="228" t="s">
        <v>19</v>
      </c>
      <c r="I189" s="230"/>
      <c r="J189" s="226"/>
      <c r="K189" s="226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155</v>
      </c>
      <c r="AU189" s="235" t="s">
        <v>82</v>
      </c>
      <c r="AV189" s="13" t="s">
        <v>80</v>
      </c>
      <c r="AW189" s="13" t="s">
        <v>35</v>
      </c>
      <c r="AX189" s="13" t="s">
        <v>73</v>
      </c>
      <c r="AY189" s="235" t="s">
        <v>144</v>
      </c>
    </row>
    <row r="190" s="14" customFormat="1">
      <c r="A190" s="14"/>
      <c r="B190" s="236"/>
      <c r="C190" s="237"/>
      <c r="D190" s="227" t="s">
        <v>155</v>
      </c>
      <c r="E190" s="238" t="s">
        <v>19</v>
      </c>
      <c r="F190" s="239" t="s">
        <v>891</v>
      </c>
      <c r="G190" s="237"/>
      <c r="H190" s="240">
        <v>2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155</v>
      </c>
      <c r="AU190" s="246" t="s">
        <v>82</v>
      </c>
      <c r="AV190" s="14" t="s">
        <v>82</v>
      </c>
      <c r="AW190" s="14" t="s">
        <v>35</v>
      </c>
      <c r="AX190" s="14" t="s">
        <v>73</v>
      </c>
      <c r="AY190" s="246" t="s">
        <v>144</v>
      </c>
    </row>
    <row r="191" s="14" customFormat="1">
      <c r="A191" s="14"/>
      <c r="B191" s="236"/>
      <c r="C191" s="237"/>
      <c r="D191" s="227" t="s">
        <v>155</v>
      </c>
      <c r="E191" s="238" t="s">
        <v>19</v>
      </c>
      <c r="F191" s="239" t="s">
        <v>892</v>
      </c>
      <c r="G191" s="237"/>
      <c r="H191" s="240">
        <v>1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155</v>
      </c>
      <c r="AU191" s="246" t="s">
        <v>82</v>
      </c>
      <c r="AV191" s="14" t="s">
        <v>82</v>
      </c>
      <c r="AW191" s="14" t="s">
        <v>35</v>
      </c>
      <c r="AX191" s="14" t="s">
        <v>73</v>
      </c>
      <c r="AY191" s="246" t="s">
        <v>144</v>
      </c>
    </row>
    <row r="192" s="16" customFormat="1">
      <c r="A192" s="16"/>
      <c r="B192" s="258"/>
      <c r="C192" s="259"/>
      <c r="D192" s="227" t="s">
        <v>155</v>
      </c>
      <c r="E192" s="260" t="s">
        <v>19</v>
      </c>
      <c r="F192" s="261" t="s">
        <v>175</v>
      </c>
      <c r="G192" s="259"/>
      <c r="H192" s="262">
        <v>3</v>
      </c>
      <c r="I192" s="263"/>
      <c r="J192" s="259"/>
      <c r="K192" s="259"/>
      <c r="L192" s="264"/>
      <c r="M192" s="265"/>
      <c r="N192" s="266"/>
      <c r="O192" s="266"/>
      <c r="P192" s="266"/>
      <c r="Q192" s="266"/>
      <c r="R192" s="266"/>
      <c r="S192" s="266"/>
      <c r="T192" s="267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68" t="s">
        <v>155</v>
      </c>
      <c r="AU192" s="268" t="s">
        <v>82</v>
      </c>
      <c r="AV192" s="16" t="s">
        <v>151</v>
      </c>
      <c r="AW192" s="16" t="s">
        <v>35</v>
      </c>
      <c r="AX192" s="16" t="s">
        <v>80</v>
      </c>
      <c r="AY192" s="268" t="s">
        <v>144</v>
      </c>
    </row>
    <row r="193" s="2" customFormat="1" ht="33" customHeight="1">
      <c r="A193" s="41"/>
      <c r="B193" s="42"/>
      <c r="C193" s="207" t="s">
        <v>328</v>
      </c>
      <c r="D193" s="207" t="s">
        <v>146</v>
      </c>
      <c r="E193" s="208" t="s">
        <v>775</v>
      </c>
      <c r="F193" s="209" t="s">
        <v>776</v>
      </c>
      <c r="G193" s="210" t="s">
        <v>331</v>
      </c>
      <c r="H193" s="211">
        <v>18</v>
      </c>
      <c r="I193" s="212"/>
      <c r="J193" s="213">
        <f>ROUND(I193*H193,2)</f>
        <v>0</v>
      </c>
      <c r="K193" s="209" t="s">
        <v>150</v>
      </c>
      <c r="L193" s="47"/>
      <c r="M193" s="214" t="s">
        <v>19</v>
      </c>
      <c r="N193" s="215" t="s">
        <v>44</v>
      </c>
      <c r="O193" s="87"/>
      <c r="P193" s="216">
        <f>O193*H193</f>
        <v>0</v>
      </c>
      <c r="Q193" s="216">
        <v>0</v>
      </c>
      <c r="R193" s="216">
        <f>Q193*H193</f>
        <v>0</v>
      </c>
      <c r="S193" s="216">
        <v>0.082000000000000003</v>
      </c>
      <c r="T193" s="217">
        <f>S193*H193</f>
        <v>1.476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151</v>
      </c>
      <c r="AT193" s="218" t="s">
        <v>146</v>
      </c>
      <c r="AU193" s="218" t="s">
        <v>82</v>
      </c>
      <c r="AY193" s="20" t="s">
        <v>144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80</v>
      </c>
      <c r="BK193" s="219">
        <f>ROUND(I193*H193,2)</f>
        <v>0</v>
      </c>
      <c r="BL193" s="20" t="s">
        <v>151</v>
      </c>
      <c r="BM193" s="218" t="s">
        <v>893</v>
      </c>
    </row>
    <row r="194" s="2" customFormat="1">
      <c r="A194" s="41"/>
      <c r="B194" s="42"/>
      <c r="C194" s="43"/>
      <c r="D194" s="220" t="s">
        <v>153</v>
      </c>
      <c r="E194" s="43"/>
      <c r="F194" s="221" t="s">
        <v>778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153</v>
      </c>
      <c r="AU194" s="20" t="s">
        <v>82</v>
      </c>
    </row>
    <row r="195" s="13" customFormat="1">
      <c r="A195" s="13"/>
      <c r="B195" s="225"/>
      <c r="C195" s="226"/>
      <c r="D195" s="227" t="s">
        <v>155</v>
      </c>
      <c r="E195" s="228" t="s">
        <v>19</v>
      </c>
      <c r="F195" s="229" t="s">
        <v>156</v>
      </c>
      <c r="G195" s="226"/>
      <c r="H195" s="228" t="s">
        <v>19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155</v>
      </c>
      <c r="AU195" s="235" t="s">
        <v>82</v>
      </c>
      <c r="AV195" s="13" t="s">
        <v>80</v>
      </c>
      <c r="AW195" s="13" t="s">
        <v>35</v>
      </c>
      <c r="AX195" s="13" t="s">
        <v>73</v>
      </c>
      <c r="AY195" s="235" t="s">
        <v>144</v>
      </c>
    </row>
    <row r="196" s="14" customFormat="1">
      <c r="A196" s="14"/>
      <c r="B196" s="236"/>
      <c r="C196" s="237"/>
      <c r="D196" s="227" t="s">
        <v>155</v>
      </c>
      <c r="E196" s="238" t="s">
        <v>19</v>
      </c>
      <c r="F196" s="239" t="s">
        <v>779</v>
      </c>
      <c r="G196" s="237"/>
      <c r="H196" s="240">
        <v>17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155</v>
      </c>
      <c r="AU196" s="246" t="s">
        <v>82</v>
      </c>
      <c r="AV196" s="14" t="s">
        <v>82</v>
      </c>
      <c r="AW196" s="14" t="s">
        <v>35</v>
      </c>
      <c r="AX196" s="14" t="s">
        <v>73</v>
      </c>
      <c r="AY196" s="246" t="s">
        <v>144</v>
      </c>
    </row>
    <row r="197" s="14" customFormat="1">
      <c r="A197" s="14"/>
      <c r="B197" s="236"/>
      <c r="C197" s="237"/>
      <c r="D197" s="227" t="s">
        <v>155</v>
      </c>
      <c r="E197" s="238" t="s">
        <v>19</v>
      </c>
      <c r="F197" s="239" t="s">
        <v>894</v>
      </c>
      <c r="G197" s="237"/>
      <c r="H197" s="240">
        <v>1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155</v>
      </c>
      <c r="AU197" s="246" t="s">
        <v>82</v>
      </c>
      <c r="AV197" s="14" t="s">
        <v>82</v>
      </c>
      <c r="AW197" s="14" t="s">
        <v>35</v>
      </c>
      <c r="AX197" s="14" t="s">
        <v>73</v>
      </c>
      <c r="AY197" s="246" t="s">
        <v>144</v>
      </c>
    </row>
    <row r="198" s="16" customFormat="1">
      <c r="A198" s="16"/>
      <c r="B198" s="258"/>
      <c r="C198" s="259"/>
      <c r="D198" s="227" t="s">
        <v>155</v>
      </c>
      <c r="E198" s="260" t="s">
        <v>19</v>
      </c>
      <c r="F198" s="261" t="s">
        <v>175</v>
      </c>
      <c r="G198" s="259"/>
      <c r="H198" s="262">
        <v>18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68" t="s">
        <v>155</v>
      </c>
      <c r="AU198" s="268" t="s">
        <v>82</v>
      </c>
      <c r="AV198" s="16" t="s">
        <v>151</v>
      </c>
      <c r="AW198" s="16" t="s">
        <v>35</v>
      </c>
      <c r="AX198" s="16" t="s">
        <v>80</v>
      </c>
      <c r="AY198" s="268" t="s">
        <v>144</v>
      </c>
    </row>
    <row r="199" s="2" customFormat="1" ht="16.5" customHeight="1">
      <c r="A199" s="41"/>
      <c r="B199" s="42"/>
      <c r="C199" s="207" t="s">
        <v>335</v>
      </c>
      <c r="D199" s="207" t="s">
        <v>146</v>
      </c>
      <c r="E199" s="208" t="s">
        <v>895</v>
      </c>
      <c r="F199" s="209" t="s">
        <v>896</v>
      </c>
      <c r="G199" s="210" t="s">
        <v>244</v>
      </c>
      <c r="H199" s="211">
        <v>2</v>
      </c>
      <c r="I199" s="212"/>
      <c r="J199" s="213">
        <f>ROUND(I199*H199,2)</f>
        <v>0</v>
      </c>
      <c r="K199" s="209" t="s">
        <v>150</v>
      </c>
      <c r="L199" s="47"/>
      <c r="M199" s="214" t="s">
        <v>19</v>
      </c>
      <c r="N199" s="215" t="s">
        <v>44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0.47405000000000003</v>
      </c>
      <c r="T199" s="217">
        <f>S199*H199</f>
        <v>0.94810000000000005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151</v>
      </c>
      <c r="AT199" s="218" t="s">
        <v>146</v>
      </c>
      <c r="AU199" s="218" t="s">
        <v>82</v>
      </c>
      <c r="AY199" s="20" t="s">
        <v>144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151</v>
      </c>
      <c r="BM199" s="218" t="s">
        <v>897</v>
      </c>
    </row>
    <row r="200" s="2" customFormat="1">
      <c r="A200" s="41"/>
      <c r="B200" s="42"/>
      <c r="C200" s="43"/>
      <c r="D200" s="220" t="s">
        <v>153</v>
      </c>
      <c r="E200" s="43"/>
      <c r="F200" s="221" t="s">
        <v>898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153</v>
      </c>
      <c r="AU200" s="20" t="s">
        <v>82</v>
      </c>
    </row>
    <row r="201" s="13" customFormat="1">
      <c r="A201" s="13"/>
      <c r="B201" s="225"/>
      <c r="C201" s="226"/>
      <c r="D201" s="227" t="s">
        <v>155</v>
      </c>
      <c r="E201" s="228" t="s">
        <v>19</v>
      </c>
      <c r="F201" s="229" t="s">
        <v>156</v>
      </c>
      <c r="G201" s="226"/>
      <c r="H201" s="228" t="s">
        <v>19</v>
      </c>
      <c r="I201" s="230"/>
      <c r="J201" s="226"/>
      <c r="K201" s="226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155</v>
      </c>
      <c r="AU201" s="235" t="s">
        <v>82</v>
      </c>
      <c r="AV201" s="13" t="s">
        <v>80</v>
      </c>
      <c r="AW201" s="13" t="s">
        <v>35</v>
      </c>
      <c r="AX201" s="13" t="s">
        <v>73</v>
      </c>
      <c r="AY201" s="235" t="s">
        <v>144</v>
      </c>
    </row>
    <row r="202" s="14" customFormat="1">
      <c r="A202" s="14"/>
      <c r="B202" s="236"/>
      <c r="C202" s="237"/>
      <c r="D202" s="227" t="s">
        <v>155</v>
      </c>
      <c r="E202" s="238" t="s">
        <v>19</v>
      </c>
      <c r="F202" s="239" t="s">
        <v>899</v>
      </c>
      <c r="G202" s="237"/>
      <c r="H202" s="240">
        <v>2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155</v>
      </c>
      <c r="AU202" s="246" t="s">
        <v>82</v>
      </c>
      <c r="AV202" s="14" t="s">
        <v>82</v>
      </c>
      <c r="AW202" s="14" t="s">
        <v>35</v>
      </c>
      <c r="AX202" s="14" t="s">
        <v>80</v>
      </c>
      <c r="AY202" s="246" t="s">
        <v>144</v>
      </c>
    </row>
    <row r="203" s="2" customFormat="1" ht="21.75" customHeight="1">
      <c r="A203" s="41"/>
      <c r="B203" s="42"/>
      <c r="C203" s="207" t="s">
        <v>342</v>
      </c>
      <c r="D203" s="207" t="s">
        <v>146</v>
      </c>
      <c r="E203" s="208" t="s">
        <v>900</v>
      </c>
      <c r="F203" s="209" t="s">
        <v>901</v>
      </c>
      <c r="G203" s="210" t="s">
        <v>331</v>
      </c>
      <c r="H203" s="211">
        <v>52</v>
      </c>
      <c r="I203" s="212"/>
      <c r="J203" s="213">
        <f>ROUND(I203*H203,2)</f>
        <v>0</v>
      </c>
      <c r="K203" s="209" t="s">
        <v>150</v>
      </c>
      <c r="L203" s="47"/>
      <c r="M203" s="214" t="s">
        <v>19</v>
      </c>
      <c r="N203" s="215" t="s">
        <v>44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0.16500000000000001</v>
      </c>
      <c r="T203" s="217">
        <f>S203*H203</f>
        <v>8.5800000000000001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151</v>
      </c>
      <c r="AT203" s="218" t="s">
        <v>146</v>
      </c>
      <c r="AU203" s="218" t="s">
        <v>82</v>
      </c>
      <c r="AY203" s="20" t="s">
        <v>144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80</v>
      </c>
      <c r="BK203" s="219">
        <f>ROUND(I203*H203,2)</f>
        <v>0</v>
      </c>
      <c r="BL203" s="20" t="s">
        <v>151</v>
      </c>
      <c r="BM203" s="218" t="s">
        <v>902</v>
      </c>
    </row>
    <row r="204" s="2" customFormat="1">
      <c r="A204" s="41"/>
      <c r="B204" s="42"/>
      <c r="C204" s="43"/>
      <c r="D204" s="220" t="s">
        <v>153</v>
      </c>
      <c r="E204" s="43"/>
      <c r="F204" s="221" t="s">
        <v>903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153</v>
      </c>
      <c r="AU204" s="20" t="s">
        <v>82</v>
      </c>
    </row>
    <row r="205" s="13" customFormat="1">
      <c r="A205" s="13"/>
      <c r="B205" s="225"/>
      <c r="C205" s="226"/>
      <c r="D205" s="227" t="s">
        <v>155</v>
      </c>
      <c r="E205" s="228" t="s">
        <v>19</v>
      </c>
      <c r="F205" s="229" t="s">
        <v>156</v>
      </c>
      <c r="G205" s="226"/>
      <c r="H205" s="228" t="s">
        <v>19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155</v>
      </c>
      <c r="AU205" s="235" t="s">
        <v>82</v>
      </c>
      <c r="AV205" s="13" t="s">
        <v>80</v>
      </c>
      <c r="AW205" s="13" t="s">
        <v>35</v>
      </c>
      <c r="AX205" s="13" t="s">
        <v>73</v>
      </c>
      <c r="AY205" s="235" t="s">
        <v>144</v>
      </c>
    </row>
    <row r="206" s="14" customFormat="1">
      <c r="A206" s="14"/>
      <c r="B206" s="236"/>
      <c r="C206" s="237"/>
      <c r="D206" s="227" t="s">
        <v>155</v>
      </c>
      <c r="E206" s="238" t="s">
        <v>19</v>
      </c>
      <c r="F206" s="239" t="s">
        <v>904</v>
      </c>
      <c r="G206" s="237"/>
      <c r="H206" s="240">
        <v>52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155</v>
      </c>
      <c r="AU206" s="246" t="s">
        <v>82</v>
      </c>
      <c r="AV206" s="14" t="s">
        <v>82</v>
      </c>
      <c r="AW206" s="14" t="s">
        <v>35</v>
      </c>
      <c r="AX206" s="14" t="s">
        <v>80</v>
      </c>
      <c r="AY206" s="246" t="s">
        <v>144</v>
      </c>
    </row>
    <row r="207" s="2" customFormat="1" ht="16.5" customHeight="1">
      <c r="A207" s="41"/>
      <c r="B207" s="42"/>
      <c r="C207" s="207" t="s">
        <v>348</v>
      </c>
      <c r="D207" s="207" t="s">
        <v>146</v>
      </c>
      <c r="E207" s="208" t="s">
        <v>905</v>
      </c>
      <c r="F207" s="209" t="s">
        <v>906</v>
      </c>
      <c r="G207" s="210" t="s">
        <v>244</v>
      </c>
      <c r="H207" s="211">
        <v>100</v>
      </c>
      <c r="I207" s="212"/>
      <c r="J207" s="213">
        <f>ROUND(I207*H207,2)</f>
        <v>0</v>
      </c>
      <c r="K207" s="209" t="s">
        <v>150</v>
      </c>
      <c r="L207" s="47"/>
      <c r="M207" s="214" t="s">
        <v>19</v>
      </c>
      <c r="N207" s="215" t="s">
        <v>44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0.0092499999999999995</v>
      </c>
      <c r="T207" s="217">
        <f>S207*H207</f>
        <v>0.92499999999999993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151</v>
      </c>
      <c r="AT207" s="218" t="s">
        <v>146</v>
      </c>
      <c r="AU207" s="218" t="s">
        <v>82</v>
      </c>
      <c r="AY207" s="20" t="s">
        <v>144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80</v>
      </c>
      <c r="BK207" s="219">
        <f>ROUND(I207*H207,2)</f>
        <v>0</v>
      </c>
      <c r="BL207" s="20" t="s">
        <v>151</v>
      </c>
      <c r="BM207" s="218" t="s">
        <v>907</v>
      </c>
    </row>
    <row r="208" s="2" customFormat="1">
      <c r="A208" s="41"/>
      <c r="B208" s="42"/>
      <c r="C208" s="43"/>
      <c r="D208" s="220" t="s">
        <v>153</v>
      </c>
      <c r="E208" s="43"/>
      <c r="F208" s="221" t="s">
        <v>908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153</v>
      </c>
      <c r="AU208" s="20" t="s">
        <v>82</v>
      </c>
    </row>
    <row r="209" s="13" customFormat="1">
      <c r="A209" s="13"/>
      <c r="B209" s="225"/>
      <c r="C209" s="226"/>
      <c r="D209" s="227" t="s">
        <v>155</v>
      </c>
      <c r="E209" s="228" t="s">
        <v>19</v>
      </c>
      <c r="F209" s="229" t="s">
        <v>156</v>
      </c>
      <c r="G209" s="226"/>
      <c r="H209" s="228" t="s">
        <v>19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155</v>
      </c>
      <c r="AU209" s="235" t="s">
        <v>82</v>
      </c>
      <c r="AV209" s="13" t="s">
        <v>80</v>
      </c>
      <c r="AW209" s="13" t="s">
        <v>35</v>
      </c>
      <c r="AX209" s="13" t="s">
        <v>73</v>
      </c>
      <c r="AY209" s="235" t="s">
        <v>144</v>
      </c>
    </row>
    <row r="210" s="14" customFormat="1">
      <c r="A210" s="14"/>
      <c r="B210" s="236"/>
      <c r="C210" s="237"/>
      <c r="D210" s="227" t="s">
        <v>155</v>
      </c>
      <c r="E210" s="238" t="s">
        <v>19</v>
      </c>
      <c r="F210" s="239" t="s">
        <v>909</v>
      </c>
      <c r="G210" s="237"/>
      <c r="H210" s="240">
        <v>100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155</v>
      </c>
      <c r="AU210" s="246" t="s">
        <v>82</v>
      </c>
      <c r="AV210" s="14" t="s">
        <v>82</v>
      </c>
      <c r="AW210" s="14" t="s">
        <v>35</v>
      </c>
      <c r="AX210" s="14" t="s">
        <v>80</v>
      </c>
      <c r="AY210" s="246" t="s">
        <v>144</v>
      </c>
    </row>
    <row r="211" s="2" customFormat="1" ht="16.5" customHeight="1">
      <c r="A211" s="41"/>
      <c r="B211" s="42"/>
      <c r="C211" s="207" t="s">
        <v>353</v>
      </c>
      <c r="D211" s="207" t="s">
        <v>146</v>
      </c>
      <c r="E211" s="208" t="s">
        <v>910</v>
      </c>
      <c r="F211" s="209" t="s">
        <v>911</v>
      </c>
      <c r="G211" s="210" t="s">
        <v>331</v>
      </c>
      <c r="H211" s="211">
        <v>2</v>
      </c>
      <c r="I211" s="212"/>
      <c r="J211" s="213">
        <f>ROUND(I211*H211,2)</f>
        <v>0</v>
      </c>
      <c r="K211" s="209" t="s">
        <v>150</v>
      </c>
      <c r="L211" s="47"/>
      <c r="M211" s="214" t="s">
        <v>19</v>
      </c>
      <c r="N211" s="215" t="s">
        <v>44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0.40000000000000002</v>
      </c>
      <c r="T211" s="217">
        <f>S211*H211</f>
        <v>0.80000000000000004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151</v>
      </c>
      <c r="AT211" s="218" t="s">
        <v>146</v>
      </c>
      <c r="AU211" s="218" t="s">
        <v>82</v>
      </c>
      <c r="AY211" s="20" t="s">
        <v>144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80</v>
      </c>
      <c r="BK211" s="219">
        <f>ROUND(I211*H211,2)</f>
        <v>0</v>
      </c>
      <c r="BL211" s="20" t="s">
        <v>151</v>
      </c>
      <c r="BM211" s="218" t="s">
        <v>912</v>
      </c>
    </row>
    <row r="212" s="2" customFormat="1">
      <c r="A212" s="41"/>
      <c r="B212" s="42"/>
      <c r="C212" s="43"/>
      <c r="D212" s="220" t="s">
        <v>153</v>
      </c>
      <c r="E212" s="43"/>
      <c r="F212" s="221" t="s">
        <v>913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153</v>
      </c>
      <c r="AU212" s="20" t="s">
        <v>82</v>
      </c>
    </row>
    <row r="213" s="13" customFormat="1">
      <c r="A213" s="13"/>
      <c r="B213" s="225"/>
      <c r="C213" s="226"/>
      <c r="D213" s="227" t="s">
        <v>155</v>
      </c>
      <c r="E213" s="228" t="s">
        <v>19</v>
      </c>
      <c r="F213" s="229" t="s">
        <v>156</v>
      </c>
      <c r="G213" s="226"/>
      <c r="H213" s="228" t="s">
        <v>19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155</v>
      </c>
      <c r="AU213" s="235" t="s">
        <v>82</v>
      </c>
      <c r="AV213" s="13" t="s">
        <v>80</v>
      </c>
      <c r="AW213" s="13" t="s">
        <v>35</v>
      </c>
      <c r="AX213" s="13" t="s">
        <v>73</v>
      </c>
      <c r="AY213" s="235" t="s">
        <v>144</v>
      </c>
    </row>
    <row r="214" s="14" customFormat="1">
      <c r="A214" s="14"/>
      <c r="B214" s="236"/>
      <c r="C214" s="237"/>
      <c r="D214" s="227" t="s">
        <v>155</v>
      </c>
      <c r="E214" s="238" t="s">
        <v>19</v>
      </c>
      <c r="F214" s="239" t="s">
        <v>914</v>
      </c>
      <c r="G214" s="237"/>
      <c r="H214" s="240">
        <v>2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155</v>
      </c>
      <c r="AU214" s="246" t="s">
        <v>82</v>
      </c>
      <c r="AV214" s="14" t="s">
        <v>82</v>
      </c>
      <c r="AW214" s="14" t="s">
        <v>35</v>
      </c>
      <c r="AX214" s="14" t="s">
        <v>80</v>
      </c>
      <c r="AY214" s="246" t="s">
        <v>144</v>
      </c>
    </row>
    <row r="215" s="12" customFormat="1" ht="22.8" customHeight="1">
      <c r="A215" s="12"/>
      <c r="B215" s="191"/>
      <c r="C215" s="192"/>
      <c r="D215" s="193" t="s">
        <v>72</v>
      </c>
      <c r="E215" s="205" t="s">
        <v>403</v>
      </c>
      <c r="F215" s="205" t="s">
        <v>404</v>
      </c>
      <c r="G215" s="192"/>
      <c r="H215" s="192"/>
      <c r="I215" s="195"/>
      <c r="J215" s="206">
        <f>BK215</f>
        <v>0</v>
      </c>
      <c r="K215" s="192"/>
      <c r="L215" s="197"/>
      <c r="M215" s="198"/>
      <c r="N215" s="199"/>
      <c r="O215" s="199"/>
      <c r="P215" s="200">
        <f>SUM(P216:P225)</f>
        <v>0</v>
      </c>
      <c r="Q215" s="199"/>
      <c r="R215" s="200">
        <f>SUM(R216:R225)</f>
        <v>0</v>
      </c>
      <c r="S215" s="199"/>
      <c r="T215" s="201">
        <f>SUM(T216:T225)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2" t="s">
        <v>80</v>
      </c>
      <c r="AT215" s="203" t="s">
        <v>72</v>
      </c>
      <c r="AU215" s="203" t="s">
        <v>80</v>
      </c>
      <c r="AY215" s="202" t="s">
        <v>144</v>
      </c>
      <c r="BK215" s="204">
        <f>SUM(BK216:BK225)</f>
        <v>0</v>
      </c>
    </row>
    <row r="216" s="2" customFormat="1" ht="24.15" customHeight="1">
      <c r="A216" s="41"/>
      <c r="B216" s="42"/>
      <c r="C216" s="207" t="s">
        <v>360</v>
      </c>
      <c r="D216" s="207" t="s">
        <v>146</v>
      </c>
      <c r="E216" s="208" t="s">
        <v>406</v>
      </c>
      <c r="F216" s="209" t="s">
        <v>407</v>
      </c>
      <c r="G216" s="210" t="s">
        <v>215</v>
      </c>
      <c r="H216" s="211">
        <v>14.175000000000001</v>
      </c>
      <c r="I216" s="212"/>
      <c r="J216" s="213">
        <f>ROUND(I216*H216,2)</f>
        <v>0</v>
      </c>
      <c r="K216" s="209" t="s">
        <v>150</v>
      </c>
      <c r="L216" s="47"/>
      <c r="M216" s="214" t="s">
        <v>19</v>
      </c>
      <c r="N216" s="215" t="s">
        <v>44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151</v>
      </c>
      <c r="AT216" s="218" t="s">
        <v>146</v>
      </c>
      <c r="AU216" s="218" t="s">
        <v>82</v>
      </c>
      <c r="AY216" s="20" t="s">
        <v>144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151</v>
      </c>
      <c r="BM216" s="218" t="s">
        <v>915</v>
      </c>
    </row>
    <row r="217" s="2" customFormat="1">
      <c r="A217" s="41"/>
      <c r="B217" s="42"/>
      <c r="C217" s="43"/>
      <c r="D217" s="220" t="s">
        <v>153</v>
      </c>
      <c r="E217" s="43"/>
      <c r="F217" s="221" t="s">
        <v>409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153</v>
      </c>
      <c r="AU217" s="20" t="s">
        <v>82</v>
      </c>
    </row>
    <row r="218" s="2" customFormat="1" ht="24.15" customHeight="1">
      <c r="A218" s="41"/>
      <c r="B218" s="42"/>
      <c r="C218" s="207" t="s">
        <v>366</v>
      </c>
      <c r="D218" s="207" t="s">
        <v>146</v>
      </c>
      <c r="E218" s="208" t="s">
        <v>413</v>
      </c>
      <c r="F218" s="209" t="s">
        <v>414</v>
      </c>
      <c r="G218" s="210" t="s">
        <v>215</v>
      </c>
      <c r="H218" s="211">
        <v>863.03700000000003</v>
      </c>
      <c r="I218" s="212"/>
      <c r="J218" s="213">
        <f>ROUND(I218*H218,2)</f>
        <v>0</v>
      </c>
      <c r="K218" s="209" t="s">
        <v>150</v>
      </c>
      <c r="L218" s="47"/>
      <c r="M218" s="214" t="s">
        <v>19</v>
      </c>
      <c r="N218" s="215" t="s">
        <v>44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151</v>
      </c>
      <c r="AT218" s="218" t="s">
        <v>146</v>
      </c>
      <c r="AU218" s="218" t="s">
        <v>82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151</v>
      </c>
      <c r="BM218" s="218" t="s">
        <v>916</v>
      </c>
    </row>
    <row r="219" s="2" customFormat="1">
      <c r="A219" s="41"/>
      <c r="B219" s="42"/>
      <c r="C219" s="43"/>
      <c r="D219" s="220" t="s">
        <v>153</v>
      </c>
      <c r="E219" s="43"/>
      <c r="F219" s="221" t="s">
        <v>416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153</v>
      </c>
      <c r="AU219" s="20" t="s">
        <v>82</v>
      </c>
    </row>
    <row r="220" s="13" customFormat="1">
      <c r="A220" s="13"/>
      <c r="B220" s="225"/>
      <c r="C220" s="226"/>
      <c r="D220" s="227" t="s">
        <v>155</v>
      </c>
      <c r="E220" s="228" t="s">
        <v>19</v>
      </c>
      <c r="F220" s="229" t="s">
        <v>196</v>
      </c>
      <c r="G220" s="226"/>
      <c r="H220" s="228" t="s">
        <v>19</v>
      </c>
      <c r="I220" s="230"/>
      <c r="J220" s="226"/>
      <c r="K220" s="226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155</v>
      </c>
      <c r="AU220" s="235" t="s">
        <v>82</v>
      </c>
      <c r="AV220" s="13" t="s">
        <v>80</v>
      </c>
      <c r="AW220" s="13" t="s">
        <v>35</v>
      </c>
      <c r="AX220" s="13" t="s">
        <v>73</v>
      </c>
      <c r="AY220" s="235" t="s">
        <v>144</v>
      </c>
    </row>
    <row r="221" s="14" customFormat="1">
      <c r="A221" s="14"/>
      <c r="B221" s="236"/>
      <c r="C221" s="237"/>
      <c r="D221" s="227" t="s">
        <v>155</v>
      </c>
      <c r="E221" s="238" t="s">
        <v>19</v>
      </c>
      <c r="F221" s="239" t="s">
        <v>917</v>
      </c>
      <c r="G221" s="237"/>
      <c r="H221" s="240">
        <v>863.03700000000003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155</v>
      </c>
      <c r="AU221" s="246" t="s">
        <v>82</v>
      </c>
      <c r="AV221" s="14" t="s">
        <v>82</v>
      </c>
      <c r="AW221" s="14" t="s">
        <v>35</v>
      </c>
      <c r="AX221" s="14" t="s">
        <v>80</v>
      </c>
      <c r="AY221" s="246" t="s">
        <v>144</v>
      </c>
    </row>
    <row r="222" s="2" customFormat="1" ht="16.5" customHeight="1">
      <c r="A222" s="41"/>
      <c r="B222" s="42"/>
      <c r="C222" s="207" t="s">
        <v>371</v>
      </c>
      <c r="D222" s="207" t="s">
        <v>146</v>
      </c>
      <c r="E222" s="208" t="s">
        <v>420</v>
      </c>
      <c r="F222" s="209" t="s">
        <v>421</v>
      </c>
      <c r="G222" s="210" t="s">
        <v>215</v>
      </c>
      <c r="H222" s="211">
        <v>14.175000000000001</v>
      </c>
      <c r="I222" s="212"/>
      <c r="J222" s="213">
        <f>ROUND(I222*H222,2)</f>
        <v>0</v>
      </c>
      <c r="K222" s="209" t="s">
        <v>150</v>
      </c>
      <c r="L222" s="47"/>
      <c r="M222" s="214" t="s">
        <v>19</v>
      </c>
      <c r="N222" s="215" t="s">
        <v>44</v>
      </c>
      <c r="O222" s="87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151</v>
      </c>
      <c r="AT222" s="218" t="s">
        <v>146</v>
      </c>
      <c r="AU222" s="218" t="s">
        <v>82</v>
      </c>
      <c r="AY222" s="20" t="s">
        <v>144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151</v>
      </c>
      <c r="BM222" s="218" t="s">
        <v>918</v>
      </c>
    </row>
    <row r="223" s="2" customFormat="1">
      <c r="A223" s="41"/>
      <c r="B223" s="42"/>
      <c r="C223" s="43"/>
      <c r="D223" s="220" t="s">
        <v>153</v>
      </c>
      <c r="E223" s="43"/>
      <c r="F223" s="221" t="s">
        <v>423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153</v>
      </c>
      <c r="AU223" s="20" t="s">
        <v>82</v>
      </c>
    </row>
    <row r="224" s="2" customFormat="1" ht="24.15" customHeight="1">
      <c r="A224" s="41"/>
      <c r="B224" s="42"/>
      <c r="C224" s="207" t="s">
        <v>377</v>
      </c>
      <c r="D224" s="207" t="s">
        <v>146</v>
      </c>
      <c r="E224" s="208" t="s">
        <v>636</v>
      </c>
      <c r="F224" s="209" t="s">
        <v>637</v>
      </c>
      <c r="G224" s="210" t="s">
        <v>215</v>
      </c>
      <c r="H224" s="211">
        <v>14.175000000000001</v>
      </c>
      <c r="I224" s="212"/>
      <c r="J224" s="213">
        <f>ROUND(I224*H224,2)</f>
        <v>0</v>
      </c>
      <c r="K224" s="209" t="s">
        <v>150</v>
      </c>
      <c r="L224" s="47"/>
      <c r="M224" s="214" t="s">
        <v>19</v>
      </c>
      <c r="N224" s="215" t="s">
        <v>44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151</v>
      </c>
      <c r="AT224" s="218" t="s">
        <v>146</v>
      </c>
      <c r="AU224" s="218" t="s">
        <v>82</v>
      </c>
      <c r="AY224" s="20" t="s">
        <v>144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151</v>
      </c>
      <c r="BM224" s="218" t="s">
        <v>919</v>
      </c>
    </row>
    <row r="225" s="2" customFormat="1">
      <c r="A225" s="41"/>
      <c r="B225" s="42"/>
      <c r="C225" s="43"/>
      <c r="D225" s="220" t="s">
        <v>153</v>
      </c>
      <c r="E225" s="43"/>
      <c r="F225" s="221" t="s">
        <v>639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153</v>
      </c>
      <c r="AU225" s="20" t="s">
        <v>82</v>
      </c>
    </row>
    <row r="226" s="12" customFormat="1" ht="25.92" customHeight="1">
      <c r="A226" s="12"/>
      <c r="B226" s="191"/>
      <c r="C226" s="192"/>
      <c r="D226" s="193" t="s">
        <v>72</v>
      </c>
      <c r="E226" s="194" t="s">
        <v>920</v>
      </c>
      <c r="F226" s="194" t="s">
        <v>921</v>
      </c>
      <c r="G226" s="192"/>
      <c r="H226" s="192"/>
      <c r="I226" s="195"/>
      <c r="J226" s="196">
        <f>BK226</f>
        <v>0</v>
      </c>
      <c r="K226" s="192"/>
      <c r="L226" s="197"/>
      <c r="M226" s="198"/>
      <c r="N226" s="199"/>
      <c r="O226" s="199"/>
      <c r="P226" s="200">
        <f>P227</f>
        <v>0</v>
      </c>
      <c r="Q226" s="199"/>
      <c r="R226" s="200">
        <f>R227</f>
        <v>0.10233999999999999</v>
      </c>
      <c r="S226" s="199"/>
      <c r="T226" s="201">
        <f>T227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2" t="s">
        <v>82</v>
      </c>
      <c r="AT226" s="203" t="s">
        <v>72</v>
      </c>
      <c r="AU226" s="203" t="s">
        <v>73</v>
      </c>
      <c r="AY226" s="202" t="s">
        <v>144</v>
      </c>
      <c r="BK226" s="204">
        <f>BK227</f>
        <v>0</v>
      </c>
    </row>
    <row r="227" s="12" customFormat="1" ht="22.8" customHeight="1">
      <c r="A227" s="12"/>
      <c r="B227" s="191"/>
      <c r="C227" s="192"/>
      <c r="D227" s="193" t="s">
        <v>72</v>
      </c>
      <c r="E227" s="205" t="s">
        <v>922</v>
      </c>
      <c r="F227" s="205" t="s">
        <v>923</v>
      </c>
      <c r="G227" s="192"/>
      <c r="H227" s="192"/>
      <c r="I227" s="195"/>
      <c r="J227" s="206">
        <f>BK227</f>
        <v>0</v>
      </c>
      <c r="K227" s="192"/>
      <c r="L227" s="197"/>
      <c r="M227" s="198"/>
      <c r="N227" s="199"/>
      <c r="O227" s="199"/>
      <c r="P227" s="200">
        <f>SUM(P228:P231)</f>
        <v>0</v>
      </c>
      <c r="Q227" s="199"/>
      <c r="R227" s="200">
        <f>SUM(R228:R231)</f>
        <v>0.10233999999999999</v>
      </c>
      <c r="S227" s="199"/>
      <c r="T227" s="201">
        <f>SUM(T228:T231)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2" t="s">
        <v>82</v>
      </c>
      <c r="AT227" s="203" t="s">
        <v>72</v>
      </c>
      <c r="AU227" s="203" t="s">
        <v>80</v>
      </c>
      <c r="AY227" s="202" t="s">
        <v>144</v>
      </c>
      <c r="BK227" s="204">
        <f>SUM(BK228:BK231)</f>
        <v>0</v>
      </c>
    </row>
    <row r="228" s="2" customFormat="1" ht="16.5" customHeight="1">
      <c r="A228" s="41"/>
      <c r="B228" s="42"/>
      <c r="C228" s="207" t="s">
        <v>383</v>
      </c>
      <c r="D228" s="207" t="s">
        <v>146</v>
      </c>
      <c r="E228" s="208" t="s">
        <v>924</v>
      </c>
      <c r="F228" s="209" t="s">
        <v>925</v>
      </c>
      <c r="G228" s="210" t="s">
        <v>149</v>
      </c>
      <c r="H228" s="211">
        <v>301</v>
      </c>
      <c r="I228" s="212"/>
      <c r="J228" s="213">
        <f>ROUND(I228*H228,2)</f>
        <v>0</v>
      </c>
      <c r="K228" s="209" t="s">
        <v>150</v>
      </c>
      <c r="L228" s="47"/>
      <c r="M228" s="214" t="s">
        <v>19</v>
      </c>
      <c r="N228" s="215" t="s">
        <v>44</v>
      </c>
      <c r="O228" s="87"/>
      <c r="P228" s="216">
        <f>O228*H228</f>
        <v>0</v>
      </c>
      <c r="Q228" s="216">
        <v>4.0000000000000003E-05</v>
      </c>
      <c r="R228" s="216">
        <f>Q228*H228</f>
        <v>0.01204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263</v>
      </c>
      <c r="AT228" s="218" t="s">
        <v>146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263</v>
      </c>
      <c r="BM228" s="218" t="s">
        <v>926</v>
      </c>
    </row>
    <row r="229" s="2" customFormat="1">
      <c r="A229" s="41"/>
      <c r="B229" s="42"/>
      <c r="C229" s="43"/>
      <c r="D229" s="220" t="s">
        <v>153</v>
      </c>
      <c r="E229" s="43"/>
      <c r="F229" s="221" t="s">
        <v>927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153</v>
      </c>
      <c r="AU229" s="20" t="s">
        <v>82</v>
      </c>
    </row>
    <row r="230" s="14" customFormat="1">
      <c r="A230" s="14"/>
      <c r="B230" s="236"/>
      <c r="C230" s="237"/>
      <c r="D230" s="227" t="s">
        <v>155</v>
      </c>
      <c r="E230" s="238" t="s">
        <v>19</v>
      </c>
      <c r="F230" s="239" t="s">
        <v>928</v>
      </c>
      <c r="G230" s="237"/>
      <c r="H230" s="240">
        <v>301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155</v>
      </c>
      <c r="AU230" s="246" t="s">
        <v>82</v>
      </c>
      <c r="AV230" s="14" t="s">
        <v>82</v>
      </c>
      <c r="AW230" s="14" t="s">
        <v>35</v>
      </c>
      <c r="AX230" s="14" t="s">
        <v>80</v>
      </c>
      <c r="AY230" s="246" t="s">
        <v>144</v>
      </c>
    </row>
    <row r="231" s="2" customFormat="1" ht="16.5" customHeight="1">
      <c r="A231" s="41"/>
      <c r="B231" s="42"/>
      <c r="C231" s="269" t="s">
        <v>389</v>
      </c>
      <c r="D231" s="269" t="s">
        <v>229</v>
      </c>
      <c r="E231" s="270" t="s">
        <v>929</v>
      </c>
      <c r="F231" s="271" t="s">
        <v>930</v>
      </c>
      <c r="G231" s="272" t="s">
        <v>149</v>
      </c>
      <c r="H231" s="273">
        <v>301</v>
      </c>
      <c r="I231" s="274"/>
      <c r="J231" s="275">
        <f>ROUND(I231*H231,2)</f>
        <v>0</v>
      </c>
      <c r="K231" s="271" t="s">
        <v>150</v>
      </c>
      <c r="L231" s="276"/>
      <c r="M231" s="283" t="s">
        <v>19</v>
      </c>
      <c r="N231" s="284" t="s">
        <v>44</v>
      </c>
      <c r="O231" s="281"/>
      <c r="P231" s="285">
        <f>O231*H231</f>
        <v>0</v>
      </c>
      <c r="Q231" s="285">
        <v>0.00029999999999999997</v>
      </c>
      <c r="R231" s="285">
        <f>Q231*H231</f>
        <v>0.090299999999999991</v>
      </c>
      <c r="S231" s="285">
        <v>0</v>
      </c>
      <c r="T231" s="286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366</v>
      </c>
      <c r="AT231" s="218" t="s">
        <v>229</v>
      </c>
      <c r="AU231" s="218" t="s">
        <v>82</v>
      </c>
      <c r="AY231" s="20" t="s">
        <v>144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80</v>
      </c>
      <c r="BK231" s="219">
        <f>ROUND(I231*H231,2)</f>
        <v>0</v>
      </c>
      <c r="BL231" s="20" t="s">
        <v>263</v>
      </c>
      <c r="BM231" s="218" t="s">
        <v>931</v>
      </c>
    </row>
    <row r="232" s="2" customFormat="1" ht="6.96" customHeight="1">
      <c r="A232" s="41"/>
      <c r="B232" s="62"/>
      <c r="C232" s="63"/>
      <c r="D232" s="63"/>
      <c r="E232" s="63"/>
      <c r="F232" s="63"/>
      <c r="G232" s="63"/>
      <c r="H232" s="63"/>
      <c r="I232" s="63"/>
      <c r="J232" s="63"/>
      <c r="K232" s="63"/>
      <c r="L232" s="47"/>
      <c r="M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</row>
  </sheetData>
  <sheetProtection sheet="1" autoFilter="0" formatColumns="0" formatRows="0" objects="1" scenarios="1" spinCount="100000" saltValue="xNL6BBTD0ttXuwH3r/Q5xdWqcXHjKvous5rLP8BoAgSUEv87v0DkI9WK5i5aOG12t0Hqj+2YAq49VonxTYgt7A==" hashValue="KJ8Db7H/i1vi5ClfZgvxgwOxb3u2g6VpVdRcy5I6QJ/KPKpbNWjXRvkvL5ZBlgtmoYe8pLXtjk4Xb6G+iXvbgg==" algorithmName="SHA-512" password="CC35"/>
  <autoFilter ref="C86:K231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1/122251105"/>
    <hyperlink ref="F96" r:id="rId2" display="https://podminky.urs.cz/item/CS_URS_2024_01/129911121"/>
    <hyperlink ref="F101" r:id="rId3" display="https://podminky.urs.cz/item/CS_URS_2024_01/132251102"/>
    <hyperlink ref="F106" r:id="rId4" display="https://podminky.urs.cz/item/CS_URS_2024_01/162751117"/>
    <hyperlink ref="F112" r:id="rId5" display="https://podminky.urs.cz/item/CS_URS_2024_01/162751119"/>
    <hyperlink ref="F118" r:id="rId6" display="https://podminky.urs.cz/item/CS_URS_2024_01/171201201"/>
    <hyperlink ref="F124" r:id="rId7" display="https://podminky.urs.cz/item/CS_URS_2024_01/171201231"/>
    <hyperlink ref="F130" r:id="rId8" display="https://podminky.urs.cz/item/CS_URS_2024_01/181351003"/>
    <hyperlink ref="F136" r:id="rId9" display="https://podminky.urs.cz/item/CS_URS_2024_01/181411131"/>
    <hyperlink ref="F140" r:id="rId10" display="https://podminky.urs.cz/item/CS_URS_2024_01/182151111"/>
    <hyperlink ref="F144" r:id="rId11" display="https://podminky.urs.cz/item/CS_URS_2024_01/274316131"/>
    <hyperlink ref="F151" r:id="rId12" display="https://podminky.urs.cz/item/CS_URS_2024_01/279351121"/>
    <hyperlink ref="F158" r:id="rId13" display="https://podminky.urs.cz/item/CS_URS_2024_01/279351122"/>
    <hyperlink ref="F168" r:id="rId14" display="https://podminky.urs.cz/item/CS_URS_2024_01/338171113"/>
    <hyperlink ref="F175" r:id="rId15" display="https://podminky.urs.cz/item/CS_URS_2024_01/348121221"/>
    <hyperlink ref="F179" r:id="rId16" display="https://podminky.urs.cz/item/CS_URS_2024_01/348101260"/>
    <hyperlink ref="F182" r:id="rId17" display="https://podminky.urs.cz/item/CS_URS_2024_01/348401153"/>
    <hyperlink ref="F188" r:id="rId18" display="https://podminky.urs.cz/item/CS_URS_2024_01/966001211"/>
    <hyperlink ref="F194" r:id="rId19" display="https://podminky.urs.cz/item/CS_URS_2024_01/966006132"/>
    <hyperlink ref="F200" r:id="rId20" display="https://podminky.urs.cz/item/CS_URS_2024_01/966006511"/>
    <hyperlink ref="F204" r:id="rId21" display="https://podminky.urs.cz/item/CS_URS_2024_01/966071711"/>
    <hyperlink ref="F208" r:id="rId22" display="https://podminky.urs.cz/item/CS_URS_2024_01/966072811"/>
    <hyperlink ref="F212" r:id="rId23" display="https://podminky.urs.cz/item/CS_URS_2024_01/966073813"/>
    <hyperlink ref="F217" r:id="rId24" display="https://podminky.urs.cz/item/CS_URS_2024_01/997221561"/>
    <hyperlink ref="F219" r:id="rId25" display="https://podminky.urs.cz/item/CS_URS_2024_01/997221569"/>
    <hyperlink ref="F223" r:id="rId26" display="https://podminky.urs.cz/item/CS_URS_2024_01/997221611"/>
    <hyperlink ref="F225" r:id="rId27" display="https://podminky.urs.cz/item/CS_URS_2024_01/997221861"/>
    <hyperlink ref="F229" r:id="rId28" display="https://podminky.urs.cz/item/CS_URS_2024_01/71116127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932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ROUND((SUM(BE87:BE258)),  2)</f>
        <v>0</v>
      </c>
      <c r="G33" s="41"/>
      <c r="H33" s="41"/>
      <c r="I33" s="151">
        <v>0.20999999999999999</v>
      </c>
      <c r="J33" s="150">
        <f>ROUND(((SUM(BE87:BE258))*I33),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ROUND((SUM(BF87:BF258)),  2)</f>
        <v>0</v>
      </c>
      <c r="G34" s="41"/>
      <c r="H34" s="41"/>
      <c r="I34" s="151">
        <v>0.12</v>
      </c>
      <c r="J34" s="150">
        <f>ROUND(((SUM(BF87:BF258))*I34),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ROUND((SUM(BG87:BG258)),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ROUND((SUM(BH87:BH258)),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ROUND((SUM(BI87:BI258)),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016/2024_5 - SO 101.5 Chodník boční ulice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124</v>
      </c>
      <c r="E62" s="177"/>
      <c r="F62" s="177"/>
      <c r="G62" s="177"/>
      <c r="H62" s="177"/>
      <c r="I62" s="177"/>
      <c r="J62" s="178">
        <f>J142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126</v>
      </c>
      <c r="E63" s="177"/>
      <c r="F63" s="177"/>
      <c r="G63" s="177"/>
      <c r="H63" s="177"/>
      <c r="I63" s="177"/>
      <c r="J63" s="178">
        <f>J192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127</v>
      </c>
      <c r="E64" s="177"/>
      <c r="F64" s="177"/>
      <c r="G64" s="177"/>
      <c r="H64" s="177"/>
      <c r="I64" s="177"/>
      <c r="J64" s="178">
        <f>J233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128</v>
      </c>
      <c r="E65" s="177"/>
      <c r="F65" s="177"/>
      <c r="G65" s="177"/>
      <c r="H65" s="177"/>
      <c r="I65" s="177"/>
      <c r="J65" s="178">
        <f>J250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788</v>
      </c>
      <c r="E66" s="171"/>
      <c r="F66" s="171"/>
      <c r="G66" s="171"/>
      <c r="H66" s="171"/>
      <c r="I66" s="171"/>
      <c r="J66" s="172">
        <f>J253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789</v>
      </c>
      <c r="E67" s="177"/>
      <c r="F67" s="177"/>
      <c r="G67" s="177"/>
      <c r="H67" s="177"/>
      <c r="I67" s="177"/>
      <c r="J67" s="178">
        <f>J254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129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Rekonstrukce ulice Čapkova, Světlá nad Sázavou I.etapa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114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016/2024_5 - SO 101.5 Chodník boční ulice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ul. Čapkova</v>
      </c>
      <c r="G81" s="43"/>
      <c r="H81" s="43"/>
      <c r="I81" s="35" t="s">
        <v>23</v>
      </c>
      <c r="J81" s="75" t="str">
        <f>IF(J12="","",J12)</f>
        <v>1. 3. 2024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E15</f>
        <v>Město Světlá nad Sázavou</v>
      </c>
      <c r="G83" s="43"/>
      <c r="H83" s="43"/>
      <c r="I83" s="35" t="s">
        <v>31</v>
      </c>
      <c r="J83" s="39" t="str">
        <f>E21</f>
        <v>DI PROJEKT s.r.o.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29</v>
      </c>
      <c r="D84" s="43"/>
      <c r="E84" s="43"/>
      <c r="F84" s="30" t="str">
        <f>IF(E18="","",E18)</f>
        <v>Vyplň údaj</v>
      </c>
      <c r="G84" s="43"/>
      <c r="H84" s="43"/>
      <c r="I84" s="35" t="s">
        <v>36</v>
      </c>
      <c r="J84" s="39" t="str">
        <f>E24</f>
        <v>DI PROJEKT s.r.o.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130</v>
      </c>
      <c r="D86" s="183" t="s">
        <v>58</v>
      </c>
      <c r="E86" s="183" t="s">
        <v>54</v>
      </c>
      <c r="F86" s="183" t="s">
        <v>55</v>
      </c>
      <c r="G86" s="183" t="s">
        <v>131</v>
      </c>
      <c r="H86" s="183" t="s">
        <v>132</v>
      </c>
      <c r="I86" s="183" t="s">
        <v>133</v>
      </c>
      <c r="J86" s="183" t="s">
        <v>118</v>
      </c>
      <c r="K86" s="184" t="s">
        <v>134</v>
      </c>
      <c r="L86" s="185"/>
      <c r="M86" s="95" t="s">
        <v>19</v>
      </c>
      <c r="N86" s="96" t="s">
        <v>43</v>
      </c>
      <c r="O86" s="96" t="s">
        <v>135</v>
      </c>
      <c r="P86" s="96" t="s">
        <v>136</v>
      </c>
      <c r="Q86" s="96" t="s">
        <v>137</v>
      </c>
      <c r="R86" s="96" t="s">
        <v>138</v>
      </c>
      <c r="S86" s="96" t="s">
        <v>139</v>
      </c>
      <c r="T86" s="97" t="s">
        <v>140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141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P88+P253</f>
        <v>0</v>
      </c>
      <c r="Q87" s="99"/>
      <c r="R87" s="188">
        <f>R88+R253</f>
        <v>59.307448725</v>
      </c>
      <c r="S87" s="99"/>
      <c r="T87" s="189">
        <f>T88+T253</f>
        <v>53.369999999999997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72</v>
      </c>
      <c r="AU87" s="20" t="s">
        <v>119</v>
      </c>
      <c r="BK87" s="190">
        <f>BK88+BK253</f>
        <v>0</v>
      </c>
    </row>
    <row r="88" s="12" customFormat="1" ht="25.92" customHeight="1">
      <c r="A88" s="12"/>
      <c r="B88" s="191"/>
      <c r="C88" s="192"/>
      <c r="D88" s="193" t="s">
        <v>72</v>
      </c>
      <c r="E88" s="194" t="s">
        <v>142</v>
      </c>
      <c r="F88" s="194" t="s">
        <v>143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P89+P142+P192+P233+P250</f>
        <v>0</v>
      </c>
      <c r="Q88" s="199"/>
      <c r="R88" s="200">
        <f>R89+R142+R192+R233+R250</f>
        <v>59.286708724999997</v>
      </c>
      <c r="S88" s="199"/>
      <c r="T88" s="201">
        <f>T89+T142+T192+T233+T250</f>
        <v>53.369999999999997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80</v>
      </c>
      <c r="AT88" s="203" t="s">
        <v>72</v>
      </c>
      <c r="AU88" s="203" t="s">
        <v>73</v>
      </c>
      <c r="AY88" s="202" t="s">
        <v>144</v>
      </c>
      <c r="BK88" s="204">
        <f>BK89+BK142+BK192+BK233+BK250</f>
        <v>0</v>
      </c>
    </row>
    <row r="89" s="12" customFormat="1" ht="22.8" customHeight="1">
      <c r="A89" s="12"/>
      <c r="B89" s="191"/>
      <c r="C89" s="192"/>
      <c r="D89" s="193" t="s">
        <v>72</v>
      </c>
      <c r="E89" s="205" t="s">
        <v>80</v>
      </c>
      <c r="F89" s="205" t="s">
        <v>145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SUM(P90:P141)</f>
        <v>0</v>
      </c>
      <c r="Q89" s="199"/>
      <c r="R89" s="200">
        <f>SUM(R90:R141)</f>
        <v>0</v>
      </c>
      <c r="S89" s="199"/>
      <c r="T89" s="201">
        <f>SUM(T90:T141)</f>
        <v>53.369999999999997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80</v>
      </c>
      <c r="AT89" s="203" t="s">
        <v>72</v>
      </c>
      <c r="AU89" s="203" t="s">
        <v>80</v>
      </c>
      <c r="AY89" s="202" t="s">
        <v>144</v>
      </c>
      <c r="BK89" s="204">
        <f>SUM(BK90:BK141)</f>
        <v>0</v>
      </c>
    </row>
    <row r="90" s="2" customFormat="1" ht="37.8" customHeight="1">
      <c r="A90" s="41"/>
      <c r="B90" s="42"/>
      <c r="C90" s="207" t="s">
        <v>80</v>
      </c>
      <c r="D90" s="207" t="s">
        <v>146</v>
      </c>
      <c r="E90" s="208" t="s">
        <v>477</v>
      </c>
      <c r="F90" s="209" t="s">
        <v>478</v>
      </c>
      <c r="G90" s="210" t="s">
        <v>149</v>
      </c>
      <c r="H90" s="211">
        <v>2</v>
      </c>
      <c r="I90" s="212"/>
      <c r="J90" s="213">
        <f>ROUND(I90*H90,2)</f>
        <v>0</v>
      </c>
      <c r="K90" s="209" t="s">
        <v>150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0.23499999999999999</v>
      </c>
      <c r="T90" s="217">
        <f>S90*H90</f>
        <v>0.46999999999999997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151</v>
      </c>
      <c r="AT90" s="218" t="s">
        <v>146</v>
      </c>
      <c r="AU90" s="218" t="s">
        <v>82</v>
      </c>
      <c r="AY90" s="20" t="s">
        <v>144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151</v>
      </c>
      <c r="BM90" s="218" t="s">
        <v>933</v>
      </c>
    </row>
    <row r="91" s="2" customFormat="1">
      <c r="A91" s="41"/>
      <c r="B91" s="42"/>
      <c r="C91" s="43"/>
      <c r="D91" s="220" t="s">
        <v>153</v>
      </c>
      <c r="E91" s="43"/>
      <c r="F91" s="221" t="s">
        <v>480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153</v>
      </c>
      <c r="AU91" s="20" t="s">
        <v>82</v>
      </c>
    </row>
    <row r="92" s="13" customFormat="1">
      <c r="A92" s="13"/>
      <c r="B92" s="225"/>
      <c r="C92" s="226"/>
      <c r="D92" s="227" t="s">
        <v>155</v>
      </c>
      <c r="E92" s="228" t="s">
        <v>19</v>
      </c>
      <c r="F92" s="229" t="s">
        <v>156</v>
      </c>
      <c r="G92" s="226"/>
      <c r="H92" s="228" t="s">
        <v>19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155</v>
      </c>
      <c r="AU92" s="235" t="s">
        <v>82</v>
      </c>
      <c r="AV92" s="13" t="s">
        <v>80</v>
      </c>
      <c r="AW92" s="13" t="s">
        <v>35</v>
      </c>
      <c r="AX92" s="13" t="s">
        <v>73</v>
      </c>
      <c r="AY92" s="235" t="s">
        <v>144</v>
      </c>
    </row>
    <row r="93" s="14" customFormat="1">
      <c r="A93" s="14"/>
      <c r="B93" s="236"/>
      <c r="C93" s="237"/>
      <c r="D93" s="227" t="s">
        <v>155</v>
      </c>
      <c r="E93" s="238" t="s">
        <v>19</v>
      </c>
      <c r="F93" s="239" t="s">
        <v>934</v>
      </c>
      <c r="G93" s="237"/>
      <c r="H93" s="240">
        <v>2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155</v>
      </c>
      <c r="AU93" s="246" t="s">
        <v>82</v>
      </c>
      <c r="AV93" s="14" t="s">
        <v>82</v>
      </c>
      <c r="AW93" s="14" t="s">
        <v>35</v>
      </c>
      <c r="AX93" s="14" t="s">
        <v>80</v>
      </c>
      <c r="AY93" s="246" t="s">
        <v>144</v>
      </c>
    </row>
    <row r="94" s="2" customFormat="1" ht="33" customHeight="1">
      <c r="A94" s="41"/>
      <c r="B94" s="42"/>
      <c r="C94" s="207" t="s">
        <v>82</v>
      </c>
      <c r="D94" s="207" t="s">
        <v>146</v>
      </c>
      <c r="E94" s="208" t="s">
        <v>487</v>
      </c>
      <c r="F94" s="209" t="s">
        <v>488</v>
      </c>
      <c r="G94" s="210" t="s">
        <v>149</v>
      </c>
      <c r="H94" s="211">
        <v>151</v>
      </c>
      <c r="I94" s="212"/>
      <c r="J94" s="213">
        <f>ROUND(I94*H94,2)</f>
        <v>0</v>
      </c>
      <c r="K94" s="209" t="s">
        <v>150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0.22</v>
      </c>
      <c r="T94" s="217">
        <f>S94*H94</f>
        <v>33.219999999999999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151</v>
      </c>
      <c r="AT94" s="218" t="s">
        <v>146</v>
      </c>
      <c r="AU94" s="218" t="s">
        <v>82</v>
      </c>
      <c r="AY94" s="20" t="s">
        <v>144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151</v>
      </c>
      <c r="BM94" s="218" t="s">
        <v>935</v>
      </c>
    </row>
    <row r="95" s="2" customFormat="1">
      <c r="A95" s="41"/>
      <c r="B95" s="42"/>
      <c r="C95" s="43"/>
      <c r="D95" s="220" t="s">
        <v>153</v>
      </c>
      <c r="E95" s="43"/>
      <c r="F95" s="221" t="s">
        <v>490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153</v>
      </c>
      <c r="AU95" s="20" t="s">
        <v>82</v>
      </c>
    </row>
    <row r="96" s="13" customFormat="1">
      <c r="A96" s="13"/>
      <c r="B96" s="225"/>
      <c r="C96" s="226"/>
      <c r="D96" s="227" t="s">
        <v>155</v>
      </c>
      <c r="E96" s="228" t="s">
        <v>19</v>
      </c>
      <c r="F96" s="229" t="s">
        <v>156</v>
      </c>
      <c r="G96" s="226"/>
      <c r="H96" s="228" t="s">
        <v>19</v>
      </c>
      <c r="I96" s="230"/>
      <c r="J96" s="226"/>
      <c r="K96" s="226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155</v>
      </c>
      <c r="AU96" s="235" t="s">
        <v>82</v>
      </c>
      <c r="AV96" s="13" t="s">
        <v>80</v>
      </c>
      <c r="AW96" s="13" t="s">
        <v>35</v>
      </c>
      <c r="AX96" s="13" t="s">
        <v>73</v>
      </c>
      <c r="AY96" s="235" t="s">
        <v>144</v>
      </c>
    </row>
    <row r="97" s="14" customFormat="1">
      <c r="A97" s="14"/>
      <c r="B97" s="236"/>
      <c r="C97" s="237"/>
      <c r="D97" s="227" t="s">
        <v>155</v>
      </c>
      <c r="E97" s="238" t="s">
        <v>19</v>
      </c>
      <c r="F97" s="239" t="s">
        <v>936</v>
      </c>
      <c r="G97" s="237"/>
      <c r="H97" s="240">
        <v>127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155</v>
      </c>
      <c r="AU97" s="246" t="s">
        <v>82</v>
      </c>
      <c r="AV97" s="14" t="s">
        <v>82</v>
      </c>
      <c r="AW97" s="14" t="s">
        <v>35</v>
      </c>
      <c r="AX97" s="14" t="s">
        <v>73</v>
      </c>
      <c r="AY97" s="246" t="s">
        <v>144</v>
      </c>
    </row>
    <row r="98" s="14" customFormat="1">
      <c r="A98" s="14"/>
      <c r="B98" s="236"/>
      <c r="C98" s="237"/>
      <c r="D98" s="227" t="s">
        <v>155</v>
      </c>
      <c r="E98" s="238" t="s">
        <v>19</v>
      </c>
      <c r="F98" s="239" t="s">
        <v>937</v>
      </c>
      <c r="G98" s="237"/>
      <c r="H98" s="240">
        <v>24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155</v>
      </c>
      <c r="AU98" s="246" t="s">
        <v>82</v>
      </c>
      <c r="AV98" s="14" t="s">
        <v>82</v>
      </c>
      <c r="AW98" s="14" t="s">
        <v>35</v>
      </c>
      <c r="AX98" s="14" t="s">
        <v>73</v>
      </c>
      <c r="AY98" s="246" t="s">
        <v>144</v>
      </c>
    </row>
    <row r="99" s="16" customFormat="1">
      <c r="A99" s="16"/>
      <c r="B99" s="258"/>
      <c r="C99" s="259"/>
      <c r="D99" s="227" t="s">
        <v>155</v>
      </c>
      <c r="E99" s="260" t="s">
        <v>19</v>
      </c>
      <c r="F99" s="261" t="s">
        <v>175</v>
      </c>
      <c r="G99" s="259"/>
      <c r="H99" s="262">
        <v>151</v>
      </c>
      <c r="I99" s="263"/>
      <c r="J99" s="259"/>
      <c r="K99" s="259"/>
      <c r="L99" s="264"/>
      <c r="M99" s="265"/>
      <c r="N99" s="266"/>
      <c r="O99" s="266"/>
      <c r="P99" s="266"/>
      <c r="Q99" s="266"/>
      <c r="R99" s="266"/>
      <c r="S99" s="266"/>
      <c r="T99" s="267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T99" s="268" t="s">
        <v>155</v>
      </c>
      <c r="AU99" s="268" t="s">
        <v>82</v>
      </c>
      <c r="AV99" s="16" t="s">
        <v>151</v>
      </c>
      <c r="AW99" s="16" t="s">
        <v>35</v>
      </c>
      <c r="AX99" s="16" t="s">
        <v>80</v>
      </c>
      <c r="AY99" s="268" t="s">
        <v>144</v>
      </c>
    </row>
    <row r="100" s="2" customFormat="1" ht="24.15" customHeight="1">
      <c r="A100" s="41"/>
      <c r="B100" s="42"/>
      <c r="C100" s="207" t="s">
        <v>163</v>
      </c>
      <c r="D100" s="207" t="s">
        <v>146</v>
      </c>
      <c r="E100" s="208" t="s">
        <v>498</v>
      </c>
      <c r="F100" s="209" t="s">
        <v>499</v>
      </c>
      <c r="G100" s="210" t="s">
        <v>244</v>
      </c>
      <c r="H100" s="211">
        <v>96</v>
      </c>
      <c r="I100" s="212"/>
      <c r="J100" s="213">
        <f>ROUND(I100*H100,2)</f>
        <v>0</v>
      </c>
      <c r="K100" s="209" t="s">
        <v>150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0.20499999999999999</v>
      </c>
      <c r="T100" s="217">
        <f>S100*H100</f>
        <v>19.68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938</v>
      </c>
    </row>
    <row r="101" s="2" customFormat="1">
      <c r="A101" s="41"/>
      <c r="B101" s="42"/>
      <c r="C101" s="43"/>
      <c r="D101" s="220" t="s">
        <v>153</v>
      </c>
      <c r="E101" s="43"/>
      <c r="F101" s="221" t="s">
        <v>501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82</v>
      </c>
    </row>
    <row r="102" s="13" customFormat="1">
      <c r="A102" s="13"/>
      <c r="B102" s="225"/>
      <c r="C102" s="226"/>
      <c r="D102" s="227" t="s">
        <v>155</v>
      </c>
      <c r="E102" s="228" t="s">
        <v>19</v>
      </c>
      <c r="F102" s="229" t="s">
        <v>156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155</v>
      </c>
      <c r="AU102" s="235" t="s">
        <v>82</v>
      </c>
      <c r="AV102" s="13" t="s">
        <v>80</v>
      </c>
      <c r="AW102" s="13" t="s">
        <v>35</v>
      </c>
      <c r="AX102" s="13" t="s">
        <v>73</v>
      </c>
      <c r="AY102" s="235" t="s">
        <v>144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939</v>
      </c>
      <c r="G103" s="237"/>
      <c r="H103" s="240">
        <v>96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80</v>
      </c>
      <c r="AY103" s="246" t="s">
        <v>144</v>
      </c>
    </row>
    <row r="104" s="2" customFormat="1" ht="21.75" customHeight="1">
      <c r="A104" s="41"/>
      <c r="B104" s="42"/>
      <c r="C104" s="207" t="s">
        <v>151</v>
      </c>
      <c r="D104" s="207" t="s">
        <v>146</v>
      </c>
      <c r="E104" s="208" t="s">
        <v>164</v>
      </c>
      <c r="F104" s="209" t="s">
        <v>165</v>
      </c>
      <c r="G104" s="210" t="s">
        <v>166</v>
      </c>
      <c r="H104" s="211">
        <v>46.049999999999997</v>
      </c>
      <c r="I104" s="212"/>
      <c r="J104" s="213">
        <f>ROUND(I104*H104,2)</f>
        <v>0</v>
      </c>
      <c r="K104" s="209" t="s">
        <v>150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151</v>
      </c>
      <c r="AT104" s="218" t="s">
        <v>146</v>
      </c>
      <c r="AU104" s="218" t="s">
        <v>82</v>
      </c>
      <c r="AY104" s="20" t="s">
        <v>144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151</v>
      </c>
      <c r="BM104" s="218" t="s">
        <v>940</v>
      </c>
    </row>
    <row r="105" s="2" customFormat="1">
      <c r="A105" s="41"/>
      <c r="B105" s="42"/>
      <c r="C105" s="43"/>
      <c r="D105" s="220" t="s">
        <v>153</v>
      </c>
      <c r="E105" s="43"/>
      <c r="F105" s="221" t="s">
        <v>168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153</v>
      </c>
      <c r="AU105" s="20" t="s">
        <v>82</v>
      </c>
    </row>
    <row r="106" s="13" customFormat="1">
      <c r="A106" s="13"/>
      <c r="B106" s="225"/>
      <c r="C106" s="226"/>
      <c r="D106" s="227" t="s">
        <v>155</v>
      </c>
      <c r="E106" s="228" t="s">
        <v>19</v>
      </c>
      <c r="F106" s="229" t="s">
        <v>156</v>
      </c>
      <c r="G106" s="226"/>
      <c r="H106" s="228" t="s">
        <v>19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155</v>
      </c>
      <c r="AU106" s="235" t="s">
        <v>82</v>
      </c>
      <c r="AV106" s="13" t="s">
        <v>80</v>
      </c>
      <c r="AW106" s="13" t="s">
        <v>35</v>
      </c>
      <c r="AX106" s="13" t="s">
        <v>73</v>
      </c>
      <c r="AY106" s="235" t="s">
        <v>144</v>
      </c>
    </row>
    <row r="107" s="14" customFormat="1">
      <c r="A107" s="14"/>
      <c r="B107" s="236"/>
      <c r="C107" s="237"/>
      <c r="D107" s="227" t="s">
        <v>155</v>
      </c>
      <c r="E107" s="238" t="s">
        <v>19</v>
      </c>
      <c r="F107" s="239" t="s">
        <v>941</v>
      </c>
      <c r="G107" s="237"/>
      <c r="H107" s="240">
        <v>22.199999999999999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155</v>
      </c>
      <c r="AU107" s="246" t="s">
        <v>82</v>
      </c>
      <c r="AV107" s="14" t="s">
        <v>82</v>
      </c>
      <c r="AW107" s="14" t="s">
        <v>35</v>
      </c>
      <c r="AX107" s="14" t="s">
        <v>73</v>
      </c>
      <c r="AY107" s="246" t="s">
        <v>144</v>
      </c>
    </row>
    <row r="108" s="14" customFormat="1">
      <c r="A108" s="14"/>
      <c r="B108" s="236"/>
      <c r="C108" s="237"/>
      <c r="D108" s="227" t="s">
        <v>155</v>
      </c>
      <c r="E108" s="238" t="s">
        <v>19</v>
      </c>
      <c r="F108" s="239" t="s">
        <v>942</v>
      </c>
      <c r="G108" s="237"/>
      <c r="H108" s="240">
        <v>4.7999999999999998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155</v>
      </c>
      <c r="AU108" s="246" t="s">
        <v>82</v>
      </c>
      <c r="AV108" s="14" t="s">
        <v>82</v>
      </c>
      <c r="AW108" s="14" t="s">
        <v>35</v>
      </c>
      <c r="AX108" s="14" t="s">
        <v>73</v>
      </c>
      <c r="AY108" s="246" t="s">
        <v>144</v>
      </c>
    </row>
    <row r="109" s="15" customFormat="1">
      <c r="A109" s="15"/>
      <c r="B109" s="247"/>
      <c r="C109" s="248"/>
      <c r="D109" s="227" t="s">
        <v>155</v>
      </c>
      <c r="E109" s="249" t="s">
        <v>19</v>
      </c>
      <c r="F109" s="250" t="s">
        <v>171</v>
      </c>
      <c r="G109" s="248"/>
      <c r="H109" s="251">
        <v>27</v>
      </c>
      <c r="I109" s="252"/>
      <c r="J109" s="248"/>
      <c r="K109" s="248"/>
      <c r="L109" s="253"/>
      <c r="M109" s="254"/>
      <c r="N109" s="255"/>
      <c r="O109" s="255"/>
      <c r="P109" s="255"/>
      <c r="Q109" s="255"/>
      <c r="R109" s="255"/>
      <c r="S109" s="255"/>
      <c r="T109" s="25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7" t="s">
        <v>155</v>
      </c>
      <c r="AU109" s="257" t="s">
        <v>82</v>
      </c>
      <c r="AV109" s="15" t="s">
        <v>163</v>
      </c>
      <c r="AW109" s="15" t="s">
        <v>35</v>
      </c>
      <c r="AX109" s="15" t="s">
        <v>73</v>
      </c>
      <c r="AY109" s="257" t="s">
        <v>144</v>
      </c>
    </row>
    <row r="110" s="13" customFormat="1">
      <c r="A110" s="13"/>
      <c r="B110" s="225"/>
      <c r="C110" s="226"/>
      <c r="D110" s="227" t="s">
        <v>155</v>
      </c>
      <c r="E110" s="228" t="s">
        <v>19</v>
      </c>
      <c r="F110" s="229" t="s">
        <v>172</v>
      </c>
      <c r="G110" s="226"/>
      <c r="H110" s="228" t="s">
        <v>19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155</v>
      </c>
      <c r="AU110" s="235" t="s">
        <v>82</v>
      </c>
      <c r="AV110" s="13" t="s">
        <v>80</v>
      </c>
      <c r="AW110" s="13" t="s">
        <v>35</v>
      </c>
      <c r="AX110" s="13" t="s">
        <v>73</v>
      </c>
      <c r="AY110" s="235" t="s">
        <v>144</v>
      </c>
    </row>
    <row r="111" s="14" customFormat="1">
      <c r="A111" s="14"/>
      <c r="B111" s="236"/>
      <c r="C111" s="237"/>
      <c r="D111" s="227" t="s">
        <v>155</v>
      </c>
      <c r="E111" s="238" t="s">
        <v>19</v>
      </c>
      <c r="F111" s="239" t="s">
        <v>943</v>
      </c>
      <c r="G111" s="237"/>
      <c r="H111" s="240">
        <v>16.649999999999999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155</v>
      </c>
      <c r="AU111" s="246" t="s">
        <v>82</v>
      </c>
      <c r="AV111" s="14" t="s">
        <v>82</v>
      </c>
      <c r="AW111" s="14" t="s">
        <v>35</v>
      </c>
      <c r="AX111" s="14" t="s">
        <v>73</v>
      </c>
      <c r="AY111" s="246" t="s">
        <v>144</v>
      </c>
    </row>
    <row r="112" s="14" customFormat="1">
      <c r="A112" s="14"/>
      <c r="B112" s="236"/>
      <c r="C112" s="237"/>
      <c r="D112" s="227" t="s">
        <v>155</v>
      </c>
      <c r="E112" s="238" t="s">
        <v>19</v>
      </c>
      <c r="F112" s="239" t="s">
        <v>944</v>
      </c>
      <c r="G112" s="237"/>
      <c r="H112" s="240">
        <v>2.3999999999999999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155</v>
      </c>
      <c r="AU112" s="246" t="s">
        <v>82</v>
      </c>
      <c r="AV112" s="14" t="s">
        <v>82</v>
      </c>
      <c r="AW112" s="14" t="s">
        <v>35</v>
      </c>
      <c r="AX112" s="14" t="s">
        <v>73</v>
      </c>
      <c r="AY112" s="246" t="s">
        <v>144</v>
      </c>
    </row>
    <row r="113" s="15" customFormat="1">
      <c r="A113" s="15"/>
      <c r="B113" s="247"/>
      <c r="C113" s="248"/>
      <c r="D113" s="227" t="s">
        <v>155</v>
      </c>
      <c r="E113" s="249" t="s">
        <v>19</v>
      </c>
      <c r="F113" s="250" t="s">
        <v>171</v>
      </c>
      <c r="G113" s="248"/>
      <c r="H113" s="251">
        <v>19.049999999999997</v>
      </c>
      <c r="I113" s="252"/>
      <c r="J113" s="248"/>
      <c r="K113" s="248"/>
      <c r="L113" s="253"/>
      <c r="M113" s="254"/>
      <c r="N113" s="255"/>
      <c r="O113" s="255"/>
      <c r="P113" s="255"/>
      <c r="Q113" s="255"/>
      <c r="R113" s="255"/>
      <c r="S113" s="255"/>
      <c r="T113" s="256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7" t="s">
        <v>155</v>
      </c>
      <c r="AU113" s="257" t="s">
        <v>82</v>
      </c>
      <c r="AV113" s="15" t="s">
        <v>163</v>
      </c>
      <c r="AW113" s="15" t="s">
        <v>35</v>
      </c>
      <c r="AX113" s="15" t="s">
        <v>73</v>
      </c>
      <c r="AY113" s="257" t="s">
        <v>144</v>
      </c>
    </row>
    <row r="114" s="16" customFormat="1">
      <c r="A114" s="16"/>
      <c r="B114" s="258"/>
      <c r="C114" s="259"/>
      <c r="D114" s="227" t="s">
        <v>155</v>
      </c>
      <c r="E114" s="260" t="s">
        <v>19</v>
      </c>
      <c r="F114" s="261" t="s">
        <v>175</v>
      </c>
      <c r="G114" s="259"/>
      <c r="H114" s="262">
        <v>46.049999999999997</v>
      </c>
      <c r="I114" s="263"/>
      <c r="J114" s="259"/>
      <c r="K114" s="259"/>
      <c r="L114" s="264"/>
      <c r="M114" s="265"/>
      <c r="N114" s="266"/>
      <c r="O114" s="266"/>
      <c r="P114" s="266"/>
      <c r="Q114" s="266"/>
      <c r="R114" s="266"/>
      <c r="S114" s="266"/>
      <c r="T114" s="267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T114" s="268" t="s">
        <v>155</v>
      </c>
      <c r="AU114" s="268" t="s">
        <v>82</v>
      </c>
      <c r="AV114" s="16" t="s">
        <v>151</v>
      </c>
      <c r="AW114" s="16" t="s">
        <v>35</v>
      </c>
      <c r="AX114" s="16" t="s">
        <v>80</v>
      </c>
      <c r="AY114" s="268" t="s">
        <v>144</v>
      </c>
    </row>
    <row r="115" s="2" customFormat="1" ht="37.8" customHeight="1">
      <c r="A115" s="41"/>
      <c r="B115" s="42"/>
      <c r="C115" s="207" t="s">
        <v>182</v>
      </c>
      <c r="D115" s="207" t="s">
        <v>146</v>
      </c>
      <c r="E115" s="208" t="s">
        <v>183</v>
      </c>
      <c r="F115" s="209" t="s">
        <v>184</v>
      </c>
      <c r="G115" s="210" t="s">
        <v>166</v>
      </c>
      <c r="H115" s="211">
        <v>46.049999999999997</v>
      </c>
      <c r="I115" s="212"/>
      <c r="J115" s="213">
        <f>ROUND(I115*H115,2)</f>
        <v>0</v>
      </c>
      <c r="K115" s="209" t="s">
        <v>150</v>
      </c>
      <c r="L115" s="47"/>
      <c r="M115" s="214" t="s">
        <v>19</v>
      </c>
      <c r="N115" s="215" t="s">
        <v>44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151</v>
      </c>
      <c r="AT115" s="218" t="s">
        <v>146</v>
      </c>
      <c r="AU115" s="218" t="s">
        <v>82</v>
      </c>
      <c r="AY115" s="20" t="s">
        <v>144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151</v>
      </c>
      <c r="BM115" s="218" t="s">
        <v>945</v>
      </c>
    </row>
    <row r="116" s="2" customFormat="1">
      <c r="A116" s="41"/>
      <c r="B116" s="42"/>
      <c r="C116" s="43"/>
      <c r="D116" s="220" t="s">
        <v>153</v>
      </c>
      <c r="E116" s="43"/>
      <c r="F116" s="221" t="s">
        <v>186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153</v>
      </c>
      <c r="AU116" s="20" t="s">
        <v>82</v>
      </c>
    </row>
    <row r="117" s="14" customFormat="1">
      <c r="A117" s="14"/>
      <c r="B117" s="236"/>
      <c r="C117" s="237"/>
      <c r="D117" s="227" t="s">
        <v>155</v>
      </c>
      <c r="E117" s="238" t="s">
        <v>19</v>
      </c>
      <c r="F117" s="239" t="s">
        <v>946</v>
      </c>
      <c r="G117" s="237"/>
      <c r="H117" s="240">
        <v>27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155</v>
      </c>
      <c r="AU117" s="246" t="s">
        <v>82</v>
      </c>
      <c r="AV117" s="14" t="s">
        <v>82</v>
      </c>
      <c r="AW117" s="14" t="s">
        <v>35</v>
      </c>
      <c r="AX117" s="14" t="s">
        <v>73</v>
      </c>
      <c r="AY117" s="246" t="s">
        <v>144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947</v>
      </c>
      <c r="G118" s="237"/>
      <c r="H118" s="240">
        <v>19.050000000000001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73</v>
      </c>
      <c r="AY118" s="246" t="s">
        <v>144</v>
      </c>
    </row>
    <row r="119" s="16" customFormat="1">
      <c r="A119" s="16"/>
      <c r="B119" s="258"/>
      <c r="C119" s="259"/>
      <c r="D119" s="227" t="s">
        <v>155</v>
      </c>
      <c r="E119" s="260" t="s">
        <v>19</v>
      </c>
      <c r="F119" s="261" t="s">
        <v>175</v>
      </c>
      <c r="G119" s="259"/>
      <c r="H119" s="262">
        <v>46.049999999999997</v>
      </c>
      <c r="I119" s="263"/>
      <c r="J119" s="259"/>
      <c r="K119" s="259"/>
      <c r="L119" s="264"/>
      <c r="M119" s="265"/>
      <c r="N119" s="266"/>
      <c r="O119" s="266"/>
      <c r="P119" s="266"/>
      <c r="Q119" s="266"/>
      <c r="R119" s="266"/>
      <c r="S119" s="266"/>
      <c r="T119" s="267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T119" s="268" t="s">
        <v>155</v>
      </c>
      <c r="AU119" s="268" t="s">
        <v>82</v>
      </c>
      <c r="AV119" s="16" t="s">
        <v>151</v>
      </c>
      <c r="AW119" s="16" t="s">
        <v>35</v>
      </c>
      <c r="AX119" s="16" t="s">
        <v>80</v>
      </c>
      <c r="AY119" s="268" t="s">
        <v>144</v>
      </c>
    </row>
    <row r="120" s="2" customFormat="1" ht="37.8" customHeight="1">
      <c r="A120" s="41"/>
      <c r="B120" s="42"/>
      <c r="C120" s="207" t="s">
        <v>191</v>
      </c>
      <c r="D120" s="207" t="s">
        <v>146</v>
      </c>
      <c r="E120" s="208" t="s">
        <v>192</v>
      </c>
      <c r="F120" s="209" t="s">
        <v>193</v>
      </c>
      <c r="G120" s="210" t="s">
        <v>166</v>
      </c>
      <c r="H120" s="211">
        <v>460.5</v>
      </c>
      <c r="I120" s="212"/>
      <c r="J120" s="213">
        <f>ROUND(I120*H120,2)</f>
        <v>0</v>
      </c>
      <c r="K120" s="209" t="s">
        <v>150</v>
      </c>
      <c r="L120" s="47"/>
      <c r="M120" s="214" t="s">
        <v>19</v>
      </c>
      <c r="N120" s="215" t="s">
        <v>44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151</v>
      </c>
      <c r="AT120" s="218" t="s">
        <v>146</v>
      </c>
      <c r="AU120" s="218" t="s">
        <v>82</v>
      </c>
      <c r="AY120" s="20" t="s">
        <v>144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151</v>
      </c>
      <c r="BM120" s="218" t="s">
        <v>948</v>
      </c>
    </row>
    <row r="121" s="2" customFormat="1">
      <c r="A121" s="41"/>
      <c r="B121" s="42"/>
      <c r="C121" s="43"/>
      <c r="D121" s="220" t="s">
        <v>153</v>
      </c>
      <c r="E121" s="43"/>
      <c r="F121" s="221" t="s">
        <v>195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153</v>
      </c>
      <c r="AU121" s="20" t="s">
        <v>82</v>
      </c>
    </row>
    <row r="122" s="13" customFormat="1">
      <c r="A122" s="13"/>
      <c r="B122" s="225"/>
      <c r="C122" s="226"/>
      <c r="D122" s="227" t="s">
        <v>155</v>
      </c>
      <c r="E122" s="228" t="s">
        <v>19</v>
      </c>
      <c r="F122" s="229" t="s">
        <v>196</v>
      </c>
      <c r="G122" s="226"/>
      <c r="H122" s="228" t="s">
        <v>19</v>
      </c>
      <c r="I122" s="230"/>
      <c r="J122" s="226"/>
      <c r="K122" s="226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155</v>
      </c>
      <c r="AU122" s="235" t="s">
        <v>82</v>
      </c>
      <c r="AV122" s="13" t="s">
        <v>80</v>
      </c>
      <c r="AW122" s="13" t="s">
        <v>35</v>
      </c>
      <c r="AX122" s="13" t="s">
        <v>73</v>
      </c>
      <c r="AY122" s="235" t="s">
        <v>144</v>
      </c>
    </row>
    <row r="123" s="14" customFormat="1">
      <c r="A123" s="14"/>
      <c r="B123" s="236"/>
      <c r="C123" s="237"/>
      <c r="D123" s="227" t="s">
        <v>155</v>
      </c>
      <c r="E123" s="238" t="s">
        <v>19</v>
      </c>
      <c r="F123" s="239" t="s">
        <v>949</v>
      </c>
      <c r="G123" s="237"/>
      <c r="H123" s="240">
        <v>270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155</v>
      </c>
      <c r="AU123" s="246" t="s">
        <v>82</v>
      </c>
      <c r="AV123" s="14" t="s">
        <v>82</v>
      </c>
      <c r="AW123" s="14" t="s">
        <v>35</v>
      </c>
      <c r="AX123" s="14" t="s">
        <v>73</v>
      </c>
      <c r="AY123" s="246" t="s">
        <v>144</v>
      </c>
    </row>
    <row r="124" s="14" customFormat="1">
      <c r="A124" s="14"/>
      <c r="B124" s="236"/>
      <c r="C124" s="237"/>
      <c r="D124" s="227" t="s">
        <v>155</v>
      </c>
      <c r="E124" s="238" t="s">
        <v>19</v>
      </c>
      <c r="F124" s="239" t="s">
        <v>950</v>
      </c>
      <c r="G124" s="237"/>
      <c r="H124" s="240">
        <v>190.5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155</v>
      </c>
      <c r="AU124" s="246" t="s">
        <v>82</v>
      </c>
      <c r="AV124" s="14" t="s">
        <v>82</v>
      </c>
      <c r="AW124" s="14" t="s">
        <v>35</v>
      </c>
      <c r="AX124" s="14" t="s">
        <v>73</v>
      </c>
      <c r="AY124" s="246" t="s">
        <v>144</v>
      </c>
    </row>
    <row r="125" s="16" customFormat="1">
      <c r="A125" s="16"/>
      <c r="B125" s="258"/>
      <c r="C125" s="259"/>
      <c r="D125" s="227" t="s">
        <v>155</v>
      </c>
      <c r="E125" s="260" t="s">
        <v>19</v>
      </c>
      <c r="F125" s="261" t="s">
        <v>175</v>
      </c>
      <c r="G125" s="259"/>
      <c r="H125" s="262">
        <v>460.5</v>
      </c>
      <c r="I125" s="263"/>
      <c r="J125" s="259"/>
      <c r="K125" s="259"/>
      <c r="L125" s="264"/>
      <c r="M125" s="265"/>
      <c r="N125" s="266"/>
      <c r="O125" s="266"/>
      <c r="P125" s="266"/>
      <c r="Q125" s="266"/>
      <c r="R125" s="266"/>
      <c r="S125" s="266"/>
      <c r="T125" s="267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T125" s="268" t="s">
        <v>155</v>
      </c>
      <c r="AU125" s="268" t="s">
        <v>82</v>
      </c>
      <c r="AV125" s="16" t="s">
        <v>151</v>
      </c>
      <c r="AW125" s="16" t="s">
        <v>35</v>
      </c>
      <c r="AX125" s="16" t="s">
        <v>80</v>
      </c>
      <c r="AY125" s="268" t="s">
        <v>144</v>
      </c>
    </row>
    <row r="126" s="2" customFormat="1" ht="24.15" customHeight="1">
      <c r="A126" s="41"/>
      <c r="B126" s="42"/>
      <c r="C126" s="207" t="s">
        <v>201</v>
      </c>
      <c r="D126" s="207" t="s">
        <v>146</v>
      </c>
      <c r="E126" s="208" t="s">
        <v>208</v>
      </c>
      <c r="F126" s="209" t="s">
        <v>209</v>
      </c>
      <c r="G126" s="210" t="s">
        <v>166</v>
      </c>
      <c r="H126" s="211">
        <v>46.049999999999997</v>
      </c>
      <c r="I126" s="212"/>
      <c r="J126" s="213">
        <f>ROUND(I126*H126,2)</f>
        <v>0</v>
      </c>
      <c r="K126" s="209" t="s">
        <v>150</v>
      </c>
      <c r="L126" s="47"/>
      <c r="M126" s="214" t="s">
        <v>19</v>
      </c>
      <c r="N126" s="215" t="s">
        <v>44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151</v>
      </c>
      <c r="AT126" s="218" t="s">
        <v>146</v>
      </c>
      <c r="AU126" s="218" t="s">
        <v>82</v>
      </c>
      <c r="AY126" s="20" t="s">
        <v>144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151</v>
      </c>
      <c r="BM126" s="218" t="s">
        <v>951</v>
      </c>
    </row>
    <row r="127" s="2" customFormat="1">
      <c r="A127" s="41"/>
      <c r="B127" s="42"/>
      <c r="C127" s="43"/>
      <c r="D127" s="220" t="s">
        <v>153</v>
      </c>
      <c r="E127" s="43"/>
      <c r="F127" s="221" t="s">
        <v>211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153</v>
      </c>
      <c r="AU127" s="20" t="s">
        <v>82</v>
      </c>
    </row>
    <row r="128" s="14" customFormat="1">
      <c r="A128" s="14"/>
      <c r="B128" s="236"/>
      <c r="C128" s="237"/>
      <c r="D128" s="227" t="s">
        <v>155</v>
      </c>
      <c r="E128" s="238" t="s">
        <v>19</v>
      </c>
      <c r="F128" s="239" t="s">
        <v>946</v>
      </c>
      <c r="G128" s="237"/>
      <c r="H128" s="240">
        <v>27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155</v>
      </c>
      <c r="AU128" s="246" t="s">
        <v>82</v>
      </c>
      <c r="AV128" s="14" t="s">
        <v>82</v>
      </c>
      <c r="AW128" s="14" t="s">
        <v>35</v>
      </c>
      <c r="AX128" s="14" t="s">
        <v>73</v>
      </c>
      <c r="AY128" s="246" t="s">
        <v>144</v>
      </c>
    </row>
    <row r="129" s="14" customFormat="1">
      <c r="A129" s="14"/>
      <c r="B129" s="236"/>
      <c r="C129" s="237"/>
      <c r="D129" s="227" t="s">
        <v>155</v>
      </c>
      <c r="E129" s="238" t="s">
        <v>19</v>
      </c>
      <c r="F129" s="239" t="s">
        <v>947</v>
      </c>
      <c r="G129" s="237"/>
      <c r="H129" s="240">
        <v>19.050000000000001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155</v>
      </c>
      <c r="AU129" s="246" t="s">
        <v>82</v>
      </c>
      <c r="AV129" s="14" t="s">
        <v>82</v>
      </c>
      <c r="AW129" s="14" t="s">
        <v>35</v>
      </c>
      <c r="AX129" s="14" t="s">
        <v>73</v>
      </c>
      <c r="AY129" s="246" t="s">
        <v>144</v>
      </c>
    </row>
    <row r="130" s="16" customFormat="1">
      <c r="A130" s="16"/>
      <c r="B130" s="258"/>
      <c r="C130" s="259"/>
      <c r="D130" s="227" t="s">
        <v>155</v>
      </c>
      <c r="E130" s="260" t="s">
        <v>19</v>
      </c>
      <c r="F130" s="261" t="s">
        <v>175</v>
      </c>
      <c r="G130" s="259"/>
      <c r="H130" s="262">
        <v>46.049999999999997</v>
      </c>
      <c r="I130" s="263"/>
      <c r="J130" s="259"/>
      <c r="K130" s="259"/>
      <c r="L130" s="264"/>
      <c r="M130" s="265"/>
      <c r="N130" s="266"/>
      <c r="O130" s="266"/>
      <c r="P130" s="266"/>
      <c r="Q130" s="266"/>
      <c r="R130" s="266"/>
      <c r="S130" s="266"/>
      <c r="T130" s="267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68" t="s">
        <v>155</v>
      </c>
      <c r="AU130" s="268" t="s">
        <v>82</v>
      </c>
      <c r="AV130" s="16" t="s">
        <v>151</v>
      </c>
      <c r="AW130" s="16" t="s">
        <v>35</v>
      </c>
      <c r="AX130" s="16" t="s">
        <v>80</v>
      </c>
      <c r="AY130" s="268" t="s">
        <v>144</v>
      </c>
    </row>
    <row r="131" s="2" customFormat="1" ht="24.15" customHeight="1">
      <c r="A131" s="41"/>
      <c r="B131" s="42"/>
      <c r="C131" s="207" t="s">
        <v>207</v>
      </c>
      <c r="D131" s="207" t="s">
        <v>146</v>
      </c>
      <c r="E131" s="208" t="s">
        <v>213</v>
      </c>
      <c r="F131" s="209" t="s">
        <v>214</v>
      </c>
      <c r="G131" s="210" t="s">
        <v>215</v>
      </c>
      <c r="H131" s="211">
        <v>82.890000000000001</v>
      </c>
      <c r="I131" s="212"/>
      <c r="J131" s="213">
        <f>ROUND(I131*H131,2)</f>
        <v>0</v>
      </c>
      <c r="K131" s="209" t="s">
        <v>150</v>
      </c>
      <c r="L131" s="47"/>
      <c r="M131" s="214" t="s">
        <v>19</v>
      </c>
      <c r="N131" s="215" t="s">
        <v>44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151</v>
      </c>
      <c r="AT131" s="218" t="s">
        <v>146</v>
      </c>
      <c r="AU131" s="218" t="s">
        <v>82</v>
      </c>
      <c r="AY131" s="20" t="s">
        <v>144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151</v>
      </c>
      <c r="BM131" s="218" t="s">
        <v>952</v>
      </c>
    </row>
    <row r="132" s="2" customFormat="1">
      <c r="A132" s="41"/>
      <c r="B132" s="42"/>
      <c r="C132" s="43"/>
      <c r="D132" s="220" t="s">
        <v>153</v>
      </c>
      <c r="E132" s="43"/>
      <c r="F132" s="221" t="s">
        <v>217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153</v>
      </c>
      <c r="AU132" s="20" t="s">
        <v>82</v>
      </c>
    </row>
    <row r="133" s="14" customFormat="1">
      <c r="A133" s="14"/>
      <c r="B133" s="236"/>
      <c r="C133" s="237"/>
      <c r="D133" s="227" t="s">
        <v>155</v>
      </c>
      <c r="E133" s="238" t="s">
        <v>19</v>
      </c>
      <c r="F133" s="239" t="s">
        <v>953</v>
      </c>
      <c r="G133" s="237"/>
      <c r="H133" s="240">
        <v>48.600000000000001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155</v>
      </c>
      <c r="AU133" s="246" t="s">
        <v>82</v>
      </c>
      <c r="AV133" s="14" t="s">
        <v>82</v>
      </c>
      <c r="AW133" s="14" t="s">
        <v>35</v>
      </c>
      <c r="AX133" s="14" t="s">
        <v>73</v>
      </c>
      <c r="AY133" s="246" t="s">
        <v>144</v>
      </c>
    </row>
    <row r="134" s="14" customFormat="1">
      <c r="A134" s="14"/>
      <c r="B134" s="236"/>
      <c r="C134" s="237"/>
      <c r="D134" s="227" t="s">
        <v>155</v>
      </c>
      <c r="E134" s="238" t="s">
        <v>19</v>
      </c>
      <c r="F134" s="239" t="s">
        <v>954</v>
      </c>
      <c r="G134" s="237"/>
      <c r="H134" s="240">
        <v>34.289999999999999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155</v>
      </c>
      <c r="AU134" s="246" t="s">
        <v>82</v>
      </c>
      <c r="AV134" s="14" t="s">
        <v>82</v>
      </c>
      <c r="AW134" s="14" t="s">
        <v>35</v>
      </c>
      <c r="AX134" s="14" t="s">
        <v>73</v>
      </c>
      <c r="AY134" s="246" t="s">
        <v>144</v>
      </c>
    </row>
    <row r="135" s="16" customFormat="1">
      <c r="A135" s="16"/>
      <c r="B135" s="258"/>
      <c r="C135" s="259"/>
      <c r="D135" s="227" t="s">
        <v>155</v>
      </c>
      <c r="E135" s="260" t="s">
        <v>19</v>
      </c>
      <c r="F135" s="261" t="s">
        <v>175</v>
      </c>
      <c r="G135" s="259"/>
      <c r="H135" s="262">
        <v>82.890000000000001</v>
      </c>
      <c r="I135" s="263"/>
      <c r="J135" s="259"/>
      <c r="K135" s="259"/>
      <c r="L135" s="264"/>
      <c r="M135" s="265"/>
      <c r="N135" s="266"/>
      <c r="O135" s="266"/>
      <c r="P135" s="266"/>
      <c r="Q135" s="266"/>
      <c r="R135" s="266"/>
      <c r="S135" s="266"/>
      <c r="T135" s="267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68" t="s">
        <v>155</v>
      </c>
      <c r="AU135" s="268" t="s">
        <v>82</v>
      </c>
      <c r="AV135" s="16" t="s">
        <v>151</v>
      </c>
      <c r="AW135" s="16" t="s">
        <v>35</v>
      </c>
      <c r="AX135" s="16" t="s">
        <v>80</v>
      </c>
      <c r="AY135" s="268" t="s">
        <v>144</v>
      </c>
    </row>
    <row r="136" s="2" customFormat="1" ht="21.75" customHeight="1">
      <c r="A136" s="41"/>
      <c r="B136" s="42"/>
      <c r="C136" s="207" t="s">
        <v>212</v>
      </c>
      <c r="D136" s="207" t="s">
        <v>146</v>
      </c>
      <c r="E136" s="208" t="s">
        <v>234</v>
      </c>
      <c r="F136" s="209" t="s">
        <v>235</v>
      </c>
      <c r="G136" s="210" t="s">
        <v>149</v>
      </c>
      <c r="H136" s="211">
        <v>127</v>
      </c>
      <c r="I136" s="212"/>
      <c r="J136" s="213">
        <f>ROUND(I136*H136,2)</f>
        <v>0</v>
      </c>
      <c r="K136" s="209" t="s">
        <v>150</v>
      </c>
      <c r="L136" s="47"/>
      <c r="M136" s="214" t="s">
        <v>19</v>
      </c>
      <c r="N136" s="215" t="s">
        <v>44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151</v>
      </c>
      <c r="AT136" s="218" t="s">
        <v>146</v>
      </c>
      <c r="AU136" s="218" t="s">
        <v>82</v>
      </c>
      <c r="AY136" s="20" t="s">
        <v>144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151</v>
      </c>
      <c r="BM136" s="218" t="s">
        <v>955</v>
      </c>
    </row>
    <row r="137" s="2" customFormat="1">
      <c r="A137" s="41"/>
      <c r="B137" s="42"/>
      <c r="C137" s="43"/>
      <c r="D137" s="220" t="s">
        <v>153</v>
      </c>
      <c r="E137" s="43"/>
      <c r="F137" s="221" t="s">
        <v>237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153</v>
      </c>
      <c r="AU137" s="20" t="s">
        <v>82</v>
      </c>
    </row>
    <row r="138" s="13" customFormat="1">
      <c r="A138" s="13"/>
      <c r="B138" s="225"/>
      <c r="C138" s="226"/>
      <c r="D138" s="227" t="s">
        <v>155</v>
      </c>
      <c r="E138" s="228" t="s">
        <v>19</v>
      </c>
      <c r="F138" s="229" t="s">
        <v>156</v>
      </c>
      <c r="G138" s="226"/>
      <c r="H138" s="228" t="s">
        <v>19</v>
      </c>
      <c r="I138" s="230"/>
      <c r="J138" s="226"/>
      <c r="K138" s="226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155</v>
      </c>
      <c r="AU138" s="235" t="s">
        <v>82</v>
      </c>
      <c r="AV138" s="13" t="s">
        <v>80</v>
      </c>
      <c r="AW138" s="13" t="s">
        <v>35</v>
      </c>
      <c r="AX138" s="13" t="s">
        <v>73</v>
      </c>
      <c r="AY138" s="235" t="s">
        <v>144</v>
      </c>
    </row>
    <row r="139" s="14" customFormat="1">
      <c r="A139" s="14"/>
      <c r="B139" s="236"/>
      <c r="C139" s="237"/>
      <c r="D139" s="227" t="s">
        <v>155</v>
      </c>
      <c r="E139" s="238" t="s">
        <v>19</v>
      </c>
      <c r="F139" s="239" t="s">
        <v>956</v>
      </c>
      <c r="G139" s="237"/>
      <c r="H139" s="240">
        <v>16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155</v>
      </c>
      <c r="AU139" s="246" t="s">
        <v>82</v>
      </c>
      <c r="AV139" s="14" t="s">
        <v>82</v>
      </c>
      <c r="AW139" s="14" t="s">
        <v>35</v>
      </c>
      <c r="AX139" s="14" t="s">
        <v>73</v>
      </c>
      <c r="AY139" s="246" t="s">
        <v>144</v>
      </c>
    </row>
    <row r="140" s="14" customFormat="1">
      <c r="A140" s="14"/>
      <c r="B140" s="236"/>
      <c r="C140" s="237"/>
      <c r="D140" s="227" t="s">
        <v>155</v>
      </c>
      <c r="E140" s="238" t="s">
        <v>19</v>
      </c>
      <c r="F140" s="239" t="s">
        <v>957</v>
      </c>
      <c r="G140" s="237"/>
      <c r="H140" s="240">
        <v>111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155</v>
      </c>
      <c r="AU140" s="246" t="s">
        <v>82</v>
      </c>
      <c r="AV140" s="14" t="s">
        <v>82</v>
      </c>
      <c r="AW140" s="14" t="s">
        <v>35</v>
      </c>
      <c r="AX140" s="14" t="s">
        <v>73</v>
      </c>
      <c r="AY140" s="246" t="s">
        <v>144</v>
      </c>
    </row>
    <row r="141" s="16" customFormat="1">
      <c r="A141" s="16"/>
      <c r="B141" s="258"/>
      <c r="C141" s="259"/>
      <c r="D141" s="227" t="s">
        <v>155</v>
      </c>
      <c r="E141" s="260" t="s">
        <v>19</v>
      </c>
      <c r="F141" s="261" t="s">
        <v>175</v>
      </c>
      <c r="G141" s="259"/>
      <c r="H141" s="262">
        <v>127</v>
      </c>
      <c r="I141" s="263"/>
      <c r="J141" s="259"/>
      <c r="K141" s="259"/>
      <c r="L141" s="264"/>
      <c r="M141" s="265"/>
      <c r="N141" s="266"/>
      <c r="O141" s="266"/>
      <c r="P141" s="266"/>
      <c r="Q141" s="266"/>
      <c r="R141" s="266"/>
      <c r="S141" s="266"/>
      <c r="T141" s="267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268" t="s">
        <v>155</v>
      </c>
      <c r="AU141" s="268" t="s">
        <v>82</v>
      </c>
      <c r="AV141" s="16" t="s">
        <v>151</v>
      </c>
      <c r="AW141" s="16" t="s">
        <v>35</v>
      </c>
      <c r="AX141" s="16" t="s">
        <v>80</v>
      </c>
      <c r="AY141" s="268" t="s">
        <v>144</v>
      </c>
    </row>
    <row r="142" s="12" customFormat="1" ht="22.8" customHeight="1">
      <c r="A142" s="12"/>
      <c r="B142" s="191"/>
      <c r="C142" s="192"/>
      <c r="D142" s="193" t="s">
        <v>72</v>
      </c>
      <c r="E142" s="205" t="s">
        <v>182</v>
      </c>
      <c r="F142" s="205" t="s">
        <v>255</v>
      </c>
      <c r="G142" s="192"/>
      <c r="H142" s="192"/>
      <c r="I142" s="195"/>
      <c r="J142" s="206">
        <f>BK142</f>
        <v>0</v>
      </c>
      <c r="K142" s="192"/>
      <c r="L142" s="197"/>
      <c r="M142" s="198"/>
      <c r="N142" s="199"/>
      <c r="O142" s="199"/>
      <c r="P142" s="200">
        <f>SUM(P143:P191)</f>
        <v>0</v>
      </c>
      <c r="Q142" s="199"/>
      <c r="R142" s="200">
        <f>SUM(R143:R191)</f>
        <v>29.051359999999999</v>
      </c>
      <c r="S142" s="199"/>
      <c r="T142" s="201">
        <f>SUM(T143:T191)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2" t="s">
        <v>80</v>
      </c>
      <c r="AT142" s="203" t="s">
        <v>72</v>
      </c>
      <c r="AU142" s="203" t="s">
        <v>80</v>
      </c>
      <c r="AY142" s="202" t="s">
        <v>144</v>
      </c>
      <c r="BK142" s="204">
        <f>SUM(BK143:BK191)</f>
        <v>0</v>
      </c>
    </row>
    <row r="143" s="2" customFormat="1" ht="21.75" customHeight="1">
      <c r="A143" s="41"/>
      <c r="B143" s="42"/>
      <c r="C143" s="207" t="s">
        <v>222</v>
      </c>
      <c r="D143" s="207" t="s">
        <v>146</v>
      </c>
      <c r="E143" s="208" t="s">
        <v>257</v>
      </c>
      <c r="F143" s="209" t="s">
        <v>258</v>
      </c>
      <c r="G143" s="210" t="s">
        <v>149</v>
      </c>
      <c r="H143" s="211">
        <v>32</v>
      </c>
      <c r="I143" s="212"/>
      <c r="J143" s="213">
        <f>ROUND(I143*H143,2)</f>
        <v>0</v>
      </c>
      <c r="K143" s="209" t="s">
        <v>150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151</v>
      </c>
      <c r="AT143" s="218" t="s">
        <v>146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151</v>
      </c>
      <c r="BM143" s="218" t="s">
        <v>958</v>
      </c>
    </row>
    <row r="144" s="2" customFormat="1">
      <c r="A144" s="41"/>
      <c r="B144" s="42"/>
      <c r="C144" s="43"/>
      <c r="D144" s="220" t="s">
        <v>153</v>
      </c>
      <c r="E144" s="43"/>
      <c r="F144" s="221" t="s">
        <v>260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153</v>
      </c>
      <c r="AU144" s="20" t="s">
        <v>82</v>
      </c>
    </row>
    <row r="145" s="13" customFormat="1">
      <c r="A145" s="13"/>
      <c r="B145" s="225"/>
      <c r="C145" s="226"/>
      <c r="D145" s="227" t="s">
        <v>155</v>
      </c>
      <c r="E145" s="228" t="s">
        <v>19</v>
      </c>
      <c r="F145" s="229" t="s">
        <v>156</v>
      </c>
      <c r="G145" s="226"/>
      <c r="H145" s="228" t="s">
        <v>19</v>
      </c>
      <c r="I145" s="230"/>
      <c r="J145" s="226"/>
      <c r="K145" s="226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155</v>
      </c>
      <c r="AU145" s="235" t="s">
        <v>82</v>
      </c>
      <c r="AV145" s="13" t="s">
        <v>80</v>
      </c>
      <c r="AW145" s="13" t="s">
        <v>35</v>
      </c>
      <c r="AX145" s="13" t="s">
        <v>73</v>
      </c>
      <c r="AY145" s="235" t="s">
        <v>144</v>
      </c>
    </row>
    <row r="146" s="14" customFormat="1">
      <c r="A146" s="14"/>
      <c r="B146" s="236"/>
      <c r="C146" s="237"/>
      <c r="D146" s="227" t="s">
        <v>155</v>
      </c>
      <c r="E146" s="238" t="s">
        <v>19</v>
      </c>
      <c r="F146" s="239" t="s">
        <v>956</v>
      </c>
      <c r="G146" s="237"/>
      <c r="H146" s="240">
        <v>16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155</v>
      </c>
      <c r="AU146" s="246" t="s">
        <v>82</v>
      </c>
      <c r="AV146" s="14" t="s">
        <v>82</v>
      </c>
      <c r="AW146" s="14" t="s">
        <v>35</v>
      </c>
      <c r="AX146" s="14" t="s">
        <v>73</v>
      </c>
      <c r="AY146" s="246" t="s">
        <v>144</v>
      </c>
    </row>
    <row r="147" s="15" customFormat="1">
      <c r="A147" s="15"/>
      <c r="B147" s="247"/>
      <c r="C147" s="248"/>
      <c r="D147" s="227" t="s">
        <v>155</v>
      </c>
      <c r="E147" s="249" t="s">
        <v>19</v>
      </c>
      <c r="F147" s="250" t="s">
        <v>171</v>
      </c>
      <c r="G147" s="248"/>
      <c r="H147" s="251">
        <v>16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7" t="s">
        <v>155</v>
      </c>
      <c r="AU147" s="257" t="s">
        <v>82</v>
      </c>
      <c r="AV147" s="15" t="s">
        <v>163</v>
      </c>
      <c r="AW147" s="15" t="s">
        <v>35</v>
      </c>
      <c r="AX147" s="15" t="s">
        <v>73</v>
      </c>
      <c r="AY147" s="257" t="s">
        <v>144</v>
      </c>
    </row>
    <row r="148" s="14" customFormat="1">
      <c r="A148" s="14"/>
      <c r="B148" s="236"/>
      <c r="C148" s="237"/>
      <c r="D148" s="227" t="s">
        <v>155</v>
      </c>
      <c r="E148" s="238" t="s">
        <v>19</v>
      </c>
      <c r="F148" s="239" t="s">
        <v>959</v>
      </c>
      <c r="G148" s="237"/>
      <c r="H148" s="240">
        <v>16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155</v>
      </c>
      <c r="AU148" s="246" t="s">
        <v>82</v>
      </c>
      <c r="AV148" s="14" t="s">
        <v>82</v>
      </c>
      <c r="AW148" s="14" t="s">
        <v>35</v>
      </c>
      <c r="AX148" s="14" t="s">
        <v>73</v>
      </c>
      <c r="AY148" s="246" t="s">
        <v>144</v>
      </c>
    </row>
    <row r="149" s="15" customFormat="1">
      <c r="A149" s="15"/>
      <c r="B149" s="247"/>
      <c r="C149" s="248"/>
      <c r="D149" s="227" t="s">
        <v>155</v>
      </c>
      <c r="E149" s="249" t="s">
        <v>19</v>
      </c>
      <c r="F149" s="250" t="s">
        <v>171</v>
      </c>
      <c r="G149" s="248"/>
      <c r="H149" s="251">
        <v>16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7" t="s">
        <v>155</v>
      </c>
      <c r="AU149" s="257" t="s">
        <v>82</v>
      </c>
      <c r="AV149" s="15" t="s">
        <v>163</v>
      </c>
      <c r="AW149" s="15" t="s">
        <v>35</v>
      </c>
      <c r="AX149" s="15" t="s">
        <v>73</v>
      </c>
      <c r="AY149" s="257" t="s">
        <v>144</v>
      </c>
    </row>
    <row r="150" s="16" customFormat="1">
      <c r="A150" s="16"/>
      <c r="B150" s="258"/>
      <c r="C150" s="259"/>
      <c r="D150" s="227" t="s">
        <v>155</v>
      </c>
      <c r="E150" s="260" t="s">
        <v>19</v>
      </c>
      <c r="F150" s="261" t="s">
        <v>175</v>
      </c>
      <c r="G150" s="259"/>
      <c r="H150" s="262">
        <v>32</v>
      </c>
      <c r="I150" s="263"/>
      <c r="J150" s="259"/>
      <c r="K150" s="259"/>
      <c r="L150" s="264"/>
      <c r="M150" s="265"/>
      <c r="N150" s="266"/>
      <c r="O150" s="266"/>
      <c r="P150" s="266"/>
      <c r="Q150" s="266"/>
      <c r="R150" s="266"/>
      <c r="S150" s="266"/>
      <c r="T150" s="267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68" t="s">
        <v>155</v>
      </c>
      <c r="AU150" s="268" t="s">
        <v>82</v>
      </c>
      <c r="AV150" s="16" t="s">
        <v>151</v>
      </c>
      <c r="AW150" s="16" t="s">
        <v>35</v>
      </c>
      <c r="AX150" s="16" t="s">
        <v>80</v>
      </c>
      <c r="AY150" s="268" t="s">
        <v>144</v>
      </c>
    </row>
    <row r="151" s="2" customFormat="1" ht="21.75" customHeight="1">
      <c r="A151" s="41"/>
      <c r="B151" s="42"/>
      <c r="C151" s="207" t="s">
        <v>228</v>
      </c>
      <c r="D151" s="207" t="s">
        <v>146</v>
      </c>
      <c r="E151" s="208" t="s">
        <v>264</v>
      </c>
      <c r="F151" s="209" t="s">
        <v>265</v>
      </c>
      <c r="G151" s="210" t="s">
        <v>149</v>
      </c>
      <c r="H151" s="211">
        <v>111</v>
      </c>
      <c r="I151" s="212"/>
      <c r="J151" s="213">
        <f>ROUND(I151*H151,2)</f>
        <v>0</v>
      </c>
      <c r="K151" s="209" t="s">
        <v>150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151</v>
      </c>
      <c r="AT151" s="218" t="s">
        <v>146</v>
      </c>
      <c r="AU151" s="218" t="s">
        <v>82</v>
      </c>
      <c r="AY151" s="20" t="s">
        <v>144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151</v>
      </c>
      <c r="BM151" s="218" t="s">
        <v>960</v>
      </c>
    </row>
    <row r="152" s="2" customFormat="1">
      <c r="A152" s="41"/>
      <c r="B152" s="42"/>
      <c r="C152" s="43"/>
      <c r="D152" s="220" t="s">
        <v>153</v>
      </c>
      <c r="E152" s="43"/>
      <c r="F152" s="221" t="s">
        <v>267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153</v>
      </c>
      <c r="AU152" s="20" t="s">
        <v>82</v>
      </c>
    </row>
    <row r="153" s="13" customFormat="1">
      <c r="A153" s="13"/>
      <c r="B153" s="225"/>
      <c r="C153" s="226"/>
      <c r="D153" s="227" t="s">
        <v>155</v>
      </c>
      <c r="E153" s="228" t="s">
        <v>19</v>
      </c>
      <c r="F153" s="229" t="s">
        <v>268</v>
      </c>
      <c r="G153" s="226"/>
      <c r="H153" s="228" t="s">
        <v>19</v>
      </c>
      <c r="I153" s="230"/>
      <c r="J153" s="226"/>
      <c r="K153" s="226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155</v>
      </c>
      <c r="AU153" s="235" t="s">
        <v>82</v>
      </c>
      <c r="AV153" s="13" t="s">
        <v>80</v>
      </c>
      <c r="AW153" s="13" t="s">
        <v>35</v>
      </c>
      <c r="AX153" s="13" t="s">
        <v>73</v>
      </c>
      <c r="AY153" s="235" t="s">
        <v>144</v>
      </c>
    </row>
    <row r="154" s="14" customFormat="1">
      <c r="A154" s="14"/>
      <c r="B154" s="236"/>
      <c r="C154" s="237"/>
      <c r="D154" s="227" t="s">
        <v>155</v>
      </c>
      <c r="E154" s="238" t="s">
        <v>19</v>
      </c>
      <c r="F154" s="239" t="s">
        <v>957</v>
      </c>
      <c r="G154" s="237"/>
      <c r="H154" s="240">
        <v>111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155</v>
      </c>
      <c r="AU154" s="246" t="s">
        <v>82</v>
      </c>
      <c r="AV154" s="14" t="s">
        <v>82</v>
      </c>
      <c r="AW154" s="14" t="s">
        <v>35</v>
      </c>
      <c r="AX154" s="14" t="s">
        <v>80</v>
      </c>
      <c r="AY154" s="246" t="s">
        <v>144</v>
      </c>
    </row>
    <row r="155" s="2" customFormat="1" ht="24.15" customHeight="1">
      <c r="A155" s="41"/>
      <c r="B155" s="42"/>
      <c r="C155" s="207" t="s">
        <v>8</v>
      </c>
      <c r="D155" s="207" t="s">
        <v>146</v>
      </c>
      <c r="E155" s="208" t="s">
        <v>537</v>
      </c>
      <c r="F155" s="209" t="s">
        <v>538</v>
      </c>
      <c r="G155" s="210" t="s">
        <v>149</v>
      </c>
      <c r="H155" s="211">
        <v>127</v>
      </c>
      <c r="I155" s="212"/>
      <c r="J155" s="213">
        <f>ROUND(I155*H155,2)</f>
        <v>0</v>
      </c>
      <c r="K155" s="209" t="s">
        <v>150</v>
      </c>
      <c r="L155" s="47"/>
      <c r="M155" s="214" t="s">
        <v>19</v>
      </c>
      <c r="N155" s="215" t="s">
        <v>44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151</v>
      </c>
      <c r="AT155" s="218" t="s">
        <v>146</v>
      </c>
      <c r="AU155" s="218" t="s">
        <v>82</v>
      </c>
      <c r="AY155" s="20" t="s">
        <v>144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151</v>
      </c>
      <c r="BM155" s="218" t="s">
        <v>961</v>
      </c>
    </row>
    <row r="156" s="2" customFormat="1">
      <c r="A156" s="41"/>
      <c r="B156" s="42"/>
      <c r="C156" s="43"/>
      <c r="D156" s="220" t="s">
        <v>153</v>
      </c>
      <c r="E156" s="43"/>
      <c r="F156" s="221" t="s">
        <v>540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153</v>
      </c>
      <c r="AU156" s="20" t="s">
        <v>82</v>
      </c>
    </row>
    <row r="157" s="13" customFormat="1">
      <c r="A157" s="13"/>
      <c r="B157" s="225"/>
      <c r="C157" s="226"/>
      <c r="D157" s="227" t="s">
        <v>155</v>
      </c>
      <c r="E157" s="228" t="s">
        <v>19</v>
      </c>
      <c r="F157" s="229" t="s">
        <v>268</v>
      </c>
      <c r="G157" s="226"/>
      <c r="H157" s="228" t="s">
        <v>19</v>
      </c>
      <c r="I157" s="230"/>
      <c r="J157" s="226"/>
      <c r="K157" s="226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155</v>
      </c>
      <c r="AU157" s="235" t="s">
        <v>82</v>
      </c>
      <c r="AV157" s="13" t="s">
        <v>80</v>
      </c>
      <c r="AW157" s="13" t="s">
        <v>35</v>
      </c>
      <c r="AX157" s="13" t="s">
        <v>73</v>
      </c>
      <c r="AY157" s="235" t="s">
        <v>144</v>
      </c>
    </row>
    <row r="158" s="13" customFormat="1">
      <c r="A158" s="13"/>
      <c r="B158" s="225"/>
      <c r="C158" s="226"/>
      <c r="D158" s="227" t="s">
        <v>155</v>
      </c>
      <c r="E158" s="228" t="s">
        <v>19</v>
      </c>
      <c r="F158" s="229" t="s">
        <v>280</v>
      </c>
      <c r="G158" s="226"/>
      <c r="H158" s="228" t="s">
        <v>19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155</v>
      </c>
      <c r="AU158" s="235" t="s">
        <v>82</v>
      </c>
      <c r="AV158" s="13" t="s">
        <v>80</v>
      </c>
      <c r="AW158" s="13" t="s">
        <v>35</v>
      </c>
      <c r="AX158" s="13" t="s">
        <v>73</v>
      </c>
      <c r="AY158" s="235" t="s">
        <v>144</v>
      </c>
    </row>
    <row r="159" s="14" customFormat="1">
      <c r="A159" s="14"/>
      <c r="B159" s="236"/>
      <c r="C159" s="237"/>
      <c r="D159" s="227" t="s">
        <v>155</v>
      </c>
      <c r="E159" s="238" t="s">
        <v>19</v>
      </c>
      <c r="F159" s="239" t="s">
        <v>957</v>
      </c>
      <c r="G159" s="237"/>
      <c r="H159" s="240">
        <v>111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155</v>
      </c>
      <c r="AU159" s="246" t="s">
        <v>82</v>
      </c>
      <c r="AV159" s="14" t="s">
        <v>82</v>
      </c>
      <c r="AW159" s="14" t="s">
        <v>35</v>
      </c>
      <c r="AX159" s="14" t="s">
        <v>73</v>
      </c>
      <c r="AY159" s="246" t="s">
        <v>144</v>
      </c>
    </row>
    <row r="160" s="14" customFormat="1">
      <c r="A160" s="14"/>
      <c r="B160" s="236"/>
      <c r="C160" s="237"/>
      <c r="D160" s="227" t="s">
        <v>155</v>
      </c>
      <c r="E160" s="238" t="s">
        <v>19</v>
      </c>
      <c r="F160" s="239" t="s">
        <v>956</v>
      </c>
      <c r="G160" s="237"/>
      <c r="H160" s="240">
        <v>16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155</v>
      </c>
      <c r="AU160" s="246" t="s">
        <v>82</v>
      </c>
      <c r="AV160" s="14" t="s">
        <v>82</v>
      </c>
      <c r="AW160" s="14" t="s">
        <v>35</v>
      </c>
      <c r="AX160" s="14" t="s">
        <v>73</v>
      </c>
      <c r="AY160" s="246" t="s">
        <v>144</v>
      </c>
    </row>
    <row r="161" s="16" customFormat="1">
      <c r="A161" s="16"/>
      <c r="B161" s="258"/>
      <c r="C161" s="259"/>
      <c r="D161" s="227" t="s">
        <v>155</v>
      </c>
      <c r="E161" s="260" t="s">
        <v>19</v>
      </c>
      <c r="F161" s="261" t="s">
        <v>175</v>
      </c>
      <c r="G161" s="259"/>
      <c r="H161" s="262">
        <v>127</v>
      </c>
      <c r="I161" s="263"/>
      <c r="J161" s="259"/>
      <c r="K161" s="259"/>
      <c r="L161" s="264"/>
      <c r="M161" s="265"/>
      <c r="N161" s="266"/>
      <c r="O161" s="266"/>
      <c r="P161" s="266"/>
      <c r="Q161" s="266"/>
      <c r="R161" s="266"/>
      <c r="S161" s="266"/>
      <c r="T161" s="267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68" t="s">
        <v>155</v>
      </c>
      <c r="AU161" s="268" t="s">
        <v>82</v>
      </c>
      <c r="AV161" s="16" t="s">
        <v>151</v>
      </c>
      <c r="AW161" s="16" t="s">
        <v>35</v>
      </c>
      <c r="AX161" s="16" t="s">
        <v>80</v>
      </c>
      <c r="AY161" s="268" t="s">
        <v>144</v>
      </c>
    </row>
    <row r="162" s="2" customFormat="1" ht="16.5" customHeight="1">
      <c r="A162" s="41"/>
      <c r="B162" s="42"/>
      <c r="C162" s="207" t="s">
        <v>241</v>
      </c>
      <c r="D162" s="207" t="s">
        <v>146</v>
      </c>
      <c r="E162" s="208" t="s">
        <v>283</v>
      </c>
      <c r="F162" s="209" t="s">
        <v>284</v>
      </c>
      <c r="G162" s="210" t="s">
        <v>149</v>
      </c>
      <c r="H162" s="211">
        <v>24</v>
      </c>
      <c r="I162" s="212"/>
      <c r="J162" s="213">
        <f>ROUND(I162*H162,2)</f>
        <v>0</v>
      </c>
      <c r="K162" s="209" t="s">
        <v>150</v>
      </c>
      <c r="L162" s="47"/>
      <c r="M162" s="214" t="s">
        <v>19</v>
      </c>
      <c r="N162" s="215" t="s">
        <v>44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151</v>
      </c>
      <c r="AT162" s="218" t="s">
        <v>146</v>
      </c>
      <c r="AU162" s="218" t="s">
        <v>82</v>
      </c>
      <c r="AY162" s="20" t="s">
        <v>144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80</v>
      </c>
      <c r="BK162" s="219">
        <f>ROUND(I162*H162,2)</f>
        <v>0</v>
      </c>
      <c r="BL162" s="20" t="s">
        <v>151</v>
      </c>
      <c r="BM162" s="218" t="s">
        <v>962</v>
      </c>
    </row>
    <row r="163" s="2" customFormat="1">
      <c r="A163" s="41"/>
      <c r="B163" s="42"/>
      <c r="C163" s="43"/>
      <c r="D163" s="220" t="s">
        <v>153</v>
      </c>
      <c r="E163" s="43"/>
      <c r="F163" s="221" t="s">
        <v>286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153</v>
      </c>
      <c r="AU163" s="20" t="s">
        <v>82</v>
      </c>
    </row>
    <row r="164" s="13" customFormat="1">
      <c r="A164" s="13"/>
      <c r="B164" s="225"/>
      <c r="C164" s="226"/>
      <c r="D164" s="227" t="s">
        <v>155</v>
      </c>
      <c r="E164" s="228" t="s">
        <v>19</v>
      </c>
      <c r="F164" s="229" t="s">
        <v>156</v>
      </c>
      <c r="G164" s="226"/>
      <c r="H164" s="228" t="s">
        <v>19</v>
      </c>
      <c r="I164" s="230"/>
      <c r="J164" s="226"/>
      <c r="K164" s="226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155</v>
      </c>
      <c r="AU164" s="235" t="s">
        <v>82</v>
      </c>
      <c r="AV164" s="13" t="s">
        <v>80</v>
      </c>
      <c r="AW164" s="13" t="s">
        <v>35</v>
      </c>
      <c r="AX164" s="13" t="s">
        <v>73</v>
      </c>
      <c r="AY164" s="235" t="s">
        <v>144</v>
      </c>
    </row>
    <row r="165" s="14" customFormat="1">
      <c r="A165" s="14"/>
      <c r="B165" s="236"/>
      <c r="C165" s="237"/>
      <c r="D165" s="227" t="s">
        <v>155</v>
      </c>
      <c r="E165" s="238" t="s">
        <v>19</v>
      </c>
      <c r="F165" s="239" t="s">
        <v>963</v>
      </c>
      <c r="G165" s="237"/>
      <c r="H165" s="240">
        <v>24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155</v>
      </c>
      <c r="AU165" s="246" t="s">
        <v>82</v>
      </c>
      <c r="AV165" s="14" t="s">
        <v>82</v>
      </c>
      <c r="AW165" s="14" t="s">
        <v>35</v>
      </c>
      <c r="AX165" s="14" t="s">
        <v>80</v>
      </c>
      <c r="AY165" s="246" t="s">
        <v>144</v>
      </c>
    </row>
    <row r="166" s="2" customFormat="1" ht="24.15" customHeight="1">
      <c r="A166" s="41"/>
      <c r="B166" s="42"/>
      <c r="C166" s="207" t="s">
        <v>249</v>
      </c>
      <c r="D166" s="207" t="s">
        <v>146</v>
      </c>
      <c r="E166" s="208" t="s">
        <v>289</v>
      </c>
      <c r="F166" s="209" t="s">
        <v>290</v>
      </c>
      <c r="G166" s="210" t="s">
        <v>149</v>
      </c>
      <c r="H166" s="211">
        <v>24</v>
      </c>
      <c r="I166" s="212"/>
      <c r="J166" s="213">
        <f>ROUND(I166*H166,2)</f>
        <v>0</v>
      </c>
      <c r="K166" s="209" t="s">
        <v>150</v>
      </c>
      <c r="L166" s="47"/>
      <c r="M166" s="214" t="s">
        <v>19</v>
      </c>
      <c r="N166" s="215" t="s">
        <v>44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151</v>
      </c>
      <c r="AT166" s="218" t="s">
        <v>146</v>
      </c>
      <c r="AU166" s="218" t="s">
        <v>82</v>
      </c>
      <c r="AY166" s="20" t="s">
        <v>144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151</v>
      </c>
      <c r="BM166" s="218" t="s">
        <v>964</v>
      </c>
    </row>
    <row r="167" s="2" customFormat="1">
      <c r="A167" s="41"/>
      <c r="B167" s="42"/>
      <c r="C167" s="43"/>
      <c r="D167" s="220" t="s">
        <v>153</v>
      </c>
      <c r="E167" s="43"/>
      <c r="F167" s="221" t="s">
        <v>292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153</v>
      </c>
      <c r="AU167" s="20" t="s">
        <v>82</v>
      </c>
    </row>
    <row r="168" s="13" customFormat="1">
      <c r="A168" s="13"/>
      <c r="B168" s="225"/>
      <c r="C168" s="226"/>
      <c r="D168" s="227" t="s">
        <v>155</v>
      </c>
      <c r="E168" s="228" t="s">
        <v>19</v>
      </c>
      <c r="F168" s="229" t="s">
        <v>268</v>
      </c>
      <c r="G168" s="226"/>
      <c r="H168" s="228" t="s">
        <v>19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155</v>
      </c>
      <c r="AU168" s="235" t="s">
        <v>82</v>
      </c>
      <c r="AV168" s="13" t="s">
        <v>80</v>
      </c>
      <c r="AW168" s="13" t="s">
        <v>35</v>
      </c>
      <c r="AX168" s="13" t="s">
        <v>73</v>
      </c>
      <c r="AY168" s="235" t="s">
        <v>144</v>
      </c>
    </row>
    <row r="169" s="14" customFormat="1">
      <c r="A169" s="14"/>
      <c r="B169" s="236"/>
      <c r="C169" s="237"/>
      <c r="D169" s="227" t="s">
        <v>155</v>
      </c>
      <c r="E169" s="238" t="s">
        <v>19</v>
      </c>
      <c r="F169" s="239" t="s">
        <v>965</v>
      </c>
      <c r="G169" s="237"/>
      <c r="H169" s="240">
        <v>24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155</v>
      </c>
      <c r="AU169" s="246" t="s">
        <v>82</v>
      </c>
      <c r="AV169" s="14" t="s">
        <v>82</v>
      </c>
      <c r="AW169" s="14" t="s">
        <v>35</v>
      </c>
      <c r="AX169" s="14" t="s">
        <v>80</v>
      </c>
      <c r="AY169" s="246" t="s">
        <v>144</v>
      </c>
    </row>
    <row r="170" s="2" customFormat="1" ht="37.8" customHeight="1">
      <c r="A170" s="41"/>
      <c r="B170" s="42"/>
      <c r="C170" s="207" t="s">
        <v>256</v>
      </c>
      <c r="D170" s="207" t="s">
        <v>146</v>
      </c>
      <c r="E170" s="208" t="s">
        <v>966</v>
      </c>
      <c r="F170" s="209" t="s">
        <v>967</v>
      </c>
      <c r="G170" s="210" t="s">
        <v>149</v>
      </c>
      <c r="H170" s="211">
        <v>111</v>
      </c>
      <c r="I170" s="212"/>
      <c r="J170" s="213">
        <f>ROUND(I170*H170,2)</f>
        <v>0</v>
      </c>
      <c r="K170" s="209" t="s">
        <v>150</v>
      </c>
      <c r="L170" s="47"/>
      <c r="M170" s="214" t="s">
        <v>19</v>
      </c>
      <c r="N170" s="215" t="s">
        <v>44</v>
      </c>
      <c r="O170" s="87"/>
      <c r="P170" s="216">
        <f>O170*H170</f>
        <v>0</v>
      </c>
      <c r="Q170" s="216">
        <v>0.089219999999999994</v>
      </c>
      <c r="R170" s="216">
        <f>Q170*H170</f>
        <v>9.9034199999999988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151</v>
      </c>
      <c r="AT170" s="218" t="s">
        <v>146</v>
      </c>
      <c r="AU170" s="218" t="s">
        <v>82</v>
      </c>
      <c r="AY170" s="20" t="s">
        <v>144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80</v>
      </c>
      <c r="BK170" s="219">
        <f>ROUND(I170*H170,2)</f>
        <v>0</v>
      </c>
      <c r="BL170" s="20" t="s">
        <v>151</v>
      </c>
      <c r="BM170" s="218" t="s">
        <v>968</v>
      </c>
    </row>
    <row r="171" s="2" customFormat="1">
      <c r="A171" s="41"/>
      <c r="B171" s="42"/>
      <c r="C171" s="43"/>
      <c r="D171" s="220" t="s">
        <v>153</v>
      </c>
      <c r="E171" s="43"/>
      <c r="F171" s="221" t="s">
        <v>969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153</v>
      </c>
      <c r="AU171" s="20" t="s">
        <v>82</v>
      </c>
    </row>
    <row r="172" s="13" customFormat="1">
      <c r="A172" s="13"/>
      <c r="B172" s="225"/>
      <c r="C172" s="226"/>
      <c r="D172" s="227" t="s">
        <v>155</v>
      </c>
      <c r="E172" s="228" t="s">
        <v>19</v>
      </c>
      <c r="F172" s="229" t="s">
        <v>268</v>
      </c>
      <c r="G172" s="226"/>
      <c r="H172" s="228" t="s">
        <v>19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155</v>
      </c>
      <c r="AU172" s="235" t="s">
        <v>82</v>
      </c>
      <c r="AV172" s="13" t="s">
        <v>80</v>
      </c>
      <c r="AW172" s="13" t="s">
        <v>35</v>
      </c>
      <c r="AX172" s="13" t="s">
        <v>73</v>
      </c>
      <c r="AY172" s="235" t="s">
        <v>144</v>
      </c>
    </row>
    <row r="173" s="14" customFormat="1">
      <c r="A173" s="14"/>
      <c r="B173" s="236"/>
      <c r="C173" s="237"/>
      <c r="D173" s="227" t="s">
        <v>155</v>
      </c>
      <c r="E173" s="238" t="s">
        <v>19</v>
      </c>
      <c r="F173" s="239" t="s">
        <v>957</v>
      </c>
      <c r="G173" s="237"/>
      <c r="H173" s="240">
        <v>111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155</v>
      </c>
      <c r="AU173" s="246" t="s">
        <v>82</v>
      </c>
      <c r="AV173" s="14" t="s">
        <v>82</v>
      </c>
      <c r="AW173" s="14" t="s">
        <v>35</v>
      </c>
      <c r="AX173" s="14" t="s">
        <v>80</v>
      </c>
      <c r="AY173" s="246" t="s">
        <v>144</v>
      </c>
    </row>
    <row r="174" s="2" customFormat="1" ht="16.5" customHeight="1">
      <c r="A174" s="41"/>
      <c r="B174" s="42"/>
      <c r="C174" s="269" t="s">
        <v>263</v>
      </c>
      <c r="D174" s="269" t="s">
        <v>229</v>
      </c>
      <c r="E174" s="270" t="s">
        <v>970</v>
      </c>
      <c r="F174" s="271" t="s">
        <v>971</v>
      </c>
      <c r="G174" s="272" t="s">
        <v>149</v>
      </c>
      <c r="H174" s="273">
        <v>113.22</v>
      </c>
      <c r="I174" s="274"/>
      <c r="J174" s="275">
        <f>ROUND(I174*H174,2)</f>
        <v>0</v>
      </c>
      <c r="K174" s="271" t="s">
        <v>150</v>
      </c>
      <c r="L174" s="276"/>
      <c r="M174" s="277" t="s">
        <v>19</v>
      </c>
      <c r="N174" s="278" t="s">
        <v>44</v>
      </c>
      <c r="O174" s="87"/>
      <c r="P174" s="216">
        <f>O174*H174</f>
        <v>0</v>
      </c>
      <c r="Q174" s="216">
        <v>0.13100000000000001</v>
      </c>
      <c r="R174" s="216">
        <f>Q174*H174</f>
        <v>14.83182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207</v>
      </c>
      <c r="AT174" s="218" t="s">
        <v>229</v>
      </c>
      <c r="AU174" s="218" t="s">
        <v>82</v>
      </c>
      <c r="AY174" s="20" t="s">
        <v>144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151</v>
      </c>
      <c r="BM174" s="218" t="s">
        <v>972</v>
      </c>
    </row>
    <row r="175" s="14" customFormat="1">
      <c r="A175" s="14"/>
      <c r="B175" s="236"/>
      <c r="C175" s="237"/>
      <c r="D175" s="227" t="s">
        <v>155</v>
      </c>
      <c r="E175" s="238" t="s">
        <v>19</v>
      </c>
      <c r="F175" s="239" t="s">
        <v>957</v>
      </c>
      <c r="G175" s="237"/>
      <c r="H175" s="240">
        <v>111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155</v>
      </c>
      <c r="AU175" s="246" t="s">
        <v>82</v>
      </c>
      <c r="AV175" s="14" t="s">
        <v>82</v>
      </c>
      <c r="AW175" s="14" t="s">
        <v>35</v>
      </c>
      <c r="AX175" s="14" t="s">
        <v>73</v>
      </c>
      <c r="AY175" s="246" t="s">
        <v>144</v>
      </c>
    </row>
    <row r="176" s="15" customFormat="1">
      <c r="A176" s="15"/>
      <c r="B176" s="247"/>
      <c r="C176" s="248"/>
      <c r="D176" s="227" t="s">
        <v>155</v>
      </c>
      <c r="E176" s="249" t="s">
        <v>19</v>
      </c>
      <c r="F176" s="250" t="s">
        <v>171</v>
      </c>
      <c r="G176" s="248"/>
      <c r="H176" s="251">
        <v>111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7" t="s">
        <v>155</v>
      </c>
      <c r="AU176" s="257" t="s">
        <v>82</v>
      </c>
      <c r="AV176" s="15" t="s">
        <v>163</v>
      </c>
      <c r="AW176" s="15" t="s">
        <v>35</v>
      </c>
      <c r="AX176" s="15" t="s">
        <v>73</v>
      </c>
      <c r="AY176" s="257" t="s">
        <v>144</v>
      </c>
    </row>
    <row r="177" s="14" customFormat="1">
      <c r="A177" s="14"/>
      <c r="B177" s="236"/>
      <c r="C177" s="237"/>
      <c r="D177" s="227" t="s">
        <v>155</v>
      </c>
      <c r="E177" s="238" t="s">
        <v>19</v>
      </c>
      <c r="F177" s="239" t="s">
        <v>973</v>
      </c>
      <c r="G177" s="237"/>
      <c r="H177" s="240">
        <v>113.22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155</v>
      </c>
      <c r="AU177" s="246" t="s">
        <v>82</v>
      </c>
      <c r="AV177" s="14" t="s">
        <v>82</v>
      </c>
      <c r="AW177" s="14" t="s">
        <v>35</v>
      </c>
      <c r="AX177" s="14" t="s">
        <v>80</v>
      </c>
      <c r="AY177" s="246" t="s">
        <v>144</v>
      </c>
    </row>
    <row r="178" s="2" customFormat="1" ht="44.25" customHeight="1">
      <c r="A178" s="41"/>
      <c r="B178" s="42"/>
      <c r="C178" s="207" t="s">
        <v>269</v>
      </c>
      <c r="D178" s="207" t="s">
        <v>146</v>
      </c>
      <c r="E178" s="208" t="s">
        <v>974</v>
      </c>
      <c r="F178" s="209" t="s">
        <v>975</v>
      </c>
      <c r="G178" s="210" t="s">
        <v>149</v>
      </c>
      <c r="H178" s="211">
        <v>16</v>
      </c>
      <c r="I178" s="212"/>
      <c r="J178" s="213">
        <f>ROUND(I178*H178,2)</f>
        <v>0</v>
      </c>
      <c r="K178" s="209" t="s">
        <v>150</v>
      </c>
      <c r="L178" s="47"/>
      <c r="M178" s="214" t="s">
        <v>19</v>
      </c>
      <c r="N178" s="215" t="s">
        <v>44</v>
      </c>
      <c r="O178" s="87"/>
      <c r="P178" s="216">
        <f>O178*H178</f>
        <v>0</v>
      </c>
      <c r="Q178" s="216">
        <v>0.090620000000000006</v>
      </c>
      <c r="R178" s="216">
        <f>Q178*H178</f>
        <v>1.4499200000000001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151</v>
      </c>
      <c r="AT178" s="218" t="s">
        <v>146</v>
      </c>
      <c r="AU178" s="218" t="s">
        <v>82</v>
      </c>
      <c r="AY178" s="20" t="s">
        <v>144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151</v>
      </c>
      <c r="BM178" s="218" t="s">
        <v>976</v>
      </c>
    </row>
    <row r="179" s="2" customFormat="1">
      <c r="A179" s="41"/>
      <c r="B179" s="42"/>
      <c r="C179" s="43"/>
      <c r="D179" s="220" t="s">
        <v>153</v>
      </c>
      <c r="E179" s="43"/>
      <c r="F179" s="221" t="s">
        <v>977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153</v>
      </c>
      <c r="AU179" s="20" t="s">
        <v>82</v>
      </c>
    </row>
    <row r="180" s="13" customFormat="1">
      <c r="A180" s="13"/>
      <c r="B180" s="225"/>
      <c r="C180" s="226"/>
      <c r="D180" s="227" t="s">
        <v>155</v>
      </c>
      <c r="E180" s="228" t="s">
        <v>19</v>
      </c>
      <c r="F180" s="229" t="s">
        <v>268</v>
      </c>
      <c r="G180" s="226"/>
      <c r="H180" s="228" t="s">
        <v>19</v>
      </c>
      <c r="I180" s="230"/>
      <c r="J180" s="226"/>
      <c r="K180" s="226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155</v>
      </c>
      <c r="AU180" s="235" t="s">
        <v>82</v>
      </c>
      <c r="AV180" s="13" t="s">
        <v>80</v>
      </c>
      <c r="AW180" s="13" t="s">
        <v>35</v>
      </c>
      <c r="AX180" s="13" t="s">
        <v>73</v>
      </c>
      <c r="AY180" s="235" t="s">
        <v>144</v>
      </c>
    </row>
    <row r="181" s="14" customFormat="1">
      <c r="A181" s="14"/>
      <c r="B181" s="236"/>
      <c r="C181" s="237"/>
      <c r="D181" s="227" t="s">
        <v>155</v>
      </c>
      <c r="E181" s="238" t="s">
        <v>19</v>
      </c>
      <c r="F181" s="239" t="s">
        <v>978</v>
      </c>
      <c r="G181" s="237"/>
      <c r="H181" s="240">
        <v>10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6" t="s">
        <v>155</v>
      </c>
      <c r="AU181" s="246" t="s">
        <v>82</v>
      </c>
      <c r="AV181" s="14" t="s">
        <v>82</v>
      </c>
      <c r="AW181" s="14" t="s">
        <v>35</v>
      </c>
      <c r="AX181" s="14" t="s">
        <v>73</v>
      </c>
      <c r="AY181" s="246" t="s">
        <v>144</v>
      </c>
    </row>
    <row r="182" s="14" customFormat="1">
      <c r="A182" s="14"/>
      <c r="B182" s="236"/>
      <c r="C182" s="237"/>
      <c r="D182" s="227" t="s">
        <v>155</v>
      </c>
      <c r="E182" s="238" t="s">
        <v>19</v>
      </c>
      <c r="F182" s="239" t="s">
        <v>979</v>
      </c>
      <c r="G182" s="237"/>
      <c r="H182" s="240">
        <v>6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155</v>
      </c>
      <c r="AU182" s="246" t="s">
        <v>82</v>
      </c>
      <c r="AV182" s="14" t="s">
        <v>82</v>
      </c>
      <c r="AW182" s="14" t="s">
        <v>35</v>
      </c>
      <c r="AX182" s="14" t="s">
        <v>73</v>
      </c>
      <c r="AY182" s="246" t="s">
        <v>144</v>
      </c>
    </row>
    <row r="183" s="16" customFormat="1">
      <c r="A183" s="16"/>
      <c r="B183" s="258"/>
      <c r="C183" s="259"/>
      <c r="D183" s="227" t="s">
        <v>155</v>
      </c>
      <c r="E183" s="260" t="s">
        <v>19</v>
      </c>
      <c r="F183" s="261" t="s">
        <v>175</v>
      </c>
      <c r="G183" s="259"/>
      <c r="H183" s="262">
        <v>16</v>
      </c>
      <c r="I183" s="263"/>
      <c r="J183" s="259"/>
      <c r="K183" s="259"/>
      <c r="L183" s="264"/>
      <c r="M183" s="265"/>
      <c r="N183" s="266"/>
      <c r="O183" s="266"/>
      <c r="P183" s="266"/>
      <c r="Q183" s="266"/>
      <c r="R183" s="266"/>
      <c r="S183" s="266"/>
      <c r="T183" s="267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68" t="s">
        <v>155</v>
      </c>
      <c r="AU183" s="268" t="s">
        <v>82</v>
      </c>
      <c r="AV183" s="16" t="s">
        <v>151</v>
      </c>
      <c r="AW183" s="16" t="s">
        <v>35</v>
      </c>
      <c r="AX183" s="16" t="s">
        <v>80</v>
      </c>
      <c r="AY183" s="268" t="s">
        <v>144</v>
      </c>
    </row>
    <row r="184" s="2" customFormat="1" ht="16.5" customHeight="1">
      <c r="A184" s="41"/>
      <c r="B184" s="42"/>
      <c r="C184" s="269" t="s">
        <v>275</v>
      </c>
      <c r="D184" s="269" t="s">
        <v>229</v>
      </c>
      <c r="E184" s="270" t="s">
        <v>980</v>
      </c>
      <c r="F184" s="271" t="s">
        <v>981</v>
      </c>
      <c r="G184" s="272" t="s">
        <v>149</v>
      </c>
      <c r="H184" s="273">
        <v>6.1200000000000001</v>
      </c>
      <c r="I184" s="274"/>
      <c r="J184" s="275">
        <f>ROUND(I184*H184,2)</f>
        <v>0</v>
      </c>
      <c r="K184" s="271" t="s">
        <v>150</v>
      </c>
      <c r="L184" s="276"/>
      <c r="M184" s="277" t="s">
        <v>19</v>
      </c>
      <c r="N184" s="278" t="s">
        <v>44</v>
      </c>
      <c r="O184" s="87"/>
      <c r="P184" s="216">
        <f>O184*H184</f>
        <v>0</v>
      </c>
      <c r="Q184" s="216">
        <v>0.17499999999999999</v>
      </c>
      <c r="R184" s="216">
        <f>Q184*H184</f>
        <v>1.071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207</v>
      </c>
      <c r="AT184" s="218" t="s">
        <v>229</v>
      </c>
      <c r="AU184" s="218" t="s">
        <v>82</v>
      </c>
      <c r="AY184" s="20" t="s">
        <v>144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151</v>
      </c>
      <c r="BM184" s="218" t="s">
        <v>982</v>
      </c>
    </row>
    <row r="185" s="14" customFormat="1">
      <c r="A185" s="14"/>
      <c r="B185" s="236"/>
      <c r="C185" s="237"/>
      <c r="D185" s="227" t="s">
        <v>155</v>
      </c>
      <c r="E185" s="238" t="s">
        <v>19</v>
      </c>
      <c r="F185" s="239" t="s">
        <v>979</v>
      </c>
      <c r="G185" s="237"/>
      <c r="H185" s="240">
        <v>6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155</v>
      </c>
      <c r="AU185" s="246" t="s">
        <v>82</v>
      </c>
      <c r="AV185" s="14" t="s">
        <v>82</v>
      </c>
      <c r="AW185" s="14" t="s">
        <v>35</v>
      </c>
      <c r="AX185" s="14" t="s">
        <v>73</v>
      </c>
      <c r="AY185" s="246" t="s">
        <v>144</v>
      </c>
    </row>
    <row r="186" s="15" customFormat="1">
      <c r="A186" s="15"/>
      <c r="B186" s="247"/>
      <c r="C186" s="248"/>
      <c r="D186" s="227" t="s">
        <v>155</v>
      </c>
      <c r="E186" s="249" t="s">
        <v>19</v>
      </c>
      <c r="F186" s="250" t="s">
        <v>171</v>
      </c>
      <c r="G186" s="248"/>
      <c r="H186" s="251">
        <v>6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7" t="s">
        <v>155</v>
      </c>
      <c r="AU186" s="257" t="s">
        <v>82</v>
      </c>
      <c r="AV186" s="15" t="s">
        <v>163</v>
      </c>
      <c r="AW186" s="15" t="s">
        <v>35</v>
      </c>
      <c r="AX186" s="15" t="s">
        <v>73</v>
      </c>
      <c r="AY186" s="257" t="s">
        <v>144</v>
      </c>
    </row>
    <row r="187" s="14" customFormat="1">
      <c r="A187" s="14"/>
      <c r="B187" s="236"/>
      <c r="C187" s="237"/>
      <c r="D187" s="227" t="s">
        <v>155</v>
      </c>
      <c r="E187" s="238" t="s">
        <v>19</v>
      </c>
      <c r="F187" s="239" t="s">
        <v>983</v>
      </c>
      <c r="G187" s="237"/>
      <c r="H187" s="240">
        <v>6.1200000000000001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155</v>
      </c>
      <c r="AU187" s="246" t="s">
        <v>82</v>
      </c>
      <c r="AV187" s="14" t="s">
        <v>82</v>
      </c>
      <c r="AW187" s="14" t="s">
        <v>35</v>
      </c>
      <c r="AX187" s="14" t="s">
        <v>80</v>
      </c>
      <c r="AY187" s="246" t="s">
        <v>144</v>
      </c>
    </row>
    <row r="188" s="2" customFormat="1" ht="16.5" customHeight="1">
      <c r="A188" s="41"/>
      <c r="B188" s="42"/>
      <c r="C188" s="269" t="s">
        <v>282</v>
      </c>
      <c r="D188" s="269" t="s">
        <v>229</v>
      </c>
      <c r="E188" s="270" t="s">
        <v>984</v>
      </c>
      <c r="F188" s="271" t="s">
        <v>985</v>
      </c>
      <c r="G188" s="272" t="s">
        <v>149</v>
      </c>
      <c r="H188" s="273">
        <v>10.199999999999999</v>
      </c>
      <c r="I188" s="274"/>
      <c r="J188" s="275">
        <f>ROUND(I188*H188,2)</f>
        <v>0</v>
      </c>
      <c r="K188" s="271" t="s">
        <v>150</v>
      </c>
      <c r="L188" s="276"/>
      <c r="M188" s="277" t="s">
        <v>19</v>
      </c>
      <c r="N188" s="278" t="s">
        <v>44</v>
      </c>
      <c r="O188" s="87"/>
      <c r="P188" s="216">
        <f>O188*H188</f>
        <v>0</v>
      </c>
      <c r="Q188" s="216">
        <v>0.17599999999999999</v>
      </c>
      <c r="R188" s="216">
        <f>Q188*H188</f>
        <v>1.7951999999999997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207</v>
      </c>
      <c r="AT188" s="218" t="s">
        <v>229</v>
      </c>
      <c r="AU188" s="218" t="s">
        <v>82</v>
      </c>
      <c r="AY188" s="20" t="s">
        <v>144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80</v>
      </c>
      <c r="BK188" s="219">
        <f>ROUND(I188*H188,2)</f>
        <v>0</v>
      </c>
      <c r="BL188" s="20" t="s">
        <v>151</v>
      </c>
      <c r="BM188" s="218" t="s">
        <v>986</v>
      </c>
    </row>
    <row r="189" s="14" customFormat="1">
      <c r="A189" s="14"/>
      <c r="B189" s="236"/>
      <c r="C189" s="237"/>
      <c r="D189" s="227" t="s">
        <v>155</v>
      </c>
      <c r="E189" s="238" t="s">
        <v>19</v>
      </c>
      <c r="F189" s="239" t="s">
        <v>978</v>
      </c>
      <c r="G189" s="237"/>
      <c r="H189" s="240">
        <v>10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155</v>
      </c>
      <c r="AU189" s="246" t="s">
        <v>82</v>
      </c>
      <c r="AV189" s="14" t="s">
        <v>82</v>
      </c>
      <c r="AW189" s="14" t="s">
        <v>35</v>
      </c>
      <c r="AX189" s="14" t="s">
        <v>73</v>
      </c>
      <c r="AY189" s="246" t="s">
        <v>144</v>
      </c>
    </row>
    <row r="190" s="15" customFormat="1">
      <c r="A190" s="15"/>
      <c r="B190" s="247"/>
      <c r="C190" s="248"/>
      <c r="D190" s="227" t="s">
        <v>155</v>
      </c>
      <c r="E190" s="249" t="s">
        <v>19</v>
      </c>
      <c r="F190" s="250" t="s">
        <v>171</v>
      </c>
      <c r="G190" s="248"/>
      <c r="H190" s="251">
        <v>10</v>
      </c>
      <c r="I190" s="252"/>
      <c r="J190" s="248"/>
      <c r="K190" s="248"/>
      <c r="L190" s="253"/>
      <c r="M190" s="254"/>
      <c r="N190" s="255"/>
      <c r="O190" s="255"/>
      <c r="P190" s="255"/>
      <c r="Q190" s="255"/>
      <c r="R190" s="255"/>
      <c r="S190" s="255"/>
      <c r="T190" s="25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57" t="s">
        <v>155</v>
      </c>
      <c r="AU190" s="257" t="s">
        <v>82</v>
      </c>
      <c r="AV190" s="15" t="s">
        <v>163</v>
      </c>
      <c r="AW190" s="15" t="s">
        <v>35</v>
      </c>
      <c r="AX190" s="15" t="s">
        <v>73</v>
      </c>
      <c r="AY190" s="257" t="s">
        <v>144</v>
      </c>
    </row>
    <row r="191" s="14" customFormat="1">
      <c r="A191" s="14"/>
      <c r="B191" s="236"/>
      <c r="C191" s="237"/>
      <c r="D191" s="227" t="s">
        <v>155</v>
      </c>
      <c r="E191" s="238" t="s">
        <v>19</v>
      </c>
      <c r="F191" s="239" t="s">
        <v>987</v>
      </c>
      <c r="G191" s="237"/>
      <c r="H191" s="240">
        <v>10.199999999999999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155</v>
      </c>
      <c r="AU191" s="246" t="s">
        <v>82</v>
      </c>
      <c r="AV191" s="14" t="s">
        <v>82</v>
      </c>
      <c r="AW191" s="14" t="s">
        <v>35</v>
      </c>
      <c r="AX191" s="14" t="s">
        <v>80</v>
      </c>
      <c r="AY191" s="246" t="s">
        <v>144</v>
      </c>
    </row>
    <row r="192" s="12" customFormat="1" ht="22.8" customHeight="1">
      <c r="A192" s="12"/>
      <c r="B192" s="191"/>
      <c r="C192" s="192"/>
      <c r="D192" s="193" t="s">
        <v>72</v>
      </c>
      <c r="E192" s="205" t="s">
        <v>212</v>
      </c>
      <c r="F192" s="205" t="s">
        <v>341</v>
      </c>
      <c r="G192" s="192"/>
      <c r="H192" s="192"/>
      <c r="I192" s="195"/>
      <c r="J192" s="206">
        <f>BK192</f>
        <v>0</v>
      </c>
      <c r="K192" s="192"/>
      <c r="L192" s="197"/>
      <c r="M192" s="198"/>
      <c r="N192" s="199"/>
      <c r="O192" s="199"/>
      <c r="P192" s="200">
        <f>SUM(P193:P232)</f>
        <v>0</v>
      </c>
      <c r="Q192" s="199"/>
      <c r="R192" s="200">
        <f>SUM(R193:R232)</f>
        <v>30.235348725000001</v>
      </c>
      <c r="S192" s="199"/>
      <c r="T192" s="201">
        <f>SUM(T193:T232)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2" t="s">
        <v>80</v>
      </c>
      <c r="AT192" s="203" t="s">
        <v>72</v>
      </c>
      <c r="AU192" s="203" t="s">
        <v>80</v>
      </c>
      <c r="AY192" s="202" t="s">
        <v>144</v>
      </c>
      <c r="BK192" s="204">
        <f>SUM(BK193:BK232)</f>
        <v>0</v>
      </c>
    </row>
    <row r="193" s="2" customFormat="1" ht="16.5" customHeight="1">
      <c r="A193" s="41"/>
      <c r="B193" s="42"/>
      <c r="C193" s="207" t="s">
        <v>288</v>
      </c>
      <c r="D193" s="207" t="s">
        <v>146</v>
      </c>
      <c r="E193" s="208" t="s">
        <v>704</v>
      </c>
      <c r="F193" s="209" t="s">
        <v>705</v>
      </c>
      <c r="G193" s="210" t="s">
        <v>331</v>
      </c>
      <c r="H193" s="211">
        <v>2</v>
      </c>
      <c r="I193" s="212"/>
      <c r="J193" s="213">
        <f>ROUND(I193*H193,2)</f>
        <v>0</v>
      </c>
      <c r="K193" s="209" t="s">
        <v>150</v>
      </c>
      <c r="L193" s="47"/>
      <c r="M193" s="214" t="s">
        <v>19</v>
      </c>
      <c r="N193" s="215" t="s">
        <v>44</v>
      </c>
      <c r="O193" s="87"/>
      <c r="P193" s="216">
        <f>O193*H193</f>
        <v>0</v>
      </c>
      <c r="Q193" s="216">
        <v>0.00069999999999999999</v>
      </c>
      <c r="R193" s="216">
        <f>Q193*H193</f>
        <v>0.0014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151</v>
      </c>
      <c r="AT193" s="218" t="s">
        <v>146</v>
      </c>
      <c r="AU193" s="218" t="s">
        <v>82</v>
      </c>
      <c r="AY193" s="20" t="s">
        <v>144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80</v>
      </c>
      <c r="BK193" s="219">
        <f>ROUND(I193*H193,2)</f>
        <v>0</v>
      </c>
      <c r="BL193" s="20" t="s">
        <v>151</v>
      </c>
      <c r="BM193" s="218" t="s">
        <v>988</v>
      </c>
    </row>
    <row r="194" s="2" customFormat="1">
      <c r="A194" s="41"/>
      <c r="B194" s="42"/>
      <c r="C194" s="43"/>
      <c r="D194" s="220" t="s">
        <v>153</v>
      </c>
      <c r="E194" s="43"/>
      <c r="F194" s="221" t="s">
        <v>707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153</v>
      </c>
      <c r="AU194" s="20" t="s">
        <v>82</v>
      </c>
    </row>
    <row r="195" s="13" customFormat="1">
      <c r="A195" s="13"/>
      <c r="B195" s="225"/>
      <c r="C195" s="226"/>
      <c r="D195" s="227" t="s">
        <v>155</v>
      </c>
      <c r="E195" s="228" t="s">
        <v>19</v>
      </c>
      <c r="F195" s="229" t="s">
        <v>156</v>
      </c>
      <c r="G195" s="226"/>
      <c r="H195" s="228" t="s">
        <v>19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155</v>
      </c>
      <c r="AU195" s="235" t="s">
        <v>82</v>
      </c>
      <c r="AV195" s="13" t="s">
        <v>80</v>
      </c>
      <c r="AW195" s="13" t="s">
        <v>35</v>
      </c>
      <c r="AX195" s="13" t="s">
        <v>73</v>
      </c>
      <c r="AY195" s="235" t="s">
        <v>144</v>
      </c>
    </row>
    <row r="196" s="13" customFormat="1">
      <c r="A196" s="13"/>
      <c r="B196" s="225"/>
      <c r="C196" s="226"/>
      <c r="D196" s="227" t="s">
        <v>155</v>
      </c>
      <c r="E196" s="228" t="s">
        <v>19</v>
      </c>
      <c r="F196" s="229" t="s">
        <v>989</v>
      </c>
      <c r="G196" s="226"/>
      <c r="H196" s="228" t="s">
        <v>19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155</v>
      </c>
      <c r="AU196" s="235" t="s">
        <v>82</v>
      </c>
      <c r="AV196" s="13" t="s">
        <v>80</v>
      </c>
      <c r="AW196" s="13" t="s">
        <v>35</v>
      </c>
      <c r="AX196" s="13" t="s">
        <v>73</v>
      </c>
      <c r="AY196" s="235" t="s">
        <v>144</v>
      </c>
    </row>
    <row r="197" s="14" customFormat="1">
      <c r="A197" s="14"/>
      <c r="B197" s="236"/>
      <c r="C197" s="237"/>
      <c r="D197" s="227" t="s">
        <v>155</v>
      </c>
      <c r="E197" s="238" t="s">
        <v>19</v>
      </c>
      <c r="F197" s="239" t="s">
        <v>990</v>
      </c>
      <c r="G197" s="237"/>
      <c r="H197" s="240">
        <v>2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155</v>
      </c>
      <c r="AU197" s="246" t="s">
        <v>82</v>
      </c>
      <c r="AV197" s="14" t="s">
        <v>82</v>
      </c>
      <c r="AW197" s="14" t="s">
        <v>35</v>
      </c>
      <c r="AX197" s="14" t="s">
        <v>73</v>
      </c>
      <c r="AY197" s="246" t="s">
        <v>144</v>
      </c>
    </row>
    <row r="198" s="16" customFormat="1">
      <c r="A198" s="16"/>
      <c r="B198" s="258"/>
      <c r="C198" s="259"/>
      <c r="D198" s="227" t="s">
        <v>155</v>
      </c>
      <c r="E198" s="260" t="s">
        <v>19</v>
      </c>
      <c r="F198" s="261" t="s">
        <v>175</v>
      </c>
      <c r="G198" s="259"/>
      <c r="H198" s="262">
        <v>2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68" t="s">
        <v>155</v>
      </c>
      <c r="AU198" s="268" t="s">
        <v>82</v>
      </c>
      <c r="AV198" s="16" t="s">
        <v>151</v>
      </c>
      <c r="AW198" s="16" t="s">
        <v>35</v>
      </c>
      <c r="AX198" s="16" t="s">
        <v>80</v>
      </c>
      <c r="AY198" s="268" t="s">
        <v>144</v>
      </c>
    </row>
    <row r="199" s="2" customFormat="1" ht="16.5" customHeight="1">
      <c r="A199" s="41"/>
      <c r="B199" s="42"/>
      <c r="C199" s="269" t="s">
        <v>7</v>
      </c>
      <c r="D199" s="269" t="s">
        <v>229</v>
      </c>
      <c r="E199" s="270" t="s">
        <v>991</v>
      </c>
      <c r="F199" s="271" t="s">
        <v>992</v>
      </c>
      <c r="G199" s="272" t="s">
        <v>331</v>
      </c>
      <c r="H199" s="273">
        <v>2</v>
      </c>
      <c r="I199" s="274"/>
      <c r="J199" s="275">
        <f>ROUND(I199*H199,2)</f>
        <v>0</v>
      </c>
      <c r="K199" s="271" t="s">
        <v>150</v>
      </c>
      <c r="L199" s="276"/>
      <c r="M199" s="277" t="s">
        <v>19</v>
      </c>
      <c r="N199" s="278" t="s">
        <v>44</v>
      </c>
      <c r="O199" s="87"/>
      <c r="P199" s="216">
        <f>O199*H199</f>
        <v>0</v>
      </c>
      <c r="Q199" s="216">
        <v>0.0074999999999999997</v>
      </c>
      <c r="R199" s="216">
        <f>Q199*H199</f>
        <v>0.014999999999999999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207</v>
      </c>
      <c r="AT199" s="218" t="s">
        <v>229</v>
      </c>
      <c r="AU199" s="218" t="s">
        <v>82</v>
      </c>
      <c r="AY199" s="20" t="s">
        <v>144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151</v>
      </c>
      <c r="BM199" s="218" t="s">
        <v>993</v>
      </c>
    </row>
    <row r="200" s="2" customFormat="1" ht="16.5" customHeight="1">
      <c r="A200" s="41"/>
      <c r="B200" s="42"/>
      <c r="C200" s="207" t="s">
        <v>301</v>
      </c>
      <c r="D200" s="207" t="s">
        <v>146</v>
      </c>
      <c r="E200" s="208" t="s">
        <v>745</v>
      </c>
      <c r="F200" s="209" t="s">
        <v>746</v>
      </c>
      <c r="G200" s="210" t="s">
        <v>331</v>
      </c>
      <c r="H200" s="211">
        <v>2</v>
      </c>
      <c r="I200" s="212"/>
      <c r="J200" s="213">
        <f>ROUND(I200*H200,2)</f>
        <v>0</v>
      </c>
      <c r="K200" s="209" t="s">
        <v>150</v>
      </c>
      <c r="L200" s="47"/>
      <c r="M200" s="214" t="s">
        <v>19</v>
      </c>
      <c r="N200" s="215" t="s">
        <v>44</v>
      </c>
      <c r="O200" s="87"/>
      <c r="P200" s="216">
        <f>O200*H200</f>
        <v>0</v>
      </c>
      <c r="Q200" s="216">
        <v>0.11240500000000001</v>
      </c>
      <c r="R200" s="216">
        <f>Q200*H200</f>
        <v>0.22481000000000001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151</v>
      </c>
      <c r="AT200" s="218" t="s">
        <v>146</v>
      </c>
      <c r="AU200" s="218" t="s">
        <v>82</v>
      </c>
      <c r="AY200" s="20" t="s">
        <v>144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151</v>
      </c>
      <c r="BM200" s="218" t="s">
        <v>994</v>
      </c>
    </row>
    <row r="201" s="2" customFormat="1">
      <c r="A201" s="41"/>
      <c r="B201" s="42"/>
      <c r="C201" s="43"/>
      <c r="D201" s="220" t="s">
        <v>153</v>
      </c>
      <c r="E201" s="43"/>
      <c r="F201" s="221" t="s">
        <v>748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153</v>
      </c>
      <c r="AU201" s="20" t="s">
        <v>82</v>
      </c>
    </row>
    <row r="202" s="13" customFormat="1">
      <c r="A202" s="13"/>
      <c r="B202" s="225"/>
      <c r="C202" s="226"/>
      <c r="D202" s="227" t="s">
        <v>155</v>
      </c>
      <c r="E202" s="228" t="s">
        <v>19</v>
      </c>
      <c r="F202" s="229" t="s">
        <v>156</v>
      </c>
      <c r="G202" s="226"/>
      <c r="H202" s="228" t="s">
        <v>19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155</v>
      </c>
      <c r="AU202" s="235" t="s">
        <v>82</v>
      </c>
      <c r="AV202" s="13" t="s">
        <v>80</v>
      </c>
      <c r="AW202" s="13" t="s">
        <v>35</v>
      </c>
      <c r="AX202" s="13" t="s">
        <v>73</v>
      </c>
      <c r="AY202" s="235" t="s">
        <v>144</v>
      </c>
    </row>
    <row r="203" s="14" customFormat="1">
      <c r="A203" s="14"/>
      <c r="B203" s="236"/>
      <c r="C203" s="237"/>
      <c r="D203" s="227" t="s">
        <v>155</v>
      </c>
      <c r="E203" s="238" t="s">
        <v>19</v>
      </c>
      <c r="F203" s="239" t="s">
        <v>995</v>
      </c>
      <c r="G203" s="237"/>
      <c r="H203" s="240">
        <v>2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155</v>
      </c>
      <c r="AU203" s="246" t="s">
        <v>82</v>
      </c>
      <c r="AV203" s="14" t="s">
        <v>82</v>
      </c>
      <c r="AW203" s="14" t="s">
        <v>35</v>
      </c>
      <c r="AX203" s="14" t="s">
        <v>80</v>
      </c>
      <c r="AY203" s="246" t="s">
        <v>144</v>
      </c>
    </row>
    <row r="204" s="2" customFormat="1" ht="16.5" customHeight="1">
      <c r="A204" s="41"/>
      <c r="B204" s="42"/>
      <c r="C204" s="269" t="s">
        <v>311</v>
      </c>
      <c r="D204" s="269" t="s">
        <v>229</v>
      </c>
      <c r="E204" s="270" t="s">
        <v>750</v>
      </c>
      <c r="F204" s="271" t="s">
        <v>751</v>
      </c>
      <c r="G204" s="272" t="s">
        <v>331</v>
      </c>
      <c r="H204" s="273">
        <v>2</v>
      </c>
      <c r="I204" s="274"/>
      <c r="J204" s="275">
        <f>ROUND(I204*H204,2)</f>
        <v>0</v>
      </c>
      <c r="K204" s="271" t="s">
        <v>150</v>
      </c>
      <c r="L204" s="276"/>
      <c r="M204" s="277" t="s">
        <v>19</v>
      </c>
      <c r="N204" s="278" t="s">
        <v>44</v>
      </c>
      <c r="O204" s="87"/>
      <c r="P204" s="216">
        <f>O204*H204</f>
        <v>0</v>
      </c>
      <c r="Q204" s="216">
        <v>0.0061000000000000004</v>
      </c>
      <c r="R204" s="216">
        <f>Q204*H204</f>
        <v>0.012200000000000001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207</v>
      </c>
      <c r="AT204" s="218" t="s">
        <v>229</v>
      </c>
      <c r="AU204" s="218" t="s">
        <v>82</v>
      </c>
      <c r="AY204" s="20" t="s">
        <v>144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80</v>
      </c>
      <c r="BK204" s="219">
        <f>ROUND(I204*H204,2)</f>
        <v>0</v>
      </c>
      <c r="BL204" s="20" t="s">
        <v>151</v>
      </c>
      <c r="BM204" s="218" t="s">
        <v>996</v>
      </c>
    </row>
    <row r="205" s="2" customFormat="1" ht="24.15" customHeight="1">
      <c r="A205" s="41"/>
      <c r="B205" s="42"/>
      <c r="C205" s="207" t="s">
        <v>317</v>
      </c>
      <c r="D205" s="207" t="s">
        <v>146</v>
      </c>
      <c r="E205" s="208" t="s">
        <v>584</v>
      </c>
      <c r="F205" s="209" t="s">
        <v>585</v>
      </c>
      <c r="G205" s="210" t="s">
        <v>244</v>
      </c>
      <c r="H205" s="211">
        <v>96</v>
      </c>
      <c r="I205" s="212"/>
      <c r="J205" s="213">
        <f>ROUND(I205*H205,2)</f>
        <v>0</v>
      </c>
      <c r="K205" s="209" t="s">
        <v>150</v>
      </c>
      <c r="L205" s="47"/>
      <c r="M205" s="214" t="s">
        <v>19</v>
      </c>
      <c r="N205" s="215" t="s">
        <v>44</v>
      </c>
      <c r="O205" s="87"/>
      <c r="P205" s="216">
        <f>O205*H205</f>
        <v>0</v>
      </c>
      <c r="Q205" s="216">
        <v>0.15539952000000001</v>
      </c>
      <c r="R205" s="216">
        <f>Q205*H205</f>
        <v>14.918353920000001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151</v>
      </c>
      <c r="AT205" s="218" t="s">
        <v>146</v>
      </c>
      <c r="AU205" s="218" t="s">
        <v>82</v>
      </c>
      <c r="AY205" s="20" t="s">
        <v>144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80</v>
      </c>
      <c r="BK205" s="219">
        <f>ROUND(I205*H205,2)</f>
        <v>0</v>
      </c>
      <c r="BL205" s="20" t="s">
        <v>151</v>
      </c>
      <c r="BM205" s="218" t="s">
        <v>997</v>
      </c>
    </row>
    <row r="206" s="2" customFormat="1">
      <c r="A206" s="41"/>
      <c r="B206" s="42"/>
      <c r="C206" s="43"/>
      <c r="D206" s="220" t="s">
        <v>153</v>
      </c>
      <c r="E206" s="43"/>
      <c r="F206" s="221" t="s">
        <v>587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153</v>
      </c>
      <c r="AU206" s="20" t="s">
        <v>82</v>
      </c>
    </row>
    <row r="207" s="13" customFormat="1">
      <c r="A207" s="13"/>
      <c r="B207" s="225"/>
      <c r="C207" s="226"/>
      <c r="D207" s="227" t="s">
        <v>155</v>
      </c>
      <c r="E207" s="228" t="s">
        <v>19</v>
      </c>
      <c r="F207" s="229" t="s">
        <v>358</v>
      </c>
      <c r="G207" s="226"/>
      <c r="H207" s="228" t="s">
        <v>19</v>
      </c>
      <c r="I207" s="230"/>
      <c r="J207" s="226"/>
      <c r="K207" s="226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155</v>
      </c>
      <c r="AU207" s="235" t="s">
        <v>82</v>
      </c>
      <c r="AV207" s="13" t="s">
        <v>80</v>
      </c>
      <c r="AW207" s="13" t="s">
        <v>35</v>
      </c>
      <c r="AX207" s="13" t="s">
        <v>73</v>
      </c>
      <c r="AY207" s="235" t="s">
        <v>144</v>
      </c>
    </row>
    <row r="208" s="14" customFormat="1">
      <c r="A208" s="14"/>
      <c r="B208" s="236"/>
      <c r="C208" s="237"/>
      <c r="D208" s="227" t="s">
        <v>155</v>
      </c>
      <c r="E208" s="238" t="s">
        <v>19</v>
      </c>
      <c r="F208" s="239" t="s">
        <v>998</v>
      </c>
      <c r="G208" s="237"/>
      <c r="H208" s="240">
        <v>80.5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6" t="s">
        <v>155</v>
      </c>
      <c r="AU208" s="246" t="s">
        <v>82</v>
      </c>
      <c r="AV208" s="14" t="s">
        <v>82</v>
      </c>
      <c r="AW208" s="14" t="s">
        <v>35</v>
      </c>
      <c r="AX208" s="14" t="s">
        <v>73</v>
      </c>
      <c r="AY208" s="246" t="s">
        <v>144</v>
      </c>
    </row>
    <row r="209" s="14" customFormat="1">
      <c r="A209" s="14"/>
      <c r="B209" s="236"/>
      <c r="C209" s="237"/>
      <c r="D209" s="227" t="s">
        <v>155</v>
      </c>
      <c r="E209" s="238" t="s">
        <v>19</v>
      </c>
      <c r="F209" s="239" t="s">
        <v>999</v>
      </c>
      <c r="G209" s="237"/>
      <c r="H209" s="240">
        <v>11.5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155</v>
      </c>
      <c r="AU209" s="246" t="s">
        <v>82</v>
      </c>
      <c r="AV209" s="14" t="s">
        <v>82</v>
      </c>
      <c r="AW209" s="14" t="s">
        <v>35</v>
      </c>
      <c r="AX209" s="14" t="s">
        <v>73</v>
      </c>
      <c r="AY209" s="246" t="s">
        <v>144</v>
      </c>
    </row>
    <row r="210" s="14" customFormat="1">
      <c r="A210" s="14"/>
      <c r="B210" s="236"/>
      <c r="C210" s="237"/>
      <c r="D210" s="227" t="s">
        <v>155</v>
      </c>
      <c r="E210" s="238" t="s">
        <v>19</v>
      </c>
      <c r="F210" s="239" t="s">
        <v>1000</v>
      </c>
      <c r="G210" s="237"/>
      <c r="H210" s="240">
        <v>4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155</v>
      </c>
      <c r="AU210" s="246" t="s">
        <v>82</v>
      </c>
      <c r="AV210" s="14" t="s">
        <v>82</v>
      </c>
      <c r="AW210" s="14" t="s">
        <v>35</v>
      </c>
      <c r="AX210" s="14" t="s">
        <v>73</v>
      </c>
      <c r="AY210" s="246" t="s">
        <v>144</v>
      </c>
    </row>
    <row r="211" s="16" customFormat="1">
      <c r="A211" s="16"/>
      <c r="B211" s="258"/>
      <c r="C211" s="259"/>
      <c r="D211" s="227" t="s">
        <v>155</v>
      </c>
      <c r="E211" s="260" t="s">
        <v>19</v>
      </c>
      <c r="F211" s="261" t="s">
        <v>175</v>
      </c>
      <c r="G211" s="259"/>
      <c r="H211" s="262">
        <v>96</v>
      </c>
      <c r="I211" s="263"/>
      <c r="J211" s="259"/>
      <c r="K211" s="259"/>
      <c r="L211" s="264"/>
      <c r="M211" s="265"/>
      <c r="N211" s="266"/>
      <c r="O211" s="266"/>
      <c r="P211" s="266"/>
      <c r="Q211" s="266"/>
      <c r="R211" s="266"/>
      <c r="S211" s="266"/>
      <c r="T211" s="267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68" t="s">
        <v>155</v>
      </c>
      <c r="AU211" s="268" t="s">
        <v>82</v>
      </c>
      <c r="AV211" s="16" t="s">
        <v>151</v>
      </c>
      <c r="AW211" s="16" t="s">
        <v>35</v>
      </c>
      <c r="AX211" s="16" t="s">
        <v>80</v>
      </c>
      <c r="AY211" s="268" t="s">
        <v>144</v>
      </c>
    </row>
    <row r="212" s="2" customFormat="1" ht="16.5" customHeight="1">
      <c r="A212" s="41"/>
      <c r="B212" s="42"/>
      <c r="C212" s="269" t="s">
        <v>322</v>
      </c>
      <c r="D212" s="269" t="s">
        <v>229</v>
      </c>
      <c r="E212" s="270" t="s">
        <v>591</v>
      </c>
      <c r="F212" s="271" t="s">
        <v>592</v>
      </c>
      <c r="G212" s="272" t="s">
        <v>244</v>
      </c>
      <c r="H212" s="273">
        <v>82.109999999999999</v>
      </c>
      <c r="I212" s="274"/>
      <c r="J212" s="275">
        <f>ROUND(I212*H212,2)</f>
        <v>0</v>
      </c>
      <c r="K212" s="271" t="s">
        <v>150</v>
      </c>
      <c r="L212" s="276"/>
      <c r="M212" s="277" t="s">
        <v>19</v>
      </c>
      <c r="N212" s="278" t="s">
        <v>44</v>
      </c>
      <c r="O212" s="87"/>
      <c r="P212" s="216">
        <f>O212*H212</f>
        <v>0</v>
      </c>
      <c r="Q212" s="216">
        <v>0.080000000000000002</v>
      </c>
      <c r="R212" s="216">
        <f>Q212*H212</f>
        <v>6.5688000000000004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207</v>
      </c>
      <c r="AT212" s="218" t="s">
        <v>229</v>
      </c>
      <c r="AU212" s="218" t="s">
        <v>82</v>
      </c>
      <c r="AY212" s="20" t="s">
        <v>144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80</v>
      </c>
      <c r="BK212" s="219">
        <f>ROUND(I212*H212,2)</f>
        <v>0</v>
      </c>
      <c r="BL212" s="20" t="s">
        <v>151</v>
      </c>
      <c r="BM212" s="218" t="s">
        <v>1001</v>
      </c>
    </row>
    <row r="213" s="14" customFormat="1">
      <c r="A213" s="14"/>
      <c r="B213" s="236"/>
      <c r="C213" s="237"/>
      <c r="D213" s="227" t="s">
        <v>155</v>
      </c>
      <c r="E213" s="238" t="s">
        <v>19</v>
      </c>
      <c r="F213" s="239" t="s">
        <v>998</v>
      </c>
      <c r="G213" s="237"/>
      <c r="H213" s="240">
        <v>80.5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155</v>
      </c>
      <c r="AU213" s="246" t="s">
        <v>82</v>
      </c>
      <c r="AV213" s="14" t="s">
        <v>82</v>
      </c>
      <c r="AW213" s="14" t="s">
        <v>35</v>
      </c>
      <c r="AX213" s="14" t="s">
        <v>73</v>
      </c>
      <c r="AY213" s="246" t="s">
        <v>144</v>
      </c>
    </row>
    <row r="214" s="15" customFormat="1">
      <c r="A214" s="15"/>
      <c r="B214" s="247"/>
      <c r="C214" s="248"/>
      <c r="D214" s="227" t="s">
        <v>155</v>
      </c>
      <c r="E214" s="249" t="s">
        <v>19</v>
      </c>
      <c r="F214" s="250" t="s">
        <v>171</v>
      </c>
      <c r="G214" s="248"/>
      <c r="H214" s="251">
        <v>80.5</v>
      </c>
      <c r="I214" s="252"/>
      <c r="J214" s="248"/>
      <c r="K214" s="248"/>
      <c r="L214" s="253"/>
      <c r="M214" s="254"/>
      <c r="N214" s="255"/>
      <c r="O214" s="255"/>
      <c r="P214" s="255"/>
      <c r="Q214" s="255"/>
      <c r="R214" s="255"/>
      <c r="S214" s="255"/>
      <c r="T214" s="256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57" t="s">
        <v>155</v>
      </c>
      <c r="AU214" s="257" t="s">
        <v>82</v>
      </c>
      <c r="AV214" s="15" t="s">
        <v>163</v>
      </c>
      <c r="AW214" s="15" t="s">
        <v>35</v>
      </c>
      <c r="AX214" s="15" t="s">
        <v>73</v>
      </c>
      <c r="AY214" s="257" t="s">
        <v>144</v>
      </c>
    </row>
    <row r="215" s="14" customFormat="1">
      <c r="A215" s="14"/>
      <c r="B215" s="236"/>
      <c r="C215" s="237"/>
      <c r="D215" s="227" t="s">
        <v>155</v>
      </c>
      <c r="E215" s="238" t="s">
        <v>19</v>
      </c>
      <c r="F215" s="239" t="s">
        <v>1002</v>
      </c>
      <c r="G215" s="237"/>
      <c r="H215" s="240">
        <v>82.109999999999999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155</v>
      </c>
      <c r="AU215" s="246" t="s">
        <v>82</v>
      </c>
      <c r="AV215" s="14" t="s">
        <v>82</v>
      </c>
      <c r="AW215" s="14" t="s">
        <v>35</v>
      </c>
      <c r="AX215" s="14" t="s">
        <v>80</v>
      </c>
      <c r="AY215" s="246" t="s">
        <v>144</v>
      </c>
    </row>
    <row r="216" s="2" customFormat="1" ht="16.5" customHeight="1">
      <c r="A216" s="41"/>
      <c r="B216" s="42"/>
      <c r="C216" s="269" t="s">
        <v>328</v>
      </c>
      <c r="D216" s="269" t="s">
        <v>229</v>
      </c>
      <c r="E216" s="270" t="s">
        <v>595</v>
      </c>
      <c r="F216" s="271" t="s">
        <v>596</v>
      </c>
      <c r="G216" s="272" t="s">
        <v>244</v>
      </c>
      <c r="H216" s="273">
        <v>11.73</v>
      </c>
      <c r="I216" s="274"/>
      <c r="J216" s="275">
        <f>ROUND(I216*H216,2)</f>
        <v>0</v>
      </c>
      <c r="K216" s="271" t="s">
        <v>150</v>
      </c>
      <c r="L216" s="276"/>
      <c r="M216" s="277" t="s">
        <v>19</v>
      </c>
      <c r="N216" s="278" t="s">
        <v>44</v>
      </c>
      <c r="O216" s="87"/>
      <c r="P216" s="216">
        <f>O216*H216</f>
        <v>0</v>
      </c>
      <c r="Q216" s="216">
        <v>0.055</v>
      </c>
      <c r="R216" s="216">
        <f>Q216*H216</f>
        <v>0.64515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207</v>
      </c>
      <c r="AT216" s="218" t="s">
        <v>229</v>
      </c>
      <c r="AU216" s="218" t="s">
        <v>82</v>
      </c>
      <c r="AY216" s="20" t="s">
        <v>144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151</v>
      </c>
      <c r="BM216" s="218" t="s">
        <v>1003</v>
      </c>
    </row>
    <row r="217" s="14" customFormat="1">
      <c r="A217" s="14"/>
      <c r="B217" s="236"/>
      <c r="C217" s="237"/>
      <c r="D217" s="227" t="s">
        <v>155</v>
      </c>
      <c r="E217" s="238" t="s">
        <v>19</v>
      </c>
      <c r="F217" s="239" t="s">
        <v>999</v>
      </c>
      <c r="G217" s="237"/>
      <c r="H217" s="240">
        <v>11.5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155</v>
      </c>
      <c r="AU217" s="246" t="s">
        <v>82</v>
      </c>
      <c r="AV217" s="14" t="s">
        <v>82</v>
      </c>
      <c r="AW217" s="14" t="s">
        <v>35</v>
      </c>
      <c r="AX217" s="14" t="s">
        <v>73</v>
      </c>
      <c r="AY217" s="246" t="s">
        <v>144</v>
      </c>
    </row>
    <row r="218" s="15" customFormat="1">
      <c r="A218" s="15"/>
      <c r="B218" s="247"/>
      <c r="C218" s="248"/>
      <c r="D218" s="227" t="s">
        <v>155</v>
      </c>
      <c r="E218" s="249" t="s">
        <v>19</v>
      </c>
      <c r="F218" s="250" t="s">
        <v>171</v>
      </c>
      <c r="G218" s="248"/>
      <c r="H218" s="251">
        <v>11.5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7" t="s">
        <v>155</v>
      </c>
      <c r="AU218" s="257" t="s">
        <v>82</v>
      </c>
      <c r="AV218" s="15" t="s">
        <v>163</v>
      </c>
      <c r="AW218" s="15" t="s">
        <v>35</v>
      </c>
      <c r="AX218" s="15" t="s">
        <v>73</v>
      </c>
      <c r="AY218" s="257" t="s">
        <v>144</v>
      </c>
    </row>
    <row r="219" s="14" customFormat="1">
      <c r="A219" s="14"/>
      <c r="B219" s="236"/>
      <c r="C219" s="237"/>
      <c r="D219" s="227" t="s">
        <v>155</v>
      </c>
      <c r="E219" s="238" t="s">
        <v>19</v>
      </c>
      <c r="F219" s="239" t="s">
        <v>1004</v>
      </c>
      <c r="G219" s="237"/>
      <c r="H219" s="240">
        <v>11.73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6" t="s">
        <v>155</v>
      </c>
      <c r="AU219" s="246" t="s">
        <v>82</v>
      </c>
      <c r="AV219" s="14" t="s">
        <v>82</v>
      </c>
      <c r="AW219" s="14" t="s">
        <v>35</v>
      </c>
      <c r="AX219" s="14" t="s">
        <v>80</v>
      </c>
      <c r="AY219" s="246" t="s">
        <v>144</v>
      </c>
    </row>
    <row r="220" s="2" customFormat="1" ht="16.5" customHeight="1">
      <c r="A220" s="41"/>
      <c r="B220" s="42"/>
      <c r="C220" s="269" t="s">
        <v>335</v>
      </c>
      <c r="D220" s="269" t="s">
        <v>229</v>
      </c>
      <c r="E220" s="270" t="s">
        <v>599</v>
      </c>
      <c r="F220" s="271" t="s">
        <v>600</v>
      </c>
      <c r="G220" s="272" t="s">
        <v>244</v>
      </c>
      <c r="H220" s="273">
        <v>4</v>
      </c>
      <c r="I220" s="274"/>
      <c r="J220" s="275">
        <f>ROUND(I220*H220,2)</f>
        <v>0</v>
      </c>
      <c r="K220" s="271" t="s">
        <v>150</v>
      </c>
      <c r="L220" s="276"/>
      <c r="M220" s="277" t="s">
        <v>19</v>
      </c>
      <c r="N220" s="278" t="s">
        <v>44</v>
      </c>
      <c r="O220" s="87"/>
      <c r="P220" s="216">
        <f>O220*H220</f>
        <v>0</v>
      </c>
      <c r="Q220" s="216">
        <v>0.065670000000000006</v>
      </c>
      <c r="R220" s="216">
        <f>Q220*H220</f>
        <v>0.26268000000000002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207</v>
      </c>
      <c r="AT220" s="218" t="s">
        <v>229</v>
      </c>
      <c r="AU220" s="218" t="s">
        <v>82</v>
      </c>
      <c r="AY220" s="20" t="s">
        <v>144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80</v>
      </c>
      <c r="BK220" s="219">
        <f>ROUND(I220*H220,2)</f>
        <v>0</v>
      </c>
      <c r="BL220" s="20" t="s">
        <v>151</v>
      </c>
      <c r="BM220" s="218" t="s">
        <v>1005</v>
      </c>
    </row>
    <row r="221" s="14" customFormat="1">
      <c r="A221" s="14"/>
      <c r="B221" s="236"/>
      <c r="C221" s="237"/>
      <c r="D221" s="227" t="s">
        <v>155</v>
      </c>
      <c r="E221" s="238" t="s">
        <v>19</v>
      </c>
      <c r="F221" s="239" t="s">
        <v>1000</v>
      </c>
      <c r="G221" s="237"/>
      <c r="H221" s="240">
        <v>4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155</v>
      </c>
      <c r="AU221" s="246" t="s">
        <v>82</v>
      </c>
      <c r="AV221" s="14" t="s">
        <v>82</v>
      </c>
      <c r="AW221" s="14" t="s">
        <v>35</v>
      </c>
      <c r="AX221" s="14" t="s">
        <v>80</v>
      </c>
      <c r="AY221" s="246" t="s">
        <v>144</v>
      </c>
    </row>
    <row r="222" s="2" customFormat="1" ht="16.5" customHeight="1">
      <c r="A222" s="41"/>
      <c r="B222" s="42"/>
      <c r="C222" s="207" t="s">
        <v>342</v>
      </c>
      <c r="D222" s="207" t="s">
        <v>146</v>
      </c>
      <c r="E222" s="208" t="s">
        <v>372</v>
      </c>
      <c r="F222" s="209" t="s">
        <v>373</v>
      </c>
      <c r="G222" s="210" t="s">
        <v>166</v>
      </c>
      <c r="H222" s="211">
        <v>3.3599999999999999</v>
      </c>
      <c r="I222" s="212"/>
      <c r="J222" s="213">
        <f>ROUND(I222*H222,2)</f>
        <v>0</v>
      </c>
      <c r="K222" s="209" t="s">
        <v>150</v>
      </c>
      <c r="L222" s="47"/>
      <c r="M222" s="214" t="s">
        <v>19</v>
      </c>
      <c r="N222" s="215" t="s">
        <v>44</v>
      </c>
      <c r="O222" s="87"/>
      <c r="P222" s="216">
        <f>O222*H222</f>
        <v>0</v>
      </c>
      <c r="Q222" s="216">
        <v>2.2563399999999998</v>
      </c>
      <c r="R222" s="216">
        <f>Q222*H222</f>
        <v>7.5813023999999993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151</v>
      </c>
      <c r="AT222" s="218" t="s">
        <v>146</v>
      </c>
      <c r="AU222" s="218" t="s">
        <v>82</v>
      </c>
      <c r="AY222" s="20" t="s">
        <v>144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151</v>
      </c>
      <c r="BM222" s="218" t="s">
        <v>1006</v>
      </c>
    </row>
    <row r="223" s="2" customFormat="1">
      <c r="A223" s="41"/>
      <c r="B223" s="42"/>
      <c r="C223" s="43"/>
      <c r="D223" s="220" t="s">
        <v>153</v>
      </c>
      <c r="E223" s="43"/>
      <c r="F223" s="221" t="s">
        <v>375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153</v>
      </c>
      <c r="AU223" s="20" t="s">
        <v>82</v>
      </c>
    </row>
    <row r="224" s="13" customFormat="1">
      <c r="A224" s="13"/>
      <c r="B224" s="225"/>
      <c r="C224" s="226"/>
      <c r="D224" s="227" t="s">
        <v>155</v>
      </c>
      <c r="E224" s="228" t="s">
        <v>19</v>
      </c>
      <c r="F224" s="229" t="s">
        <v>358</v>
      </c>
      <c r="G224" s="226"/>
      <c r="H224" s="228" t="s">
        <v>19</v>
      </c>
      <c r="I224" s="230"/>
      <c r="J224" s="226"/>
      <c r="K224" s="226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155</v>
      </c>
      <c r="AU224" s="235" t="s">
        <v>82</v>
      </c>
      <c r="AV224" s="13" t="s">
        <v>80</v>
      </c>
      <c r="AW224" s="13" t="s">
        <v>35</v>
      </c>
      <c r="AX224" s="13" t="s">
        <v>73</v>
      </c>
      <c r="AY224" s="235" t="s">
        <v>144</v>
      </c>
    </row>
    <row r="225" s="14" customFormat="1">
      <c r="A225" s="14"/>
      <c r="B225" s="236"/>
      <c r="C225" s="237"/>
      <c r="D225" s="227" t="s">
        <v>155</v>
      </c>
      <c r="E225" s="238" t="s">
        <v>19</v>
      </c>
      <c r="F225" s="239" t="s">
        <v>1007</v>
      </c>
      <c r="G225" s="237"/>
      <c r="H225" s="240">
        <v>3.3599999999999999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155</v>
      </c>
      <c r="AU225" s="246" t="s">
        <v>82</v>
      </c>
      <c r="AV225" s="14" t="s">
        <v>82</v>
      </c>
      <c r="AW225" s="14" t="s">
        <v>35</v>
      </c>
      <c r="AX225" s="14" t="s">
        <v>73</v>
      </c>
      <c r="AY225" s="246" t="s">
        <v>144</v>
      </c>
    </row>
    <row r="226" s="16" customFormat="1">
      <c r="A226" s="16"/>
      <c r="B226" s="258"/>
      <c r="C226" s="259"/>
      <c r="D226" s="227" t="s">
        <v>155</v>
      </c>
      <c r="E226" s="260" t="s">
        <v>19</v>
      </c>
      <c r="F226" s="261" t="s">
        <v>175</v>
      </c>
      <c r="G226" s="259"/>
      <c r="H226" s="262">
        <v>3.3599999999999999</v>
      </c>
      <c r="I226" s="263"/>
      <c r="J226" s="259"/>
      <c r="K226" s="259"/>
      <c r="L226" s="264"/>
      <c r="M226" s="265"/>
      <c r="N226" s="266"/>
      <c r="O226" s="266"/>
      <c r="P226" s="266"/>
      <c r="Q226" s="266"/>
      <c r="R226" s="266"/>
      <c r="S226" s="266"/>
      <c r="T226" s="267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T226" s="268" t="s">
        <v>155</v>
      </c>
      <c r="AU226" s="268" t="s">
        <v>82</v>
      </c>
      <c r="AV226" s="16" t="s">
        <v>151</v>
      </c>
      <c r="AW226" s="16" t="s">
        <v>35</v>
      </c>
      <c r="AX226" s="16" t="s">
        <v>80</v>
      </c>
      <c r="AY226" s="268" t="s">
        <v>144</v>
      </c>
    </row>
    <row r="227" s="2" customFormat="1" ht="21.75" customHeight="1">
      <c r="A227" s="41"/>
      <c r="B227" s="42"/>
      <c r="C227" s="207" t="s">
        <v>348</v>
      </c>
      <c r="D227" s="207" t="s">
        <v>146</v>
      </c>
      <c r="E227" s="208" t="s">
        <v>378</v>
      </c>
      <c r="F227" s="209" t="s">
        <v>379</v>
      </c>
      <c r="G227" s="210" t="s">
        <v>244</v>
      </c>
      <c r="H227" s="211">
        <v>99</v>
      </c>
      <c r="I227" s="212"/>
      <c r="J227" s="213">
        <f>ROUND(I227*H227,2)</f>
        <v>0</v>
      </c>
      <c r="K227" s="209" t="s">
        <v>150</v>
      </c>
      <c r="L227" s="47"/>
      <c r="M227" s="214" t="s">
        <v>19</v>
      </c>
      <c r="N227" s="215" t="s">
        <v>44</v>
      </c>
      <c r="O227" s="87"/>
      <c r="P227" s="216">
        <f>O227*H227</f>
        <v>0</v>
      </c>
      <c r="Q227" s="216">
        <v>1.4950000000000001E-06</v>
      </c>
      <c r="R227" s="216">
        <f>Q227*H227</f>
        <v>0.00014800500000000002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151</v>
      </c>
      <c r="AT227" s="218" t="s">
        <v>146</v>
      </c>
      <c r="AU227" s="218" t="s">
        <v>82</v>
      </c>
      <c r="AY227" s="20" t="s">
        <v>144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80</v>
      </c>
      <c r="BK227" s="219">
        <f>ROUND(I227*H227,2)</f>
        <v>0</v>
      </c>
      <c r="BL227" s="20" t="s">
        <v>151</v>
      </c>
      <c r="BM227" s="218" t="s">
        <v>1008</v>
      </c>
    </row>
    <row r="228" s="2" customFormat="1">
      <c r="A228" s="41"/>
      <c r="B228" s="42"/>
      <c r="C228" s="43"/>
      <c r="D228" s="220" t="s">
        <v>153</v>
      </c>
      <c r="E228" s="43"/>
      <c r="F228" s="221" t="s">
        <v>381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153</v>
      </c>
      <c r="AU228" s="20" t="s">
        <v>82</v>
      </c>
    </row>
    <row r="229" s="14" customFormat="1">
      <c r="A229" s="14"/>
      <c r="B229" s="236"/>
      <c r="C229" s="237"/>
      <c r="D229" s="227" t="s">
        <v>155</v>
      </c>
      <c r="E229" s="238" t="s">
        <v>19</v>
      </c>
      <c r="F229" s="239" t="s">
        <v>1009</v>
      </c>
      <c r="G229" s="237"/>
      <c r="H229" s="240">
        <v>99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155</v>
      </c>
      <c r="AU229" s="246" t="s">
        <v>82</v>
      </c>
      <c r="AV229" s="14" t="s">
        <v>82</v>
      </c>
      <c r="AW229" s="14" t="s">
        <v>35</v>
      </c>
      <c r="AX229" s="14" t="s">
        <v>80</v>
      </c>
      <c r="AY229" s="246" t="s">
        <v>144</v>
      </c>
    </row>
    <row r="230" s="2" customFormat="1" ht="24.15" customHeight="1">
      <c r="A230" s="41"/>
      <c r="B230" s="42"/>
      <c r="C230" s="207" t="s">
        <v>353</v>
      </c>
      <c r="D230" s="207" t="s">
        <v>146</v>
      </c>
      <c r="E230" s="208" t="s">
        <v>384</v>
      </c>
      <c r="F230" s="209" t="s">
        <v>385</v>
      </c>
      <c r="G230" s="210" t="s">
        <v>244</v>
      </c>
      <c r="H230" s="211">
        <v>99</v>
      </c>
      <c r="I230" s="212"/>
      <c r="J230" s="213">
        <f>ROUND(I230*H230,2)</f>
        <v>0</v>
      </c>
      <c r="K230" s="209" t="s">
        <v>150</v>
      </c>
      <c r="L230" s="47"/>
      <c r="M230" s="214" t="s">
        <v>19</v>
      </c>
      <c r="N230" s="215" t="s">
        <v>44</v>
      </c>
      <c r="O230" s="87"/>
      <c r="P230" s="216">
        <f>O230*H230</f>
        <v>0</v>
      </c>
      <c r="Q230" s="216">
        <v>5.5600000000000003E-05</v>
      </c>
      <c r="R230" s="216">
        <f>Q230*H230</f>
        <v>0.0055044000000000004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151</v>
      </c>
      <c r="AT230" s="218" t="s">
        <v>146</v>
      </c>
      <c r="AU230" s="218" t="s">
        <v>82</v>
      </c>
      <c r="AY230" s="20" t="s">
        <v>144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80</v>
      </c>
      <c r="BK230" s="219">
        <f>ROUND(I230*H230,2)</f>
        <v>0</v>
      </c>
      <c r="BL230" s="20" t="s">
        <v>151</v>
      </c>
      <c r="BM230" s="218" t="s">
        <v>1010</v>
      </c>
    </row>
    <row r="231" s="2" customFormat="1">
      <c r="A231" s="41"/>
      <c r="B231" s="42"/>
      <c r="C231" s="43"/>
      <c r="D231" s="220" t="s">
        <v>153</v>
      </c>
      <c r="E231" s="43"/>
      <c r="F231" s="221" t="s">
        <v>387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153</v>
      </c>
      <c r="AU231" s="20" t="s">
        <v>82</v>
      </c>
    </row>
    <row r="232" s="14" customFormat="1">
      <c r="A232" s="14"/>
      <c r="B232" s="236"/>
      <c r="C232" s="237"/>
      <c r="D232" s="227" t="s">
        <v>155</v>
      </c>
      <c r="E232" s="238" t="s">
        <v>19</v>
      </c>
      <c r="F232" s="239" t="s">
        <v>1011</v>
      </c>
      <c r="G232" s="237"/>
      <c r="H232" s="240">
        <v>99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155</v>
      </c>
      <c r="AU232" s="246" t="s">
        <v>82</v>
      </c>
      <c r="AV232" s="14" t="s">
        <v>82</v>
      </c>
      <c r="AW232" s="14" t="s">
        <v>35</v>
      </c>
      <c r="AX232" s="14" t="s">
        <v>80</v>
      </c>
      <c r="AY232" s="246" t="s">
        <v>144</v>
      </c>
    </row>
    <row r="233" s="12" customFormat="1" ht="22.8" customHeight="1">
      <c r="A233" s="12"/>
      <c r="B233" s="191"/>
      <c r="C233" s="192"/>
      <c r="D233" s="193" t="s">
        <v>72</v>
      </c>
      <c r="E233" s="205" t="s">
        <v>403</v>
      </c>
      <c r="F233" s="205" t="s">
        <v>404</v>
      </c>
      <c r="G233" s="192"/>
      <c r="H233" s="192"/>
      <c r="I233" s="195"/>
      <c r="J233" s="206">
        <f>BK233</f>
        <v>0</v>
      </c>
      <c r="K233" s="192"/>
      <c r="L233" s="197"/>
      <c r="M233" s="198"/>
      <c r="N233" s="199"/>
      <c r="O233" s="199"/>
      <c r="P233" s="200">
        <f>SUM(P234:P249)</f>
        <v>0</v>
      </c>
      <c r="Q233" s="199"/>
      <c r="R233" s="200">
        <f>SUM(R234:R249)</f>
        <v>0</v>
      </c>
      <c r="S233" s="199"/>
      <c r="T233" s="201">
        <f>SUM(T234:T249)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2" t="s">
        <v>80</v>
      </c>
      <c r="AT233" s="203" t="s">
        <v>72</v>
      </c>
      <c r="AU233" s="203" t="s">
        <v>80</v>
      </c>
      <c r="AY233" s="202" t="s">
        <v>144</v>
      </c>
      <c r="BK233" s="204">
        <f>SUM(BK234:BK249)</f>
        <v>0</v>
      </c>
    </row>
    <row r="234" s="2" customFormat="1" ht="24.15" customHeight="1">
      <c r="A234" s="41"/>
      <c r="B234" s="42"/>
      <c r="C234" s="207" t="s">
        <v>360</v>
      </c>
      <c r="D234" s="207" t="s">
        <v>146</v>
      </c>
      <c r="E234" s="208" t="s">
        <v>406</v>
      </c>
      <c r="F234" s="209" t="s">
        <v>407</v>
      </c>
      <c r="G234" s="210" t="s">
        <v>215</v>
      </c>
      <c r="H234" s="211">
        <v>53.369999999999997</v>
      </c>
      <c r="I234" s="212"/>
      <c r="J234" s="213">
        <f>ROUND(I234*H234,2)</f>
        <v>0</v>
      </c>
      <c r="K234" s="209" t="s">
        <v>150</v>
      </c>
      <c r="L234" s="47"/>
      <c r="M234" s="214" t="s">
        <v>19</v>
      </c>
      <c r="N234" s="215" t="s">
        <v>44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151</v>
      </c>
      <c r="AT234" s="218" t="s">
        <v>146</v>
      </c>
      <c r="AU234" s="218" t="s">
        <v>82</v>
      </c>
      <c r="AY234" s="20" t="s">
        <v>144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80</v>
      </c>
      <c r="BK234" s="219">
        <f>ROUND(I234*H234,2)</f>
        <v>0</v>
      </c>
      <c r="BL234" s="20" t="s">
        <v>151</v>
      </c>
      <c r="BM234" s="218" t="s">
        <v>1012</v>
      </c>
    </row>
    <row r="235" s="2" customFormat="1">
      <c r="A235" s="41"/>
      <c r="B235" s="42"/>
      <c r="C235" s="43"/>
      <c r="D235" s="220" t="s">
        <v>153</v>
      </c>
      <c r="E235" s="43"/>
      <c r="F235" s="221" t="s">
        <v>409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153</v>
      </c>
      <c r="AU235" s="20" t="s">
        <v>82</v>
      </c>
    </row>
    <row r="236" s="14" customFormat="1">
      <c r="A236" s="14"/>
      <c r="B236" s="236"/>
      <c r="C236" s="237"/>
      <c r="D236" s="227" t="s">
        <v>155</v>
      </c>
      <c r="E236" s="238" t="s">
        <v>19</v>
      </c>
      <c r="F236" s="239" t="s">
        <v>1013</v>
      </c>
      <c r="G236" s="237"/>
      <c r="H236" s="240">
        <v>20.149999999999999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155</v>
      </c>
      <c r="AU236" s="246" t="s">
        <v>82</v>
      </c>
      <c r="AV236" s="14" t="s">
        <v>82</v>
      </c>
      <c r="AW236" s="14" t="s">
        <v>35</v>
      </c>
      <c r="AX236" s="14" t="s">
        <v>73</v>
      </c>
      <c r="AY236" s="246" t="s">
        <v>144</v>
      </c>
    </row>
    <row r="237" s="14" customFormat="1">
      <c r="A237" s="14"/>
      <c r="B237" s="236"/>
      <c r="C237" s="237"/>
      <c r="D237" s="227" t="s">
        <v>155</v>
      </c>
      <c r="E237" s="238" t="s">
        <v>19</v>
      </c>
      <c r="F237" s="239" t="s">
        <v>1014</v>
      </c>
      <c r="G237" s="237"/>
      <c r="H237" s="240">
        <v>33.219999999999999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6" t="s">
        <v>155</v>
      </c>
      <c r="AU237" s="246" t="s">
        <v>82</v>
      </c>
      <c r="AV237" s="14" t="s">
        <v>82</v>
      </c>
      <c r="AW237" s="14" t="s">
        <v>35</v>
      </c>
      <c r="AX237" s="14" t="s">
        <v>73</v>
      </c>
      <c r="AY237" s="246" t="s">
        <v>144</v>
      </c>
    </row>
    <row r="238" s="16" customFormat="1">
      <c r="A238" s="16"/>
      <c r="B238" s="258"/>
      <c r="C238" s="259"/>
      <c r="D238" s="227" t="s">
        <v>155</v>
      </c>
      <c r="E238" s="260" t="s">
        <v>19</v>
      </c>
      <c r="F238" s="261" t="s">
        <v>175</v>
      </c>
      <c r="G238" s="259"/>
      <c r="H238" s="262">
        <v>53.369999999999997</v>
      </c>
      <c r="I238" s="263"/>
      <c r="J238" s="259"/>
      <c r="K238" s="259"/>
      <c r="L238" s="264"/>
      <c r="M238" s="265"/>
      <c r="N238" s="266"/>
      <c r="O238" s="266"/>
      <c r="P238" s="266"/>
      <c r="Q238" s="266"/>
      <c r="R238" s="266"/>
      <c r="S238" s="266"/>
      <c r="T238" s="267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T238" s="268" t="s">
        <v>155</v>
      </c>
      <c r="AU238" s="268" t="s">
        <v>82</v>
      </c>
      <c r="AV238" s="16" t="s">
        <v>151</v>
      </c>
      <c r="AW238" s="16" t="s">
        <v>35</v>
      </c>
      <c r="AX238" s="16" t="s">
        <v>80</v>
      </c>
      <c r="AY238" s="268" t="s">
        <v>144</v>
      </c>
    </row>
    <row r="239" s="2" customFormat="1" ht="16.5" customHeight="1">
      <c r="A239" s="41"/>
      <c r="B239" s="42"/>
      <c r="C239" s="207" t="s">
        <v>366</v>
      </c>
      <c r="D239" s="207" t="s">
        <v>146</v>
      </c>
      <c r="E239" s="208" t="s">
        <v>420</v>
      </c>
      <c r="F239" s="209" t="s">
        <v>421</v>
      </c>
      <c r="G239" s="210" t="s">
        <v>215</v>
      </c>
      <c r="H239" s="211">
        <v>53.369999999999997</v>
      </c>
      <c r="I239" s="212"/>
      <c r="J239" s="213">
        <f>ROUND(I239*H239,2)</f>
        <v>0</v>
      </c>
      <c r="K239" s="209" t="s">
        <v>150</v>
      </c>
      <c r="L239" s="47"/>
      <c r="M239" s="214" t="s">
        <v>19</v>
      </c>
      <c r="N239" s="215" t="s">
        <v>44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151</v>
      </c>
      <c r="AT239" s="218" t="s">
        <v>146</v>
      </c>
      <c r="AU239" s="218" t="s">
        <v>82</v>
      </c>
      <c r="AY239" s="20" t="s">
        <v>144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80</v>
      </c>
      <c r="BK239" s="219">
        <f>ROUND(I239*H239,2)</f>
        <v>0</v>
      </c>
      <c r="BL239" s="20" t="s">
        <v>151</v>
      </c>
      <c r="BM239" s="218" t="s">
        <v>1015</v>
      </c>
    </row>
    <row r="240" s="2" customFormat="1">
      <c r="A240" s="41"/>
      <c r="B240" s="42"/>
      <c r="C240" s="43"/>
      <c r="D240" s="220" t="s">
        <v>153</v>
      </c>
      <c r="E240" s="43"/>
      <c r="F240" s="221" t="s">
        <v>423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153</v>
      </c>
      <c r="AU240" s="20" t="s">
        <v>82</v>
      </c>
    </row>
    <row r="241" s="14" customFormat="1">
      <c r="A241" s="14"/>
      <c r="B241" s="236"/>
      <c r="C241" s="237"/>
      <c r="D241" s="227" t="s">
        <v>155</v>
      </c>
      <c r="E241" s="238" t="s">
        <v>19</v>
      </c>
      <c r="F241" s="239" t="s">
        <v>1013</v>
      </c>
      <c r="G241" s="237"/>
      <c r="H241" s="240">
        <v>20.149999999999999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6" t="s">
        <v>155</v>
      </c>
      <c r="AU241" s="246" t="s">
        <v>82</v>
      </c>
      <c r="AV241" s="14" t="s">
        <v>82</v>
      </c>
      <c r="AW241" s="14" t="s">
        <v>35</v>
      </c>
      <c r="AX241" s="14" t="s">
        <v>73</v>
      </c>
      <c r="AY241" s="246" t="s">
        <v>144</v>
      </c>
    </row>
    <row r="242" s="14" customFormat="1">
      <c r="A242" s="14"/>
      <c r="B242" s="236"/>
      <c r="C242" s="237"/>
      <c r="D242" s="227" t="s">
        <v>155</v>
      </c>
      <c r="E242" s="238" t="s">
        <v>19</v>
      </c>
      <c r="F242" s="239" t="s">
        <v>1014</v>
      </c>
      <c r="G242" s="237"/>
      <c r="H242" s="240">
        <v>33.219999999999999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155</v>
      </c>
      <c r="AU242" s="246" t="s">
        <v>82</v>
      </c>
      <c r="AV242" s="14" t="s">
        <v>82</v>
      </c>
      <c r="AW242" s="14" t="s">
        <v>35</v>
      </c>
      <c r="AX242" s="14" t="s">
        <v>73</v>
      </c>
      <c r="AY242" s="246" t="s">
        <v>144</v>
      </c>
    </row>
    <row r="243" s="16" customFormat="1">
      <c r="A243" s="16"/>
      <c r="B243" s="258"/>
      <c r="C243" s="259"/>
      <c r="D243" s="227" t="s">
        <v>155</v>
      </c>
      <c r="E243" s="260" t="s">
        <v>19</v>
      </c>
      <c r="F243" s="261" t="s">
        <v>175</v>
      </c>
      <c r="G243" s="259"/>
      <c r="H243" s="262">
        <v>53.369999999999997</v>
      </c>
      <c r="I243" s="263"/>
      <c r="J243" s="259"/>
      <c r="K243" s="259"/>
      <c r="L243" s="264"/>
      <c r="M243" s="265"/>
      <c r="N243" s="266"/>
      <c r="O243" s="266"/>
      <c r="P243" s="266"/>
      <c r="Q243" s="266"/>
      <c r="R243" s="266"/>
      <c r="S243" s="266"/>
      <c r="T243" s="267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268" t="s">
        <v>155</v>
      </c>
      <c r="AU243" s="268" t="s">
        <v>82</v>
      </c>
      <c r="AV243" s="16" t="s">
        <v>151</v>
      </c>
      <c r="AW243" s="16" t="s">
        <v>35</v>
      </c>
      <c r="AX243" s="16" t="s">
        <v>80</v>
      </c>
      <c r="AY243" s="268" t="s">
        <v>144</v>
      </c>
    </row>
    <row r="244" s="2" customFormat="1" ht="24.15" customHeight="1">
      <c r="A244" s="41"/>
      <c r="B244" s="42"/>
      <c r="C244" s="207" t="s">
        <v>371</v>
      </c>
      <c r="D244" s="207" t="s">
        <v>146</v>
      </c>
      <c r="E244" s="208" t="s">
        <v>636</v>
      </c>
      <c r="F244" s="209" t="s">
        <v>637</v>
      </c>
      <c r="G244" s="210" t="s">
        <v>215</v>
      </c>
      <c r="H244" s="211">
        <v>20.149999999999999</v>
      </c>
      <c r="I244" s="212"/>
      <c r="J244" s="213">
        <f>ROUND(I244*H244,2)</f>
        <v>0</v>
      </c>
      <c r="K244" s="209" t="s">
        <v>150</v>
      </c>
      <c r="L244" s="47"/>
      <c r="M244" s="214" t="s">
        <v>19</v>
      </c>
      <c r="N244" s="215" t="s">
        <v>44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151</v>
      </c>
      <c r="AT244" s="218" t="s">
        <v>146</v>
      </c>
      <c r="AU244" s="218" t="s">
        <v>82</v>
      </c>
      <c r="AY244" s="20" t="s">
        <v>144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80</v>
      </c>
      <c r="BK244" s="219">
        <f>ROUND(I244*H244,2)</f>
        <v>0</v>
      </c>
      <c r="BL244" s="20" t="s">
        <v>151</v>
      </c>
      <c r="BM244" s="218" t="s">
        <v>1016</v>
      </c>
    </row>
    <row r="245" s="2" customFormat="1">
      <c r="A245" s="41"/>
      <c r="B245" s="42"/>
      <c r="C245" s="43"/>
      <c r="D245" s="220" t="s">
        <v>153</v>
      </c>
      <c r="E245" s="43"/>
      <c r="F245" s="221" t="s">
        <v>639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153</v>
      </c>
      <c r="AU245" s="20" t="s">
        <v>82</v>
      </c>
    </row>
    <row r="246" s="14" customFormat="1">
      <c r="A246" s="14"/>
      <c r="B246" s="236"/>
      <c r="C246" s="237"/>
      <c r="D246" s="227" t="s">
        <v>155</v>
      </c>
      <c r="E246" s="238" t="s">
        <v>19</v>
      </c>
      <c r="F246" s="239" t="s">
        <v>1013</v>
      </c>
      <c r="G246" s="237"/>
      <c r="H246" s="240">
        <v>20.149999999999999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155</v>
      </c>
      <c r="AU246" s="246" t="s">
        <v>82</v>
      </c>
      <c r="AV246" s="14" t="s">
        <v>82</v>
      </c>
      <c r="AW246" s="14" t="s">
        <v>35</v>
      </c>
      <c r="AX246" s="14" t="s">
        <v>80</v>
      </c>
      <c r="AY246" s="246" t="s">
        <v>144</v>
      </c>
    </row>
    <row r="247" s="2" customFormat="1" ht="24.15" customHeight="1">
      <c r="A247" s="41"/>
      <c r="B247" s="42"/>
      <c r="C247" s="207" t="s">
        <v>377</v>
      </c>
      <c r="D247" s="207" t="s">
        <v>146</v>
      </c>
      <c r="E247" s="208" t="s">
        <v>429</v>
      </c>
      <c r="F247" s="209" t="s">
        <v>430</v>
      </c>
      <c r="G247" s="210" t="s">
        <v>215</v>
      </c>
      <c r="H247" s="211">
        <v>33.219999999999999</v>
      </c>
      <c r="I247" s="212"/>
      <c r="J247" s="213">
        <f>ROUND(I247*H247,2)</f>
        <v>0</v>
      </c>
      <c r="K247" s="209" t="s">
        <v>150</v>
      </c>
      <c r="L247" s="47"/>
      <c r="M247" s="214" t="s">
        <v>19</v>
      </c>
      <c r="N247" s="215" t="s">
        <v>44</v>
      </c>
      <c r="O247" s="87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151</v>
      </c>
      <c r="AT247" s="218" t="s">
        <v>146</v>
      </c>
      <c r="AU247" s="218" t="s">
        <v>82</v>
      </c>
      <c r="AY247" s="20" t="s">
        <v>144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80</v>
      </c>
      <c r="BK247" s="219">
        <f>ROUND(I247*H247,2)</f>
        <v>0</v>
      </c>
      <c r="BL247" s="20" t="s">
        <v>151</v>
      </c>
      <c r="BM247" s="218" t="s">
        <v>1017</v>
      </c>
    </row>
    <row r="248" s="2" customFormat="1">
      <c r="A248" s="41"/>
      <c r="B248" s="42"/>
      <c r="C248" s="43"/>
      <c r="D248" s="220" t="s">
        <v>153</v>
      </c>
      <c r="E248" s="43"/>
      <c r="F248" s="221" t="s">
        <v>432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153</v>
      </c>
      <c r="AU248" s="20" t="s">
        <v>82</v>
      </c>
    </row>
    <row r="249" s="14" customFormat="1">
      <c r="A249" s="14"/>
      <c r="B249" s="236"/>
      <c r="C249" s="237"/>
      <c r="D249" s="227" t="s">
        <v>155</v>
      </c>
      <c r="E249" s="238" t="s">
        <v>19</v>
      </c>
      <c r="F249" s="239" t="s">
        <v>1014</v>
      </c>
      <c r="G249" s="237"/>
      <c r="H249" s="240">
        <v>33.219999999999999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155</v>
      </c>
      <c r="AU249" s="246" t="s">
        <v>82</v>
      </c>
      <c r="AV249" s="14" t="s">
        <v>82</v>
      </c>
      <c r="AW249" s="14" t="s">
        <v>35</v>
      </c>
      <c r="AX249" s="14" t="s">
        <v>80</v>
      </c>
      <c r="AY249" s="246" t="s">
        <v>144</v>
      </c>
    </row>
    <row r="250" s="12" customFormat="1" ht="22.8" customHeight="1">
      <c r="A250" s="12"/>
      <c r="B250" s="191"/>
      <c r="C250" s="192"/>
      <c r="D250" s="193" t="s">
        <v>72</v>
      </c>
      <c r="E250" s="205" t="s">
        <v>433</v>
      </c>
      <c r="F250" s="205" t="s">
        <v>434</v>
      </c>
      <c r="G250" s="192"/>
      <c r="H250" s="192"/>
      <c r="I250" s="195"/>
      <c r="J250" s="206">
        <f>BK250</f>
        <v>0</v>
      </c>
      <c r="K250" s="192"/>
      <c r="L250" s="197"/>
      <c r="M250" s="198"/>
      <c r="N250" s="199"/>
      <c r="O250" s="199"/>
      <c r="P250" s="200">
        <f>SUM(P251:P252)</f>
        <v>0</v>
      </c>
      <c r="Q250" s="199"/>
      <c r="R250" s="200">
        <f>SUM(R251:R252)</f>
        <v>0</v>
      </c>
      <c r="S250" s="199"/>
      <c r="T250" s="201">
        <f>SUM(T251:T252)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2" t="s">
        <v>80</v>
      </c>
      <c r="AT250" s="203" t="s">
        <v>72</v>
      </c>
      <c r="AU250" s="203" t="s">
        <v>80</v>
      </c>
      <c r="AY250" s="202" t="s">
        <v>144</v>
      </c>
      <c r="BK250" s="204">
        <f>SUM(BK251:BK252)</f>
        <v>0</v>
      </c>
    </row>
    <row r="251" s="2" customFormat="1" ht="24.15" customHeight="1">
      <c r="A251" s="41"/>
      <c r="B251" s="42"/>
      <c r="C251" s="207" t="s">
        <v>383</v>
      </c>
      <c r="D251" s="207" t="s">
        <v>146</v>
      </c>
      <c r="E251" s="208" t="s">
        <v>645</v>
      </c>
      <c r="F251" s="209" t="s">
        <v>646</v>
      </c>
      <c r="G251" s="210" t="s">
        <v>215</v>
      </c>
      <c r="H251" s="211">
        <v>59.286999999999999</v>
      </c>
      <c r="I251" s="212"/>
      <c r="J251" s="213">
        <f>ROUND(I251*H251,2)</f>
        <v>0</v>
      </c>
      <c r="K251" s="209" t="s">
        <v>150</v>
      </c>
      <c r="L251" s="47"/>
      <c r="M251" s="214" t="s">
        <v>19</v>
      </c>
      <c r="N251" s="215" t="s">
        <v>44</v>
      </c>
      <c r="O251" s="87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151</v>
      </c>
      <c r="AT251" s="218" t="s">
        <v>146</v>
      </c>
      <c r="AU251" s="218" t="s">
        <v>82</v>
      </c>
      <c r="AY251" s="20" t="s">
        <v>144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80</v>
      </c>
      <c r="BK251" s="219">
        <f>ROUND(I251*H251,2)</f>
        <v>0</v>
      </c>
      <c r="BL251" s="20" t="s">
        <v>151</v>
      </c>
      <c r="BM251" s="218" t="s">
        <v>1018</v>
      </c>
    </row>
    <row r="252" s="2" customFormat="1">
      <c r="A252" s="41"/>
      <c r="B252" s="42"/>
      <c r="C252" s="43"/>
      <c r="D252" s="220" t="s">
        <v>153</v>
      </c>
      <c r="E252" s="43"/>
      <c r="F252" s="221" t="s">
        <v>648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153</v>
      </c>
      <c r="AU252" s="20" t="s">
        <v>82</v>
      </c>
    </row>
    <row r="253" s="12" customFormat="1" ht="25.92" customHeight="1">
      <c r="A253" s="12"/>
      <c r="B253" s="191"/>
      <c r="C253" s="192"/>
      <c r="D253" s="193" t="s">
        <v>72</v>
      </c>
      <c r="E253" s="194" t="s">
        <v>920</v>
      </c>
      <c r="F253" s="194" t="s">
        <v>921</v>
      </c>
      <c r="G253" s="192"/>
      <c r="H253" s="192"/>
      <c r="I253" s="195"/>
      <c r="J253" s="196">
        <f>BK253</f>
        <v>0</v>
      </c>
      <c r="K253" s="192"/>
      <c r="L253" s="197"/>
      <c r="M253" s="198"/>
      <c r="N253" s="199"/>
      <c r="O253" s="199"/>
      <c r="P253" s="200">
        <f>P254</f>
        <v>0</v>
      </c>
      <c r="Q253" s="199"/>
      <c r="R253" s="200">
        <f>R254</f>
        <v>0.020739999999999998</v>
      </c>
      <c r="S253" s="199"/>
      <c r="T253" s="201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2" t="s">
        <v>82</v>
      </c>
      <c r="AT253" s="203" t="s">
        <v>72</v>
      </c>
      <c r="AU253" s="203" t="s">
        <v>73</v>
      </c>
      <c r="AY253" s="202" t="s">
        <v>144</v>
      </c>
      <c r="BK253" s="204">
        <f>BK254</f>
        <v>0</v>
      </c>
    </row>
    <row r="254" s="12" customFormat="1" ht="22.8" customHeight="1">
      <c r="A254" s="12"/>
      <c r="B254" s="191"/>
      <c r="C254" s="192"/>
      <c r="D254" s="193" t="s">
        <v>72</v>
      </c>
      <c r="E254" s="205" t="s">
        <v>922</v>
      </c>
      <c r="F254" s="205" t="s">
        <v>923</v>
      </c>
      <c r="G254" s="192"/>
      <c r="H254" s="192"/>
      <c r="I254" s="195"/>
      <c r="J254" s="206">
        <f>BK254</f>
        <v>0</v>
      </c>
      <c r="K254" s="192"/>
      <c r="L254" s="197"/>
      <c r="M254" s="198"/>
      <c r="N254" s="199"/>
      <c r="O254" s="199"/>
      <c r="P254" s="200">
        <f>SUM(P255:P258)</f>
        <v>0</v>
      </c>
      <c r="Q254" s="199"/>
      <c r="R254" s="200">
        <f>SUM(R255:R258)</f>
        <v>0.020739999999999998</v>
      </c>
      <c r="S254" s="199"/>
      <c r="T254" s="201">
        <f>SUM(T255:T258)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2" t="s">
        <v>82</v>
      </c>
      <c r="AT254" s="203" t="s">
        <v>72</v>
      </c>
      <c r="AU254" s="203" t="s">
        <v>80</v>
      </c>
      <c r="AY254" s="202" t="s">
        <v>144</v>
      </c>
      <c r="BK254" s="204">
        <f>SUM(BK255:BK258)</f>
        <v>0</v>
      </c>
    </row>
    <row r="255" s="2" customFormat="1" ht="16.5" customHeight="1">
      <c r="A255" s="41"/>
      <c r="B255" s="42"/>
      <c r="C255" s="207" t="s">
        <v>389</v>
      </c>
      <c r="D255" s="207" t="s">
        <v>146</v>
      </c>
      <c r="E255" s="208" t="s">
        <v>924</v>
      </c>
      <c r="F255" s="209" t="s">
        <v>925</v>
      </c>
      <c r="G255" s="210" t="s">
        <v>149</v>
      </c>
      <c r="H255" s="211">
        <v>61</v>
      </c>
      <c r="I255" s="212"/>
      <c r="J255" s="213">
        <f>ROUND(I255*H255,2)</f>
        <v>0</v>
      </c>
      <c r="K255" s="209" t="s">
        <v>150</v>
      </c>
      <c r="L255" s="47"/>
      <c r="M255" s="214" t="s">
        <v>19</v>
      </c>
      <c r="N255" s="215" t="s">
        <v>44</v>
      </c>
      <c r="O255" s="87"/>
      <c r="P255" s="216">
        <f>O255*H255</f>
        <v>0</v>
      </c>
      <c r="Q255" s="216">
        <v>4.0000000000000003E-05</v>
      </c>
      <c r="R255" s="216">
        <f>Q255*H255</f>
        <v>0.0024400000000000003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263</v>
      </c>
      <c r="AT255" s="218" t="s">
        <v>146</v>
      </c>
      <c r="AU255" s="218" t="s">
        <v>82</v>
      </c>
      <c r="AY255" s="20" t="s">
        <v>144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80</v>
      </c>
      <c r="BK255" s="219">
        <f>ROUND(I255*H255,2)</f>
        <v>0</v>
      </c>
      <c r="BL255" s="20" t="s">
        <v>263</v>
      </c>
      <c r="BM255" s="218" t="s">
        <v>1019</v>
      </c>
    </row>
    <row r="256" s="2" customFormat="1">
      <c r="A256" s="41"/>
      <c r="B256" s="42"/>
      <c r="C256" s="43"/>
      <c r="D256" s="220" t="s">
        <v>153</v>
      </c>
      <c r="E256" s="43"/>
      <c r="F256" s="221" t="s">
        <v>927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153</v>
      </c>
      <c r="AU256" s="20" t="s">
        <v>82</v>
      </c>
    </row>
    <row r="257" s="14" customFormat="1">
      <c r="A257" s="14"/>
      <c r="B257" s="236"/>
      <c r="C257" s="237"/>
      <c r="D257" s="227" t="s">
        <v>155</v>
      </c>
      <c r="E257" s="238" t="s">
        <v>19</v>
      </c>
      <c r="F257" s="239" t="s">
        <v>1020</v>
      </c>
      <c r="G257" s="237"/>
      <c r="H257" s="240">
        <v>61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155</v>
      </c>
      <c r="AU257" s="246" t="s">
        <v>82</v>
      </c>
      <c r="AV257" s="14" t="s">
        <v>82</v>
      </c>
      <c r="AW257" s="14" t="s">
        <v>35</v>
      </c>
      <c r="AX257" s="14" t="s">
        <v>80</v>
      </c>
      <c r="AY257" s="246" t="s">
        <v>144</v>
      </c>
    </row>
    <row r="258" s="2" customFormat="1" ht="16.5" customHeight="1">
      <c r="A258" s="41"/>
      <c r="B258" s="42"/>
      <c r="C258" s="269" t="s">
        <v>396</v>
      </c>
      <c r="D258" s="269" t="s">
        <v>229</v>
      </c>
      <c r="E258" s="270" t="s">
        <v>929</v>
      </c>
      <c r="F258" s="271" t="s">
        <v>930</v>
      </c>
      <c r="G258" s="272" t="s">
        <v>149</v>
      </c>
      <c r="H258" s="273">
        <v>61</v>
      </c>
      <c r="I258" s="274"/>
      <c r="J258" s="275">
        <f>ROUND(I258*H258,2)</f>
        <v>0</v>
      </c>
      <c r="K258" s="271" t="s">
        <v>150</v>
      </c>
      <c r="L258" s="276"/>
      <c r="M258" s="283" t="s">
        <v>19</v>
      </c>
      <c r="N258" s="284" t="s">
        <v>44</v>
      </c>
      <c r="O258" s="281"/>
      <c r="P258" s="285">
        <f>O258*H258</f>
        <v>0</v>
      </c>
      <c r="Q258" s="285">
        <v>0.00029999999999999997</v>
      </c>
      <c r="R258" s="285">
        <f>Q258*H258</f>
        <v>0.018299999999999997</v>
      </c>
      <c r="S258" s="285">
        <v>0</v>
      </c>
      <c r="T258" s="286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366</v>
      </c>
      <c r="AT258" s="218" t="s">
        <v>229</v>
      </c>
      <c r="AU258" s="218" t="s">
        <v>82</v>
      </c>
      <c r="AY258" s="20" t="s">
        <v>144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80</v>
      </c>
      <c r="BK258" s="219">
        <f>ROUND(I258*H258,2)</f>
        <v>0</v>
      </c>
      <c r="BL258" s="20" t="s">
        <v>263</v>
      </c>
      <c r="BM258" s="218" t="s">
        <v>1021</v>
      </c>
    </row>
    <row r="259" s="2" customFormat="1" ht="6.96" customHeight="1">
      <c r="A259" s="41"/>
      <c r="B259" s="62"/>
      <c r="C259" s="63"/>
      <c r="D259" s="63"/>
      <c r="E259" s="63"/>
      <c r="F259" s="63"/>
      <c r="G259" s="63"/>
      <c r="H259" s="63"/>
      <c r="I259" s="63"/>
      <c r="J259" s="63"/>
      <c r="K259" s="63"/>
      <c r="L259" s="47"/>
      <c r="M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</row>
  </sheetData>
  <sheetProtection sheet="1" autoFilter="0" formatColumns="0" formatRows="0" objects="1" scenarios="1" spinCount="100000" saltValue="XGLRB4Mom5YNLW/MdmkfP4vgvcwV/JJQmzQBtTvZho7oMSskpPMk1CGbgbmex2kfMQq08ucqzlp1tqJmf4SgQA==" hashValue="lgWmDqUsJkDBPcKvHCdR7HBPLYotNr84/Uy/lvX9NxzvA2IsnGImnP4HWcJPbyg7p7xJVQ14Qpr4rAf78EG3yg==" algorithmName="SHA-512" password="CC35"/>
  <autoFilter ref="C86:K258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1/113106122"/>
    <hyperlink ref="F95" r:id="rId2" display="https://podminky.urs.cz/item/CS_URS_2024_01/113107342"/>
    <hyperlink ref="F101" r:id="rId3" display="https://podminky.urs.cz/item/CS_URS_2024_01/113202111"/>
    <hyperlink ref="F105" r:id="rId4" display="https://podminky.urs.cz/item/CS_URS_2024_01/122251105"/>
    <hyperlink ref="F116" r:id="rId5" display="https://podminky.urs.cz/item/CS_URS_2024_01/162751117"/>
    <hyperlink ref="F121" r:id="rId6" display="https://podminky.urs.cz/item/CS_URS_2024_01/162751119"/>
    <hyperlink ref="F127" r:id="rId7" display="https://podminky.urs.cz/item/CS_URS_2024_01/171201201"/>
    <hyperlink ref="F132" r:id="rId8" display="https://podminky.urs.cz/item/CS_URS_2024_01/171201231"/>
    <hyperlink ref="F137" r:id="rId9" display="https://podminky.urs.cz/item/CS_URS_2024_01/181951112"/>
    <hyperlink ref="F144" r:id="rId10" display="https://podminky.urs.cz/item/CS_URS_2024_01/564851111"/>
    <hyperlink ref="F152" r:id="rId11" display="https://podminky.urs.cz/item/CS_URS_2024_01/564861111"/>
    <hyperlink ref="F156" r:id="rId12" display="https://podminky.urs.cz/item/CS_URS_2024_01/567122114"/>
    <hyperlink ref="F163" r:id="rId13" display="https://podminky.urs.cz/item/CS_URS_2024_01/573211109"/>
    <hyperlink ref="F167" r:id="rId14" display="https://podminky.urs.cz/item/CS_URS_2024_01/577134111"/>
    <hyperlink ref="F171" r:id="rId15" display="https://podminky.urs.cz/item/CS_URS_2024_01/596211113"/>
    <hyperlink ref="F179" r:id="rId16" display="https://podminky.urs.cz/item/CS_URS_2024_01/596211211"/>
    <hyperlink ref="F194" r:id="rId17" display="https://podminky.urs.cz/item/CS_URS_2024_01/914111111"/>
    <hyperlink ref="F201" r:id="rId18" display="https://podminky.urs.cz/item/CS_URS_2024_01/914511112"/>
    <hyperlink ref="F206" r:id="rId19" display="https://podminky.urs.cz/item/CS_URS_2024_01/916131213"/>
    <hyperlink ref="F223" r:id="rId20" display="https://podminky.urs.cz/item/CS_URS_2024_01/916991121"/>
    <hyperlink ref="F228" r:id="rId21" display="https://podminky.urs.cz/item/CS_URS_2024_01/919112212"/>
    <hyperlink ref="F231" r:id="rId22" display="https://podminky.urs.cz/item/CS_URS_2024_01/919121111"/>
    <hyperlink ref="F235" r:id="rId23" display="https://podminky.urs.cz/item/CS_URS_2024_01/997221561"/>
    <hyperlink ref="F240" r:id="rId24" display="https://podminky.urs.cz/item/CS_URS_2024_01/997221611"/>
    <hyperlink ref="F245" r:id="rId25" display="https://podminky.urs.cz/item/CS_URS_2024_01/997221861"/>
    <hyperlink ref="F248" r:id="rId26" display="https://podminky.urs.cz/item/CS_URS_2024_01/997221875"/>
    <hyperlink ref="F252" r:id="rId27" display="https://podminky.urs.cz/item/CS_URS_2024_01/998223011"/>
    <hyperlink ref="F256" r:id="rId28" display="https://podminky.urs.cz/item/CS_URS_2024_01/71116127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1022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ROUND((SUM(BE84:BE156)),  2)</f>
        <v>0</v>
      </c>
      <c r="G33" s="41"/>
      <c r="H33" s="41"/>
      <c r="I33" s="151">
        <v>0.20999999999999999</v>
      </c>
      <c r="J33" s="150">
        <f>ROUND(((SUM(BE84:BE156))*I33),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ROUND((SUM(BF84:BF156)),  2)</f>
        <v>0</v>
      </c>
      <c r="G34" s="41"/>
      <c r="H34" s="41"/>
      <c r="I34" s="151">
        <v>0.12</v>
      </c>
      <c r="J34" s="150">
        <f>ROUND(((SUM(BF84:BF156))*I34),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ROUND((SUM(BG84:BG156)),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ROUND((SUM(BH84:BH156)),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ROUND((SUM(BI84:BI156)),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016/2024_10 - SO 301 Vodovodní přípojka k č. p. 487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1023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1024</v>
      </c>
      <c r="E62" s="177"/>
      <c r="F62" s="177"/>
      <c r="G62" s="177"/>
      <c r="H62" s="177"/>
      <c r="I62" s="177"/>
      <c r="J62" s="178">
        <f>J120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1025</v>
      </c>
      <c r="E63" s="177"/>
      <c r="F63" s="177"/>
      <c r="G63" s="177"/>
      <c r="H63" s="177"/>
      <c r="I63" s="177"/>
      <c r="J63" s="178">
        <f>J124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1026</v>
      </c>
      <c r="E64" s="177"/>
      <c r="F64" s="177"/>
      <c r="G64" s="177"/>
      <c r="H64" s="177"/>
      <c r="I64" s="177"/>
      <c r="J64" s="178">
        <f>J154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129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Rekonstrukce ulice Čapkova, Světlá nad Sázavou I.etapa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114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016/2024_10 - SO 301 Vodovodní přípojka k č. p. 487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ul. Čapkova</v>
      </c>
      <c r="G78" s="43"/>
      <c r="H78" s="43"/>
      <c r="I78" s="35" t="s">
        <v>23</v>
      </c>
      <c r="J78" s="75" t="str">
        <f>IF(J12="","",J12)</f>
        <v>1. 3. 2024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>Město Světlá nad Sázavou</v>
      </c>
      <c r="G80" s="43"/>
      <c r="H80" s="43"/>
      <c r="I80" s="35" t="s">
        <v>31</v>
      </c>
      <c r="J80" s="39" t="str">
        <f>E21</f>
        <v>DI PROJEKT s.r.o.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29</v>
      </c>
      <c r="D81" s="43"/>
      <c r="E81" s="43"/>
      <c r="F81" s="30" t="str">
        <f>IF(E18="","",E18)</f>
        <v>Vyplň údaj</v>
      </c>
      <c r="G81" s="43"/>
      <c r="H81" s="43"/>
      <c r="I81" s="35" t="s">
        <v>36</v>
      </c>
      <c r="J81" s="39" t="str">
        <f>E24</f>
        <v>DI PROJEKT s.r.o.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130</v>
      </c>
      <c r="D83" s="183" t="s">
        <v>58</v>
      </c>
      <c r="E83" s="183" t="s">
        <v>54</v>
      </c>
      <c r="F83" s="183" t="s">
        <v>55</v>
      </c>
      <c r="G83" s="183" t="s">
        <v>131</v>
      </c>
      <c r="H83" s="183" t="s">
        <v>132</v>
      </c>
      <c r="I83" s="183" t="s">
        <v>133</v>
      </c>
      <c r="J83" s="183" t="s">
        <v>118</v>
      </c>
      <c r="K83" s="184" t="s">
        <v>134</v>
      </c>
      <c r="L83" s="185"/>
      <c r="M83" s="95" t="s">
        <v>19</v>
      </c>
      <c r="N83" s="96" t="s">
        <v>43</v>
      </c>
      <c r="O83" s="96" t="s">
        <v>135</v>
      </c>
      <c r="P83" s="96" t="s">
        <v>136</v>
      </c>
      <c r="Q83" s="96" t="s">
        <v>137</v>
      </c>
      <c r="R83" s="96" t="s">
        <v>138</v>
      </c>
      <c r="S83" s="96" t="s">
        <v>139</v>
      </c>
      <c r="T83" s="97" t="s">
        <v>140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141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45.600618457000003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72</v>
      </c>
      <c r="AU84" s="20" t="s">
        <v>119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72</v>
      </c>
      <c r="E85" s="194" t="s">
        <v>142</v>
      </c>
      <c r="F85" s="194" t="s">
        <v>1027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P86+P120+P124+P154</f>
        <v>0</v>
      </c>
      <c r="Q85" s="199"/>
      <c r="R85" s="200">
        <f>R86+R120+R124+R154</f>
        <v>45.600618457000003</v>
      </c>
      <c r="S85" s="199"/>
      <c r="T85" s="201">
        <f>T86+T120+T124+T154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80</v>
      </c>
      <c r="AT85" s="203" t="s">
        <v>72</v>
      </c>
      <c r="AU85" s="203" t="s">
        <v>73</v>
      </c>
      <c r="AY85" s="202" t="s">
        <v>144</v>
      </c>
      <c r="BK85" s="204">
        <f>BK86+BK120+BK124+BK154</f>
        <v>0</v>
      </c>
    </row>
    <row r="86" s="12" customFormat="1" ht="22.8" customHeight="1">
      <c r="A86" s="12"/>
      <c r="B86" s="191"/>
      <c r="C86" s="192"/>
      <c r="D86" s="193" t="s">
        <v>72</v>
      </c>
      <c r="E86" s="205" t="s">
        <v>80</v>
      </c>
      <c r="F86" s="205" t="s">
        <v>145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SUM(P87:P119)</f>
        <v>0</v>
      </c>
      <c r="Q86" s="199"/>
      <c r="R86" s="200">
        <f>SUM(R87:R119)</f>
        <v>43.455298154000005</v>
      </c>
      <c r="S86" s="199"/>
      <c r="T86" s="201">
        <f>SUM(T87:T119)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80</v>
      </c>
      <c r="AT86" s="203" t="s">
        <v>72</v>
      </c>
      <c r="AU86" s="203" t="s">
        <v>80</v>
      </c>
      <c r="AY86" s="202" t="s">
        <v>144</v>
      </c>
      <c r="BK86" s="204">
        <f>SUM(BK87:BK119)</f>
        <v>0</v>
      </c>
    </row>
    <row r="87" s="2" customFormat="1" ht="24.15" customHeight="1">
      <c r="A87" s="41"/>
      <c r="B87" s="42"/>
      <c r="C87" s="207" t="s">
        <v>80</v>
      </c>
      <c r="D87" s="207" t="s">
        <v>146</v>
      </c>
      <c r="E87" s="208" t="s">
        <v>176</v>
      </c>
      <c r="F87" s="209" t="s">
        <v>177</v>
      </c>
      <c r="G87" s="210" t="s">
        <v>166</v>
      </c>
      <c r="H87" s="211">
        <v>30.48</v>
      </c>
      <c r="I87" s="212"/>
      <c r="J87" s="213">
        <f>ROUND(I87*H87,2)</f>
        <v>0</v>
      </c>
      <c r="K87" s="209" t="s">
        <v>150</v>
      </c>
      <c r="L87" s="47"/>
      <c r="M87" s="214" t="s">
        <v>19</v>
      </c>
      <c r="N87" s="215" t="s">
        <v>44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151</v>
      </c>
      <c r="AT87" s="218" t="s">
        <v>146</v>
      </c>
      <c r="AU87" s="218" t="s">
        <v>82</v>
      </c>
      <c r="AY87" s="20" t="s">
        <v>144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151</v>
      </c>
      <c r="BM87" s="218" t="s">
        <v>1028</v>
      </c>
    </row>
    <row r="88" s="2" customFormat="1">
      <c r="A88" s="41"/>
      <c r="B88" s="42"/>
      <c r="C88" s="43"/>
      <c r="D88" s="220" t="s">
        <v>153</v>
      </c>
      <c r="E88" s="43"/>
      <c r="F88" s="221" t="s">
        <v>179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153</v>
      </c>
      <c r="AU88" s="20" t="s">
        <v>82</v>
      </c>
    </row>
    <row r="89" s="13" customFormat="1">
      <c r="A89" s="13"/>
      <c r="B89" s="225"/>
      <c r="C89" s="226"/>
      <c r="D89" s="227" t="s">
        <v>155</v>
      </c>
      <c r="E89" s="228" t="s">
        <v>19</v>
      </c>
      <c r="F89" s="229" t="s">
        <v>156</v>
      </c>
      <c r="G89" s="226"/>
      <c r="H89" s="228" t="s">
        <v>19</v>
      </c>
      <c r="I89" s="230"/>
      <c r="J89" s="226"/>
      <c r="K89" s="226"/>
      <c r="L89" s="231"/>
      <c r="M89" s="232"/>
      <c r="N89" s="233"/>
      <c r="O89" s="233"/>
      <c r="P89" s="233"/>
      <c r="Q89" s="233"/>
      <c r="R89" s="233"/>
      <c r="S89" s="233"/>
      <c r="T89" s="234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155</v>
      </c>
      <c r="AU89" s="235" t="s">
        <v>82</v>
      </c>
      <c r="AV89" s="13" t="s">
        <v>80</v>
      </c>
      <c r="AW89" s="13" t="s">
        <v>35</v>
      </c>
      <c r="AX89" s="13" t="s">
        <v>73</v>
      </c>
      <c r="AY89" s="235" t="s">
        <v>144</v>
      </c>
    </row>
    <row r="90" s="14" customFormat="1">
      <c r="A90" s="14"/>
      <c r="B90" s="236"/>
      <c r="C90" s="237"/>
      <c r="D90" s="227" t="s">
        <v>155</v>
      </c>
      <c r="E90" s="238" t="s">
        <v>19</v>
      </c>
      <c r="F90" s="239" t="s">
        <v>1029</v>
      </c>
      <c r="G90" s="237"/>
      <c r="H90" s="240">
        <v>30.48</v>
      </c>
      <c r="I90" s="241"/>
      <c r="J90" s="237"/>
      <c r="K90" s="237"/>
      <c r="L90" s="242"/>
      <c r="M90" s="243"/>
      <c r="N90" s="244"/>
      <c r="O90" s="244"/>
      <c r="P90" s="244"/>
      <c r="Q90" s="244"/>
      <c r="R90" s="244"/>
      <c r="S90" s="244"/>
      <c r="T90" s="245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6" t="s">
        <v>155</v>
      </c>
      <c r="AU90" s="246" t="s">
        <v>82</v>
      </c>
      <c r="AV90" s="14" t="s">
        <v>82</v>
      </c>
      <c r="AW90" s="14" t="s">
        <v>35</v>
      </c>
      <c r="AX90" s="14" t="s">
        <v>80</v>
      </c>
      <c r="AY90" s="246" t="s">
        <v>144</v>
      </c>
    </row>
    <row r="91" s="2" customFormat="1" ht="21.75" customHeight="1">
      <c r="A91" s="41"/>
      <c r="B91" s="42"/>
      <c r="C91" s="207" t="s">
        <v>82</v>
      </c>
      <c r="D91" s="207" t="s">
        <v>146</v>
      </c>
      <c r="E91" s="208" t="s">
        <v>1030</v>
      </c>
      <c r="F91" s="209" t="s">
        <v>1031</v>
      </c>
      <c r="G91" s="210" t="s">
        <v>149</v>
      </c>
      <c r="H91" s="211">
        <v>25.399999999999999</v>
      </c>
      <c r="I91" s="212"/>
      <c r="J91" s="213">
        <f>ROUND(I91*H91,2)</f>
        <v>0</v>
      </c>
      <c r="K91" s="209" t="s">
        <v>150</v>
      </c>
      <c r="L91" s="47"/>
      <c r="M91" s="214" t="s">
        <v>19</v>
      </c>
      <c r="N91" s="215" t="s">
        <v>44</v>
      </c>
      <c r="O91" s="87"/>
      <c r="P91" s="216">
        <f>O91*H91</f>
        <v>0</v>
      </c>
      <c r="Q91" s="216">
        <v>0.00083850999999999999</v>
      </c>
      <c r="R91" s="216">
        <f>Q91*H91</f>
        <v>0.021298154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151</v>
      </c>
      <c r="AT91" s="218" t="s">
        <v>146</v>
      </c>
      <c r="AU91" s="218" t="s">
        <v>82</v>
      </c>
      <c r="AY91" s="20" t="s">
        <v>144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151</v>
      </c>
      <c r="BM91" s="218" t="s">
        <v>1032</v>
      </c>
    </row>
    <row r="92" s="2" customFormat="1">
      <c r="A92" s="41"/>
      <c r="B92" s="42"/>
      <c r="C92" s="43"/>
      <c r="D92" s="220" t="s">
        <v>153</v>
      </c>
      <c r="E92" s="43"/>
      <c r="F92" s="221" t="s">
        <v>1033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153</v>
      </c>
      <c r="AU92" s="20" t="s">
        <v>82</v>
      </c>
    </row>
    <row r="93" s="14" customFormat="1">
      <c r="A93" s="14"/>
      <c r="B93" s="236"/>
      <c r="C93" s="237"/>
      <c r="D93" s="227" t="s">
        <v>155</v>
      </c>
      <c r="E93" s="238" t="s">
        <v>19</v>
      </c>
      <c r="F93" s="239" t="s">
        <v>1034</v>
      </c>
      <c r="G93" s="237"/>
      <c r="H93" s="240">
        <v>25.399999999999999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155</v>
      </c>
      <c r="AU93" s="246" t="s">
        <v>82</v>
      </c>
      <c r="AV93" s="14" t="s">
        <v>82</v>
      </c>
      <c r="AW93" s="14" t="s">
        <v>35</v>
      </c>
      <c r="AX93" s="14" t="s">
        <v>80</v>
      </c>
      <c r="AY93" s="246" t="s">
        <v>144</v>
      </c>
    </row>
    <row r="94" s="2" customFormat="1" ht="24.15" customHeight="1">
      <c r="A94" s="41"/>
      <c r="B94" s="42"/>
      <c r="C94" s="207" t="s">
        <v>163</v>
      </c>
      <c r="D94" s="207" t="s">
        <v>146</v>
      </c>
      <c r="E94" s="208" t="s">
        <v>1035</v>
      </c>
      <c r="F94" s="209" t="s">
        <v>1036</v>
      </c>
      <c r="G94" s="210" t="s">
        <v>149</v>
      </c>
      <c r="H94" s="211">
        <v>25.399999999999999</v>
      </c>
      <c r="I94" s="212"/>
      <c r="J94" s="213">
        <f>ROUND(I94*H94,2)</f>
        <v>0</v>
      </c>
      <c r="K94" s="209" t="s">
        <v>150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151</v>
      </c>
      <c r="AT94" s="218" t="s">
        <v>146</v>
      </c>
      <c r="AU94" s="218" t="s">
        <v>82</v>
      </c>
      <c r="AY94" s="20" t="s">
        <v>144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151</v>
      </c>
      <c r="BM94" s="218" t="s">
        <v>1037</v>
      </c>
    </row>
    <row r="95" s="2" customFormat="1">
      <c r="A95" s="41"/>
      <c r="B95" s="42"/>
      <c r="C95" s="43"/>
      <c r="D95" s="220" t="s">
        <v>153</v>
      </c>
      <c r="E95" s="43"/>
      <c r="F95" s="221" t="s">
        <v>1038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153</v>
      </c>
      <c r="AU95" s="20" t="s">
        <v>82</v>
      </c>
    </row>
    <row r="96" s="14" customFormat="1">
      <c r="A96" s="14"/>
      <c r="B96" s="236"/>
      <c r="C96" s="237"/>
      <c r="D96" s="227" t="s">
        <v>155</v>
      </c>
      <c r="E96" s="238" t="s">
        <v>19</v>
      </c>
      <c r="F96" s="239" t="s">
        <v>1034</v>
      </c>
      <c r="G96" s="237"/>
      <c r="H96" s="240">
        <v>25.399999999999999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155</v>
      </c>
      <c r="AU96" s="246" t="s">
        <v>82</v>
      </c>
      <c r="AV96" s="14" t="s">
        <v>82</v>
      </c>
      <c r="AW96" s="14" t="s">
        <v>35</v>
      </c>
      <c r="AX96" s="14" t="s">
        <v>80</v>
      </c>
      <c r="AY96" s="246" t="s">
        <v>144</v>
      </c>
    </row>
    <row r="97" s="2" customFormat="1" ht="37.8" customHeight="1">
      <c r="A97" s="41"/>
      <c r="B97" s="42"/>
      <c r="C97" s="207" t="s">
        <v>151</v>
      </c>
      <c r="D97" s="207" t="s">
        <v>146</v>
      </c>
      <c r="E97" s="208" t="s">
        <v>183</v>
      </c>
      <c r="F97" s="209" t="s">
        <v>184</v>
      </c>
      <c r="G97" s="210" t="s">
        <v>166</v>
      </c>
      <c r="H97" s="211">
        <v>30.48</v>
      </c>
      <c r="I97" s="212"/>
      <c r="J97" s="213">
        <f>ROUND(I97*H97,2)</f>
        <v>0</v>
      </c>
      <c r="K97" s="209" t="s">
        <v>150</v>
      </c>
      <c r="L97" s="47"/>
      <c r="M97" s="214" t="s">
        <v>19</v>
      </c>
      <c r="N97" s="215" t="s">
        <v>44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151</v>
      </c>
      <c r="AT97" s="218" t="s">
        <v>146</v>
      </c>
      <c r="AU97" s="218" t="s">
        <v>82</v>
      </c>
      <c r="AY97" s="20" t="s">
        <v>144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151</v>
      </c>
      <c r="BM97" s="218" t="s">
        <v>1039</v>
      </c>
    </row>
    <row r="98" s="2" customFormat="1">
      <c r="A98" s="41"/>
      <c r="B98" s="42"/>
      <c r="C98" s="43"/>
      <c r="D98" s="220" t="s">
        <v>153</v>
      </c>
      <c r="E98" s="43"/>
      <c r="F98" s="221" t="s">
        <v>186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153</v>
      </c>
      <c r="AU98" s="20" t="s">
        <v>82</v>
      </c>
    </row>
    <row r="99" s="14" customFormat="1">
      <c r="A99" s="14"/>
      <c r="B99" s="236"/>
      <c r="C99" s="237"/>
      <c r="D99" s="227" t="s">
        <v>155</v>
      </c>
      <c r="E99" s="238" t="s">
        <v>19</v>
      </c>
      <c r="F99" s="239" t="s">
        <v>1040</v>
      </c>
      <c r="G99" s="237"/>
      <c r="H99" s="240">
        <v>30.48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155</v>
      </c>
      <c r="AU99" s="246" t="s">
        <v>82</v>
      </c>
      <c r="AV99" s="14" t="s">
        <v>82</v>
      </c>
      <c r="AW99" s="14" t="s">
        <v>35</v>
      </c>
      <c r="AX99" s="14" t="s">
        <v>80</v>
      </c>
      <c r="AY99" s="246" t="s">
        <v>144</v>
      </c>
    </row>
    <row r="100" s="2" customFormat="1" ht="37.8" customHeight="1">
      <c r="A100" s="41"/>
      <c r="B100" s="42"/>
      <c r="C100" s="207" t="s">
        <v>182</v>
      </c>
      <c r="D100" s="207" t="s">
        <v>146</v>
      </c>
      <c r="E100" s="208" t="s">
        <v>192</v>
      </c>
      <c r="F100" s="209" t="s">
        <v>193</v>
      </c>
      <c r="G100" s="210" t="s">
        <v>166</v>
      </c>
      <c r="H100" s="211">
        <v>304.80000000000001</v>
      </c>
      <c r="I100" s="212"/>
      <c r="J100" s="213">
        <f>ROUND(I100*H100,2)</f>
        <v>0</v>
      </c>
      <c r="K100" s="209" t="s">
        <v>150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1041</v>
      </c>
    </row>
    <row r="101" s="2" customFormat="1">
      <c r="A101" s="41"/>
      <c r="B101" s="42"/>
      <c r="C101" s="43"/>
      <c r="D101" s="220" t="s">
        <v>153</v>
      </c>
      <c r="E101" s="43"/>
      <c r="F101" s="221" t="s">
        <v>195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82</v>
      </c>
    </row>
    <row r="102" s="13" customFormat="1">
      <c r="A102" s="13"/>
      <c r="B102" s="225"/>
      <c r="C102" s="226"/>
      <c r="D102" s="227" t="s">
        <v>155</v>
      </c>
      <c r="E102" s="228" t="s">
        <v>19</v>
      </c>
      <c r="F102" s="229" t="s">
        <v>196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155</v>
      </c>
      <c r="AU102" s="235" t="s">
        <v>82</v>
      </c>
      <c r="AV102" s="13" t="s">
        <v>80</v>
      </c>
      <c r="AW102" s="13" t="s">
        <v>35</v>
      </c>
      <c r="AX102" s="13" t="s">
        <v>73</v>
      </c>
      <c r="AY102" s="235" t="s">
        <v>144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1042</v>
      </c>
      <c r="G103" s="237"/>
      <c r="H103" s="240">
        <v>304.80000000000001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80</v>
      </c>
      <c r="AY103" s="246" t="s">
        <v>144</v>
      </c>
    </row>
    <row r="104" s="2" customFormat="1" ht="24.15" customHeight="1">
      <c r="A104" s="41"/>
      <c r="B104" s="42"/>
      <c r="C104" s="207" t="s">
        <v>191</v>
      </c>
      <c r="D104" s="207" t="s">
        <v>146</v>
      </c>
      <c r="E104" s="208" t="s">
        <v>1043</v>
      </c>
      <c r="F104" s="209" t="s">
        <v>209</v>
      </c>
      <c r="G104" s="210" t="s">
        <v>166</v>
      </c>
      <c r="H104" s="211">
        <v>30.48</v>
      </c>
      <c r="I104" s="212"/>
      <c r="J104" s="213">
        <f>ROUND(I104*H104,2)</f>
        <v>0</v>
      </c>
      <c r="K104" s="209" t="s">
        <v>150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151</v>
      </c>
      <c r="AT104" s="218" t="s">
        <v>146</v>
      </c>
      <c r="AU104" s="218" t="s">
        <v>82</v>
      </c>
      <c r="AY104" s="20" t="s">
        <v>144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151</v>
      </c>
      <c r="BM104" s="218" t="s">
        <v>1044</v>
      </c>
    </row>
    <row r="105" s="2" customFormat="1">
      <c r="A105" s="41"/>
      <c r="B105" s="42"/>
      <c r="C105" s="43"/>
      <c r="D105" s="220" t="s">
        <v>153</v>
      </c>
      <c r="E105" s="43"/>
      <c r="F105" s="221" t="s">
        <v>1045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153</v>
      </c>
      <c r="AU105" s="20" t="s">
        <v>82</v>
      </c>
    </row>
    <row r="106" s="14" customFormat="1">
      <c r="A106" s="14"/>
      <c r="B106" s="236"/>
      <c r="C106" s="237"/>
      <c r="D106" s="227" t="s">
        <v>155</v>
      </c>
      <c r="E106" s="238" t="s">
        <v>19</v>
      </c>
      <c r="F106" s="239" t="s">
        <v>1040</v>
      </c>
      <c r="G106" s="237"/>
      <c r="H106" s="240">
        <v>30.48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155</v>
      </c>
      <c r="AU106" s="246" t="s">
        <v>82</v>
      </c>
      <c r="AV106" s="14" t="s">
        <v>82</v>
      </c>
      <c r="AW106" s="14" t="s">
        <v>35</v>
      </c>
      <c r="AX106" s="14" t="s">
        <v>80</v>
      </c>
      <c r="AY106" s="246" t="s">
        <v>144</v>
      </c>
    </row>
    <row r="107" s="2" customFormat="1" ht="24.15" customHeight="1">
      <c r="A107" s="41"/>
      <c r="B107" s="42"/>
      <c r="C107" s="207" t="s">
        <v>201</v>
      </c>
      <c r="D107" s="207" t="s">
        <v>146</v>
      </c>
      <c r="E107" s="208" t="s">
        <v>213</v>
      </c>
      <c r="F107" s="209" t="s">
        <v>214</v>
      </c>
      <c r="G107" s="210" t="s">
        <v>215</v>
      </c>
      <c r="H107" s="211">
        <v>54.863999999999997</v>
      </c>
      <c r="I107" s="212"/>
      <c r="J107" s="213">
        <f>ROUND(I107*H107,2)</f>
        <v>0</v>
      </c>
      <c r="K107" s="209" t="s">
        <v>150</v>
      </c>
      <c r="L107" s="47"/>
      <c r="M107" s="214" t="s">
        <v>19</v>
      </c>
      <c r="N107" s="215" t="s">
        <v>44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151</v>
      </c>
      <c r="AT107" s="218" t="s">
        <v>146</v>
      </c>
      <c r="AU107" s="218" t="s">
        <v>82</v>
      </c>
      <c r="AY107" s="20" t="s">
        <v>144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80</v>
      </c>
      <c r="BK107" s="219">
        <f>ROUND(I107*H107,2)</f>
        <v>0</v>
      </c>
      <c r="BL107" s="20" t="s">
        <v>151</v>
      </c>
      <c r="BM107" s="218" t="s">
        <v>1046</v>
      </c>
    </row>
    <row r="108" s="2" customFormat="1">
      <c r="A108" s="41"/>
      <c r="B108" s="42"/>
      <c r="C108" s="43"/>
      <c r="D108" s="220" t="s">
        <v>153</v>
      </c>
      <c r="E108" s="43"/>
      <c r="F108" s="221" t="s">
        <v>217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153</v>
      </c>
      <c r="AU108" s="20" t="s">
        <v>82</v>
      </c>
    </row>
    <row r="109" s="14" customFormat="1">
      <c r="A109" s="14"/>
      <c r="B109" s="236"/>
      <c r="C109" s="237"/>
      <c r="D109" s="227" t="s">
        <v>155</v>
      </c>
      <c r="E109" s="238" t="s">
        <v>19</v>
      </c>
      <c r="F109" s="239" t="s">
        <v>1047</v>
      </c>
      <c r="G109" s="237"/>
      <c r="H109" s="240">
        <v>54.863999999999997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155</v>
      </c>
      <c r="AU109" s="246" t="s">
        <v>82</v>
      </c>
      <c r="AV109" s="14" t="s">
        <v>82</v>
      </c>
      <c r="AW109" s="14" t="s">
        <v>35</v>
      </c>
      <c r="AX109" s="14" t="s">
        <v>80</v>
      </c>
      <c r="AY109" s="246" t="s">
        <v>144</v>
      </c>
    </row>
    <row r="110" s="2" customFormat="1" ht="24.15" customHeight="1">
      <c r="A110" s="41"/>
      <c r="B110" s="42"/>
      <c r="C110" s="207" t="s">
        <v>207</v>
      </c>
      <c r="D110" s="207" t="s">
        <v>146</v>
      </c>
      <c r="E110" s="208" t="s">
        <v>1048</v>
      </c>
      <c r="F110" s="209" t="s">
        <v>1049</v>
      </c>
      <c r="G110" s="210" t="s">
        <v>166</v>
      </c>
      <c r="H110" s="211">
        <v>16.763999999999999</v>
      </c>
      <c r="I110" s="212"/>
      <c r="J110" s="213">
        <f>ROUND(I110*H110,2)</f>
        <v>0</v>
      </c>
      <c r="K110" s="209" t="s">
        <v>150</v>
      </c>
      <c r="L110" s="47"/>
      <c r="M110" s="214" t="s">
        <v>19</v>
      </c>
      <c r="N110" s="215" t="s">
        <v>44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151</v>
      </c>
      <c r="AT110" s="218" t="s">
        <v>146</v>
      </c>
      <c r="AU110" s="218" t="s">
        <v>82</v>
      </c>
      <c r="AY110" s="20" t="s">
        <v>144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151</v>
      </c>
      <c r="BM110" s="218" t="s">
        <v>1050</v>
      </c>
    </row>
    <row r="111" s="2" customFormat="1">
      <c r="A111" s="41"/>
      <c r="B111" s="42"/>
      <c r="C111" s="43"/>
      <c r="D111" s="220" t="s">
        <v>153</v>
      </c>
      <c r="E111" s="43"/>
      <c r="F111" s="221" t="s">
        <v>1051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153</v>
      </c>
      <c r="AU111" s="20" t="s">
        <v>82</v>
      </c>
    </row>
    <row r="112" s="14" customFormat="1">
      <c r="A112" s="14"/>
      <c r="B112" s="236"/>
      <c r="C112" s="237"/>
      <c r="D112" s="227" t="s">
        <v>155</v>
      </c>
      <c r="E112" s="238" t="s">
        <v>19</v>
      </c>
      <c r="F112" s="239" t="s">
        <v>1052</v>
      </c>
      <c r="G112" s="237"/>
      <c r="H112" s="240">
        <v>16.763999999999999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155</v>
      </c>
      <c r="AU112" s="246" t="s">
        <v>82</v>
      </c>
      <c r="AV112" s="14" t="s">
        <v>82</v>
      </c>
      <c r="AW112" s="14" t="s">
        <v>35</v>
      </c>
      <c r="AX112" s="14" t="s">
        <v>80</v>
      </c>
      <c r="AY112" s="246" t="s">
        <v>144</v>
      </c>
    </row>
    <row r="113" s="2" customFormat="1" ht="37.8" customHeight="1">
      <c r="A113" s="41"/>
      <c r="B113" s="42"/>
      <c r="C113" s="207" t="s">
        <v>212</v>
      </c>
      <c r="D113" s="207" t="s">
        <v>146</v>
      </c>
      <c r="E113" s="208" t="s">
        <v>1053</v>
      </c>
      <c r="F113" s="209" t="s">
        <v>1054</v>
      </c>
      <c r="G113" s="210" t="s">
        <v>166</v>
      </c>
      <c r="H113" s="211">
        <v>6.0960000000000001</v>
      </c>
      <c r="I113" s="212"/>
      <c r="J113" s="213">
        <f>ROUND(I113*H113,2)</f>
        <v>0</v>
      </c>
      <c r="K113" s="209" t="s">
        <v>150</v>
      </c>
      <c r="L113" s="47"/>
      <c r="M113" s="214" t="s">
        <v>19</v>
      </c>
      <c r="N113" s="215" t="s">
        <v>44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151</v>
      </c>
      <c r="AT113" s="218" t="s">
        <v>146</v>
      </c>
      <c r="AU113" s="218" t="s">
        <v>82</v>
      </c>
      <c r="AY113" s="20" t="s">
        <v>144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151</v>
      </c>
      <c r="BM113" s="218" t="s">
        <v>1055</v>
      </c>
    </row>
    <row r="114" s="2" customFormat="1">
      <c r="A114" s="41"/>
      <c r="B114" s="42"/>
      <c r="C114" s="43"/>
      <c r="D114" s="220" t="s">
        <v>153</v>
      </c>
      <c r="E114" s="43"/>
      <c r="F114" s="221" t="s">
        <v>1056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153</v>
      </c>
      <c r="AU114" s="20" t="s">
        <v>82</v>
      </c>
    </row>
    <row r="115" s="14" customFormat="1">
      <c r="A115" s="14"/>
      <c r="B115" s="236"/>
      <c r="C115" s="237"/>
      <c r="D115" s="227" t="s">
        <v>155</v>
      </c>
      <c r="E115" s="238" t="s">
        <v>19</v>
      </c>
      <c r="F115" s="239" t="s">
        <v>1057</v>
      </c>
      <c r="G115" s="237"/>
      <c r="H115" s="240">
        <v>6.0960000000000001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155</v>
      </c>
      <c r="AU115" s="246" t="s">
        <v>82</v>
      </c>
      <c r="AV115" s="14" t="s">
        <v>82</v>
      </c>
      <c r="AW115" s="14" t="s">
        <v>35</v>
      </c>
      <c r="AX115" s="14" t="s">
        <v>80</v>
      </c>
      <c r="AY115" s="246" t="s">
        <v>144</v>
      </c>
    </row>
    <row r="116" s="2" customFormat="1" ht="16.5" customHeight="1">
      <c r="A116" s="41"/>
      <c r="B116" s="42"/>
      <c r="C116" s="269" t="s">
        <v>222</v>
      </c>
      <c r="D116" s="269" t="s">
        <v>229</v>
      </c>
      <c r="E116" s="270" t="s">
        <v>1058</v>
      </c>
      <c r="F116" s="271" t="s">
        <v>1059</v>
      </c>
      <c r="G116" s="272" t="s">
        <v>215</v>
      </c>
      <c r="H116" s="273">
        <v>11.582000000000001</v>
      </c>
      <c r="I116" s="274"/>
      <c r="J116" s="275">
        <f>ROUND(I116*H116,2)</f>
        <v>0</v>
      </c>
      <c r="K116" s="271" t="s">
        <v>150</v>
      </c>
      <c r="L116" s="276"/>
      <c r="M116" s="277" t="s">
        <v>19</v>
      </c>
      <c r="N116" s="278" t="s">
        <v>44</v>
      </c>
      <c r="O116" s="87"/>
      <c r="P116" s="216">
        <f>O116*H116</f>
        <v>0</v>
      </c>
      <c r="Q116" s="216">
        <v>1</v>
      </c>
      <c r="R116" s="216">
        <f>Q116*H116</f>
        <v>11.582000000000001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207</v>
      </c>
      <c r="AT116" s="218" t="s">
        <v>229</v>
      </c>
      <c r="AU116" s="218" t="s">
        <v>82</v>
      </c>
      <c r="AY116" s="20" t="s">
        <v>144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151</v>
      </c>
      <c r="BM116" s="218" t="s">
        <v>1060</v>
      </c>
    </row>
    <row r="117" s="14" customFormat="1">
      <c r="A117" s="14"/>
      <c r="B117" s="236"/>
      <c r="C117" s="237"/>
      <c r="D117" s="227" t="s">
        <v>155</v>
      </c>
      <c r="E117" s="238" t="s">
        <v>19</v>
      </c>
      <c r="F117" s="239" t="s">
        <v>1061</v>
      </c>
      <c r="G117" s="237"/>
      <c r="H117" s="240">
        <v>11.582000000000001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155</v>
      </c>
      <c r="AU117" s="246" t="s">
        <v>82</v>
      </c>
      <c r="AV117" s="14" t="s">
        <v>82</v>
      </c>
      <c r="AW117" s="14" t="s">
        <v>35</v>
      </c>
      <c r="AX117" s="14" t="s">
        <v>80</v>
      </c>
      <c r="AY117" s="246" t="s">
        <v>144</v>
      </c>
    </row>
    <row r="118" s="2" customFormat="1" ht="16.5" customHeight="1">
      <c r="A118" s="41"/>
      <c r="B118" s="42"/>
      <c r="C118" s="269" t="s">
        <v>228</v>
      </c>
      <c r="D118" s="269" t="s">
        <v>229</v>
      </c>
      <c r="E118" s="270" t="s">
        <v>1062</v>
      </c>
      <c r="F118" s="271" t="s">
        <v>1063</v>
      </c>
      <c r="G118" s="272" t="s">
        <v>215</v>
      </c>
      <c r="H118" s="273">
        <v>31.852</v>
      </c>
      <c r="I118" s="274"/>
      <c r="J118" s="275">
        <f>ROUND(I118*H118,2)</f>
        <v>0</v>
      </c>
      <c r="K118" s="271" t="s">
        <v>150</v>
      </c>
      <c r="L118" s="276"/>
      <c r="M118" s="277" t="s">
        <v>19</v>
      </c>
      <c r="N118" s="278" t="s">
        <v>44</v>
      </c>
      <c r="O118" s="87"/>
      <c r="P118" s="216">
        <f>O118*H118</f>
        <v>0</v>
      </c>
      <c r="Q118" s="216">
        <v>1</v>
      </c>
      <c r="R118" s="216">
        <f>Q118*H118</f>
        <v>31.852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207</v>
      </c>
      <c r="AT118" s="218" t="s">
        <v>229</v>
      </c>
      <c r="AU118" s="218" t="s">
        <v>82</v>
      </c>
      <c r="AY118" s="20" t="s">
        <v>144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80</v>
      </c>
      <c r="BK118" s="219">
        <f>ROUND(I118*H118,2)</f>
        <v>0</v>
      </c>
      <c r="BL118" s="20" t="s">
        <v>151</v>
      </c>
      <c r="BM118" s="218" t="s">
        <v>1064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1065</v>
      </c>
      <c r="G119" s="237"/>
      <c r="H119" s="240">
        <v>31.852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80</v>
      </c>
      <c r="AY119" s="246" t="s">
        <v>144</v>
      </c>
    </row>
    <row r="120" s="12" customFormat="1" ht="22.8" customHeight="1">
      <c r="A120" s="12"/>
      <c r="B120" s="191"/>
      <c r="C120" s="192"/>
      <c r="D120" s="193" t="s">
        <v>72</v>
      </c>
      <c r="E120" s="205" t="s">
        <v>151</v>
      </c>
      <c r="F120" s="205" t="s">
        <v>1066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SUM(P121:P123)</f>
        <v>0</v>
      </c>
      <c r="Q120" s="199"/>
      <c r="R120" s="200">
        <f>SUM(R121:R123)</f>
        <v>1.2006389500000001</v>
      </c>
      <c r="S120" s="199"/>
      <c r="T120" s="201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80</v>
      </c>
      <c r="AT120" s="203" t="s">
        <v>72</v>
      </c>
      <c r="AU120" s="203" t="s">
        <v>80</v>
      </c>
      <c r="AY120" s="202" t="s">
        <v>144</v>
      </c>
      <c r="BK120" s="204">
        <f>SUM(BK121:BK123)</f>
        <v>0</v>
      </c>
    </row>
    <row r="121" s="2" customFormat="1" ht="21.75" customHeight="1">
      <c r="A121" s="41"/>
      <c r="B121" s="42"/>
      <c r="C121" s="207" t="s">
        <v>8</v>
      </c>
      <c r="D121" s="207" t="s">
        <v>146</v>
      </c>
      <c r="E121" s="208" t="s">
        <v>1067</v>
      </c>
      <c r="F121" s="209" t="s">
        <v>1068</v>
      </c>
      <c r="G121" s="210" t="s">
        <v>166</v>
      </c>
      <c r="H121" s="211">
        <v>0.63500000000000001</v>
      </c>
      <c r="I121" s="212"/>
      <c r="J121" s="213">
        <f>ROUND(I121*H121,2)</f>
        <v>0</v>
      </c>
      <c r="K121" s="209" t="s">
        <v>150</v>
      </c>
      <c r="L121" s="47"/>
      <c r="M121" s="214" t="s">
        <v>19</v>
      </c>
      <c r="N121" s="215" t="s">
        <v>44</v>
      </c>
      <c r="O121" s="87"/>
      <c r="P121" s="216">
        <f>O121*H121</f>
        <v>0</v>
      </c>
      <c r="Q121" s="216">
        <v>1.8907700000000001</v>
      </c>
      <c r="R121" s="216">
        <f>Q121*H121</f>
        <v>1.2006389500000001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151</v>
      </c>
      <c r="AT121" s="218" t="s">
        <v>146</v>
      </c>
      <c r="AU121" s="218" t="s">
        <v>82</v>
      </c>
      <c r="AY121" s="20" t="s">
        <v>144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151</v>
      </c>
      <c r="BM121" s="218" t="s">
        <v>1069</v>
      </c>
    </row>
    <row r="122" s="2" customFormat="1">
      <c r="A122" s="41"/>
      <c r="B122" s="42"/>
      <c r="C122" s="43"/>
      <c r="D122" s="220" t="s">
        <v>153</v>
      </c>
      <c r="E122" s="43"/>
      <c r="F122" s="221" t="s">
        <v>1070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153</v>
      </c>
      <c r="AU122" s="20" t="s">
        <v>82</v>
      </c>
    </row>
    <row r="123" s="14" customFormat="1">
      <c r="A123" s="14"/>
      <c r="B123" s="236"/>
      <c r="C123" s="237"/>
      <c r="D123" s="227" t="s">
        <v>155</v>
      </c>
      <c r="E123" s="238" t="s">
        <v>19</v>
      </c>
      <c r="F123" s="239" t="s">
        <v>1071</v>
      </c>
      <c r="G123" s="237"/>
      <c r="H123" s="240">
        <v>0.63500000000000001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155</v>
      </c>
      <c r="AU123" s="246" t="s">
        <v>82</v>
      </c>
      <c r="AV123" s="14" t="s">
        <v>82</v>
      </c>
      <c r="AW123" s="14" t="s">
        <v>35</v>
      </c>
      <c r="AX123" s="14" t="s">
        <v>80</v>
      </c>
      <c r="AY123" s="246" t="s">
        <v>144</v>
      </c>
    </row>
    <row r="124" s="12" customFormat="1" ht="22.8" customHeight="1">
      <c r="A124" s="12"/>
      <c r="B124" s="191"/>
      <c r="C124" s="192"/>
      <c r="D124" s="193" t="s">
        <v>72</v>
      </c>
      <c r="E124" s="205" t="s">
        <v>207</v>
      </c>
      <c r="F124" s="205" t="s">
        <v>1072</v>
      </c>
      <c r="G124" s="192"/>
      <c r="H124" s="192"/>
      <c r="I124" s="195"/>
      <c r="J124" s="206">
        <f>BK124</f>
        <v>0</v>
      </c>
      <c r="K124" s="192"/>
      <c r="L124" s="197"/>
      <c r="M124" s="198"/>
      <c r="N124" s="199"/>
      <c r="O124" s="199"/>
      <c r="P124" s="200">
        <f>SUM(P125:P153)</f>
        <v>0</v>
      </c>
      <c r="Q124" s="199"/>
      <c r="R124" s="200">
        <f>SUM(R125:R153)</f>
        <v>0.944681353</v>
      </c>
      <c r="S124" s="199"/>
      <c r="T124" s="201">
        <f>SUM(T125:T153)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80</v>
      </c>
      <c r="AT124" s="203" t="s">
        <v>72</v>
      </c>
      <c r="AU124" s="203" t="s">
        <v>80</v>
      </c>
      <c r="AY124" s="202" t="s">
        <v>144</v>
      </c>
      <c r="BK124" s="204">
        <f>SUM(BK125:BK153)</f>
        <v>0</v>
      </c>
    </row>
    <row r="125" s="2" customFormat="1" ht="16.5" customHeight="1">
      <c r="A125" s="41"/>
      <c r="B125" s="42"/>
      <c r="C125" s="207" t="s">
        <v>241</v>
      </c>
      <c r="D125" s="207" t="s">
        <v>146</v>
      </c>
      <c r="E125" s="208" t="s">
        <v>1073</v>
      </c>
      <c r="F125" s="209" t="s">
        <v>1074</v>
      </c>
      <c r="G125" s="210" t="s">
        <v>331</v>
      </c>
      <c r="H125" s="211">
        <v>1</v>
      </c>
      <c r="I125" s="212"/>
      <c r="J125" s="213">
        <f>ROUND(I125*H125,2)</f>
        <v>0</v>
      </c>
      <c r="K125" s="209" t="s">
        <v>19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0.00056999999999999998</v>
      </c>
      <c r="R125" s="216">
        <f>Q125*H125</f>
        <v>0.00056999999999999998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263</v>
      </c>
      <c r="AT125" s="218" t="s">
        <v>146</v>
      </c>
      <c r="AU125" s="218" t="s">
        <v>82</v>
      </c>
      <c r="AY125" s="20" t="s">
        <v>144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263</v>
      </c>
      <c r="BM125" s="218" t="s">
        <v>1075</v>
      </c>
    </row>
    <row r="126" s="2" customFormat="1" ht="16.5" customHeight="1">
      <c r="A126" s="41"/>
      <c r="B126" s="42"/>
      <c r="C126" s="269" t="s">
        <v>249</v>
      </c>
      <c r="D126" s="269" t="s">
        <v>229</v>
      </c>
      <c r="E126" s="270" t="s">
        <v>1076</v>
      </c>
      <c r="F126" s="271" t="s">
        <v>1077</v>
      </c>
      <c r="G126" s="272" t="s">
        <v>331</v>
      </c>
      <c r="H126" s="273">
        <v>1</v>
      </c>
      <c r="I126" s="274"/>
      <c r="J126" s="275">
        <f>ROUND(I126*H126,2)</f>
        <v>0</v>
      </c>
      <c r="K126" s="271" t="s">
        <v>19</v>
      </c>
      <c r="L126" s="276"/>
      <c r="M126" s="277" t="s">
        <v>19</v>
      </c>
      <c r="N126" s="278" t="s">
        <v>44</v>
      </c>
      <c r="O126" s="87"/>
      <c r="P126" s="216">
        <f>O126*H126</f>
        <v>0</v>
      </c>
      <c r="Q126" s="216">
        <v>0.0030000000000000001</v>
      </c>
      <c r="R126" s="216">
        <f>Q126*H126</f>
        <v>0.0030000000000000001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207</v>
      </c>
      <c r="AT126" s="218" t="s">
        <v>229</v>
      </c>
      <c r="AU126" s="218" t="s">
        <v>82</v>
      </c>
      <c r="AY126" s="20" t="s">
        <v>144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151</v>
      </c>
      <c r="BM126" s="218" t="s">
        <v>1078</v>
      </c>
    </row>
    <row r="127" s="2" customFormat="1" ht="16.5" customHeight="1">
      <c r="A127" s="41"/>
      <c r="B127" s="42"/>
      <c r="C127" s="207" t="s">
        <v>256</v>
      </c>
      <c r="D127" s="207" t="s">
        <v>146</v>
      </c>
      <c r="E127" s="208" t="s">
        <v>1079</v>
      </c>
      <c r="F127" s="209" t="s">
        <v>1080</v>
      </c>
      <c r="G127" s="210" t="s">
        <v>1081</v>
      </c>
      <c r="H127" s="211">
        <v>2</v>
      </c>
      <c r="I127" s="212"/>
      <c r="J127" s="213">
        <f>ROUND(I127*H127,2)</f>
        <v>0</v>
      </c>
      <c r="K127" s="209" t="s">
        <v>19</v>
      </c>
      <c r="L127" s="47"/>
      <c r="M127" s="214" t="s">
        <v>19</v>
      </c>
      <c r="N127" s="215" t="s">
        <v>44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151</v>
      </c>
      <c r="AT127" s="218" t="s">
        <v>146</v>
      </c>
      <c r="AU127" s="218" t="s">
        <v>82</v>
      </c>
      <c r="AY127" s="20" t="s">
        <v>144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151</v>
      </c>
      <c r="BM127" s="218" t="s">
        <v>1082</v>
      </c>
    </row>
    <row r="128" s="2" customFormat="1" ht="24.15" customHeight="1">
      <c r="A128" s="41"/>
      <c r="B128" s="42"/>
      <c r="C128" s="207" t="s">
        <v>263</v>
      </c>
      <c r="D128" s="207" t="s">
        <v>146</v>
      </c>
      <c r="E128" s="208" t="s">
        <v>1083</v>
      </c>
      <c r="F128" s="209" t="s">
        <v>1084</v>
      </c>
      <c r="G128" s="210" t="s">
        <v>244</v>
      </c>
      <c r="H128" s="211">
        <v>12.699999999999999</v>
      </c>
      <c r="I128" s="212"/>
      <c r="J128" s="213">
        <f>ROUND(I128*H128,2)</f>
        <v>0</v>
      </c>
      <c r="K128" s="209" t="s">
        <v>150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151</v>
      </c>
      <c r="AT128" s="218" t="s">
        <v>146</v>
      </c>
      <c r="AU128" s="218" t="s">
        <v>82</v>
      </c>
      <c r="AY128" s="20" t="s">
        <v>144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151</v>
      </c>
      <c r="BM128" s="218" t="s">
        <v>1085</v>
      </c>
    </row>
    <row r="129" s="2" customFormat="1">
      <c r="A129" s="41"/>
      <c r="B129" s="42"/>
      <c r="C129" s="43"/>
      <c r="D129" s="220" t="s">
        <v>153</v>
      </c>
      <c r="E129" s="43"/>
      <c r="F129" s="221" t="s">
        <v>1086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153</v>
      </c>
      <c r="AU129" s="20" t="s">
        <v>82</v>
      </c>
    </row>
    <row r="130" s="2" customFormat="1" ht="16.5" customHeight="1">
      <c r="A130" s="41"/>
      <c r="B130" s="42"/>
      <c r="C130" s="269" t="s">
        <v>269</v>
      </c>
      <c r="D130" s="269" t="s">
        <v>229</v>
      </c>
      <c r="E130" s="270" t="s">
        <v>1087</v>
      </c>
      <c r="F130" s="271" t="s">
        <v>1088</v>
      </c>
      <c r="G130" s="272" t="s">
        <v>244</v>
      </c>
      <c r="H130" s="273">
        <v>12.891</v>
      </c>
      <c r="I130" s="274"/>
      <c r="J130" s="275">
        <f>ROUND(I130*H130,2)</f>
        <v>0</v>
      </c>
      <c r="K130" s="271" t="s">
        <v>150</v>
      </c>
      <c r="L130" s="276"/>
      <c r="M130" s="277" t="s">
        <v>19</v>
      </c>
      <c r="N130" s="278" t="s">
        <v>44</v>
      </c>
      <c r="O130" s="87"/>
      <c r="P130" s="216">
        <f>O130*H130</f>
        <v>0</v>
      </c>
      <c r="Q130" s="216">
        <v>0.00106</v>
      </c>
      <c r="R130" s="216">
        <f>Q130*H130</f>
        <v>0.01366446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207</v>
      </c>
      <c r="AT130" s="218" t="s">
        <v>229</v>
      </c>
      <c r="AU130" s="218" t="s">
        <v>82</v>
      </c>
      <c r="AY130" s="20" t="s">
        <v>144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151</v>
      </c>
      <c r="BM130" s="218" t="s">
        <v>1089</v>
      </c>
    </row>
    <row r="131" s="14" customFormat="1">
      <c r="A131" s="14"/>
      <c r="B131" s="236"/>
      <c r="C131" s="237"/>
      <c r="D131" s="227" t="s">
        <v>155</v>
      </c>
      <c r="E131" s="237"/>
      <c r="F131" s="239" t="s">
        <v>1090</v>
      </c>
      <c r="G131" s="237"/>
      <c r="H131" s="240">
        <v>12.891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155</v>
      </c>
      <c r="AU131" s="246" t="s">
        <v>82</v>
      </c>
      <c r="AV131" s="14" t="s">
        <v>82</v>
      </c>
      <c r="AW131" s="14" t="s">
        <v>4</v>
      </c>
      <c r="AX131" s="14" t="s">
        <v>80</v>
      </c>
      <c r="AY131" s="246" t="s">
        <v>144</v>
      </c>
    </row>
    <row r="132" s="2" customFormat="1" ht="24.15" customHeight="1">
      <c r="A132" s="41"/>
      <c r="B132" s="42"/>
      <c r="C132" s="207" t="s">
        <v>275</v>
      </c>
      <c r="D132" s="207" t="s">
        <v>146</v>
      </c>
      <c r="E132" s="208" t="s">
        <v>1091</v>
      </c>
      <c r="F132" s="209" t="s">
        <v>1092</v>
      </c>
      <c r="G132" s="210" t="s">
        <v>331</v>
      </c>
      <c r="H132" s="211">
        <v>1</v>
      </c>
      <c r="I132" s="212"/>
      <c r="J132" s="213">
        <f>ROUND(I132*H132,2)</f>
        <v>0</v>
      </c>
      <c r="K132" s="209" t="s">
        <v>150</v>
      </c>
      <c r="L132" s="47"/>
      <c r="M132" s="214" t="s">
        <v>19</v>
      </c>
      <c r="N132" s="215" t="s">
        <v>44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151</v>
      </c>
      <c r="AT132" s="218" t="s">
        <v>146</v>
      </c>
      <c r="AU132" s="218" t="s">
        <v>82</v>
      </c>
      <c r="AY132" s="20" t="s">
        <v>144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80</v>
      </c>
      <c r="BK132" s="219">
        <f>ROUND(I132*H132,2)</f>
        <v>0</v>
      </c>
      <c r="BL132" s="20" t="s">
        <v>151</v>
      </c>
      <c r="BM132" s="218" t="s">
        <v>1093</v>
      </c>
    </row>
    <row r="133" s="2" customFormat="1">
      <c r="A133" s="41"/>
      <c r="B133" s="42"/>
      <c r="C133" s="43"/>
      <c r="D133" s="220" t="s">
        <v>153</v>
      </c>
      <c r="E133" s="43"/>
      <c r="F133" s="221" t="s">
        <v>1094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153</v>
      </c>
      <c r="AU133" s="20" t="s">
        <v>82</v>
      </c>
    </row>
    <row r="134" s="2" customFormat="1" ht="16.5" customHeight="1">
      <c r="A134" s="41"/>
      <c r="B134" s="42"/>
      <c r="C134" s="269" t="s">
        <v>282</v>
      </c>
      <c r="D134" s="269" t="s">
        <v>229</v>
      </c>
      <c r="E134" s="270" t="s">
        <v>1095</v>
      </c>
      <c r="F134" s="271" t="s">
        <v>1096</v>
      </c>
      <c r="G134" s="272" t="s">
        <v>331</v>
      </c>
      <c r="H134" s="273">
        <v>1</v>
      </c>
      <c r="I134" s="274"/>
      <c r="J134" s="275">
        <f>ROUND(I134*H134,2)</f>
        <v>0</v>
      </c>
      <c r="K134" s="271" t="s">
        <v>150</v>
      </c>
      <c r="L134" s="276"/>
      <c r="M134" s="277" t="s">
        <v>19</v>
      </c>
      <c r="N134" s="278" t="s">
        <v>44</v>
      </c>
      <c r="O134" s="87"/>
      <c r="P134" s="216">
        <f>O134*H134</f>
        <v>0</v>
      </c>
      <c r="Q134" s="216">
        <v>0.00022000000000000001</v>
      </c>
      <c r="R134" s="216">
        <f>Q134*H134</f>
        <v>0.00022000000000000001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207</v>
      </c>
      <c r="AT134" s="218" t="s">
        <v>229</v>
      </c>
      <c r="AU134" s="218" t="s">
        <v>82</v>
      </c>
      <c r="AY134" s="20" t="s">
        <v>144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151</v>
      </c>
      <c r="BM134" s="218" t="s">
        <v>1097</v>
      </c>
    </row>
    <row r="135" s="2" customFormat="1" ht="16.5" customHeight="1">
      <c r="A135" s="41"/>
      <c r="B135" s="42"/>
      <c r="C135" s="207" t="s">
        <v>288</v>
      </c>
      <c r="D135" s="207" t="s">
        <v>146</v>
      </c>
      <c r="E135" s="208" t="s">
        <v>1098</v>
      </c>
      <c r="F135" s="209" t="s">
        <v>1099</v>
      </c>
      <c r="G135" s="210" t="s">
        <v>331</v>
      </c>
      <c r="H135" s="211">
        <v>1</v>
      </c>
      <c r="I135" s="212"/>
      <c r="J135" s="213">
        <f>ROUND(I135*H135,2)</f>
        <v>0</v>
      </c>
      <c r="K135" s="209" t="s">
        <v>150</v>
      </c>
      <c r="L135" s="47"/>
      <c r="M135" s="214" t="s">
        <v>19</v>
      </c>
      <c r="N135" s="215" t="s">
        <v>44</v>
      </c>
      <c r="O135" s="87"/>
      <c r="P135" s="216">
        <f>O135*H135</f>
        <v>0</v>
      </c>
      <c r="Q135" s="216">
        <v>0.0016299999999999999</v>
      </c>
      <c r="R135" s="216">
        <f>Q135*H135</f>
        <v>0.0016299999999999999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151</v>
      </c>
      <c r="AT135" s="218" t="s">
        <v>146</v>
      </c>
      <c r="AU135" s="218" t="s">
        <v>82</v>
      </c>
      <c r="AY135" s="20" t="s">
        <v>144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151</v>
      </c>
      <c r="BM135" s="218" t="s">
        <v>1100</v>
      </c>
    </row>
    <row r="136" s="2" customFormat="1">
      <c r="A136" s="41"/>
      <c r="B136" s="42"/>
      <c r="C136" s="43"/>
      <c r="D136" s="220" t="s">
        <v>153</v>
      </c>
      <c r="E136" s="43"/>
      <c r="F136" s="221" t="s">
        <v>1101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153</v>
      </c>
      <c r="AU136" s="20" t="s">
        <v>82</v>
      </c>
    </row>
    <row r="137" s="2" customFormat="1" ht="16.5" customHeight="1">
      <c r="A137" s="41"/>
      <c r="B137" s="42"/>
      <c r="C137" s="207" t="s">
        <v>7</v>
      </c>
      <c r="D137" s="207" t="s">
        <v>146</v>
      </c>
      <c r="E137" s="208" t="s">
        <v>1102</v>
      </c>
      <c r="F137" s="209" t="s">
        <v>1103</v>
      </c>
      <c r="G137" s="210" t="s">
        <v>331</v>
      </c>
      <c r="H137" s="211">
        <v>1</v>
      </c>
      <c r="I137" s="212"/>
      <c r="J137" s="213">
        <f>ROUND(I137*H137,2)</f>
        <v>0</v>
      </c>
      <c r="K137" s="209" t="s">
        <v>150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0.00088250000000000004</v>
      </c>
      <c r="R137" s="216">
        <f>Q137*H137</f>
        <v>0.00088250000000000004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151</v>
      </c>
      <c r="AT137" s="218" t="s">
        <v>146</v>
      </c>
      <c r="AU137" s="218" t="s">
        <v>82</v>
      </c>
      <c r="AY137" s="20" t="s">
        <v>144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151</v>
      </c>
      <c r="BM137" s="218" t="s">
        <v>1104</v>
      </c>
    </row>
    <row r="138" s="2" customFormat="1">
      <c r="A138" s="41"/>
      <c r="B138" s="42"/>
      <c r="C138" s="43"/>
      <c r="D138" s="220" t="s">
        <v>153</v>
      </c>
      <c r="E138" s="43"/>
      <c r="F138" s="221" t="s">
        <v>1105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153</v>
      </c>
      <c r="AU138" s="20" t="s">
        <v>82</v>
      </c>
    </row>
    <row r="139" s="2" customFormat="1" ht="16.5" customHeight="1">
      <c r="A139" s="41"/>
      <c r="B139" s="42"/>
      <c r="C139" s="269" t="s">
        <v>301</v>
      </c>
      <c r="D139" s="269" t="s">
        <v>229</v>
      </c>
      <c r="E139" s="270" t="s">
        <v>1106</v>
      </c>
      <c r="F139" s="271" t="s">
        <v>1107</v>
      </c>
      <c r="G139" s="272" t="s">
        <v>331</v>
      </c>
      <c r="H139" s="273">
        <v>1</v>
      </c>
      <c r="I139" s="274"/>
      <c r="J139" s="275">
        <f>ROUND(I139*H139,2)</f>
        <v>0</v>
      </c>
      <c r="K139" s="271" t="s">
        <v>150</v>
      </c>
      <c r="L139" s="276"/>
      <c r="M139" s="277" t="s">
        <v>19</v>
      </c>
      <c r="N139" s="278" t="s">
        <v>44</v>
      </c>
      <c r="O139" s="87"/>
      <c r="P139" s="216">
        <f>O139*H139</f>
        <v>0</v>
      </c>
      <c r="Q139" s="216">
        <v>0.0022000000000000001</v>
      </c>
      <c r="R139" s="216">
        <f>Q139*H139</f>
        <v>0.0022000000000000001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207</v>
      </c>
      <c r="AT139" s="218" t="s">
        <v>229</v>
      </c>
      <c r="AU139" s="218" t="s">
        <v>82</v>
      </c>
      <c r="AY139" s="20" t="s">
        <v>144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151</v>
      </c>
      <c r="BM139" s="218" t="s">
        <v>1108</v>
      </c>
    </row>
    <row r="140" s="2" customFormat="1" ht="24.15" customHeight="1">
      <c r="A140" s="41"/>
      <c r="B140" s="42"/>
      <c r="C140" s="207" t="s">
        <v>311</v>
      </c>
      <c r="D140" s="207" t="s">
        <v>146</v>
      </c>
      <c r="E140" s="208" t="s">
        <v>1109</v>
      </c>
      <c r="F140" s="209" t="s">
        <v>1110</v>
      </c>
      <c r="G140" s="210" t="s">
        <v>331</v>
      </c>
      <c r="H140" s="211">
        <v>1</v>
      </c>
      <c r="I140" s="212"/>
      <c r="J140" s="213">
        <f>ROUND(I140*H140,2)</f>
        <v>0</v>
      </c>
      <c r="K140" s="209" t="s">
        <v>150</v>
      </c>
      <c r="L140" s="47"/>
      <c r="M140" s="214" t="s">
        <v>19</v>
      </c>
      <c r="N140" s="215" t="s">
        <v>44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151</v>
      </c>
      <c r="AT140" s="218" t="s">
        <v>146</v>
      </c>
      <c r="AU140" s="218" t="s">
        <v>82</v>
      </c>
      <c r="AY140" s="20" t="s">
        <v>144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151</v>
      </c>
      <c r="BM140" s="218" t="s">
        <v>1111</v>
      </c>
    </row>
    <row r="141" s="2" customFormat="1">
      <c r="A141" s="41"/>
      <c r="B141" s="42"/>
      <c r="C141" s="43"/>
      <c r="D141" s="220" t="s">
        <v>153</v>
      </c>
      <c r="E141" s="43"/>
      <c r="F141" s="221" t="s">
        <v>1112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153</v>
      </c>
      <c r="AU141" s="20" t="s">
        <v>82</v>
      </c>
    </row>
    <row r="142" s="2" customFormat="1" ht="16.5" customHeight="1">
      <c r="A142" s="41"/>
      <c r="B142" s="42"/>
      <c r="C142" s="269" t="s">
        <v>317</v>
      </c>
      <c r="D142" s="269" t="s">
        <v>229</v>
      </c>
      <c r="E142" s="270" t="s">
        <v>1113</v>
      </c>
      <c r="F142" s="271" t="s">
        <v>1114</v>
      </c>
      <c r="G142" s="272" t="s">
        <v>331</v>
      </c>
      <c r="H142" s="273">
        <v>1</v>
      </c>
      <c r="I142" s="274"/>
      <c r="J142" s="275">
        <f>ROUND(I142*H142,2)</f>
        <v>0</v>
      </c>
      <c r="K142" s="271" t="s">
        <v>150</v>
      </c>
      <c r="L142" s="276"/>
      <c r="M142" s="277" t="s">
        <v>19</v>
      </c>
      <c r="N142" s="278" t="s">
        <v>44</v>
      </c>
      <c r="O142" s="87"/>
      <c r="P142" s="216">
        <f>O142*H142</f>
        <v>0</v>
      </c>
      <c r="Q142" s="216">
        <v>0.00029999999999999997</v>
      </c>
      <c r="R142" s="216">
        <f>Q142*H142</f>
        <v>0.00029999999999999997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207</v>
      </c>
      <c r="AT142" s="218" t="s">
        <v>229</v>
      </c>
      <c r="AU142" s="218" t="s">
        <v>82</v>
      </c>
      <c r="AY142" s="20" t="s">
        <v>144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80</v>
      </c>
      <c r="BK142" s="219">
        <f>ROUND(I142*H142,2)</f>
        <v>0</v>
      </c>
      <c r="BL142" s="20" t="s">
        <v>151</v>
      </c>
      <c r="BM142" s="218" t="s">
        <v>1115</v>
      </c>
    </row>
    <row r="143" s="2" customFormat="1" ht="16.5" customHeight="1">
      <c r="A143" s="41"/>
      <c r="B143" s="42"/>
      <c r="C143" s="207" t="s">
        <v>322</v>
      </c>
      <c r="D143" s="207" t="s">
        <v>146</v>
      </c>
      <c r="E143" s="208" t="s">
        <v>1116</v>
      </c>
      <c r="F143" s="209" t="s">
        <v>1117</v>
      </c>
      <c r="G143" s="210" t="s">
        <v>244</v>
      </c>
      <c r="H143" s="211">
        <v>12.699999999999999</v>
      </c>
      <c r="I143" s="212"/>
      <c r="J143" s="213">
        <f>ROUND(I143*H143,2)</f>
        <v>0</v>
      </c>
      <c r="K143" s="209" t="s">
        <v>150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1.6999999999999999E-07</v>
      </c>
      <c r="R143" s="216">
        <f>Q143*H143</f>
        <v>2.1589999999999996E-06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151</v>
      </c>
      <c r="AT143" s="218" t="s">
        <v>146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151</v>
      </c>
      <c r="BM143" s="218" t="s">
        <v>1118</v>
      </c>
    </row>
    <row r="144" s="2" customFormat="1">
      <c r="A144" s="41"/>
      <c r="B144" s="42"/>
      <c r="C144" s="43"/>
      <c r="D144" s="220" t="s">
        <v>153</v>
      </c>
      <c r="E144" s="43"/>
      <c r="F144" s="221" t="s">
        <v>1119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153</v>
      </c>
      <c r="AU144" s="20" t="s">
        <v>82</v>
      </c>
    </row>
    <row r="145" s="2" customFormat="1" ht="16.5" customHeight="1">
      <c r="A145" s="41"/>
      <c r="B145" s="42"/>
      <c r="C145" s="207" t="s">
        <v>328</v>
      </c>
      <c r="D145" s="207" t="s">
        <v>146</v>
      </c>
      <c r="E145" s="208" t="s">
        <v>1120</v>
      </c>
      <c r="F145" s="209" t="s">
        <v>1121</v>
      </c>
      <c r="G145" s="210" t="s">
        <v>244</v>
      </c>
      <c r="H145" s="211">
        <v>12.699999999999999</v>
      </c>
      <c r="I145" s="212"/>
      <c r="J145" s="213">
        <f>ROUND(I145*H145,2)</f>
        <v>0</v>
      </c>
      <c r="K145" s="209" t="s">
        <v>150</v>
      </c>
      <c r="L145" s="47"/>
      <c r="M145" s="214" t="s">
        <v>19</v>
      </c>
      <c r="N145" s="215" t="s">
        <v>44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151</v>
      </c>
      <c r="AT145" s="218" t="s">
        <v>146</v>
      </c>
      <c r="AU145" s="218" t="s">
        <v>82</v>
      </c>
      <c r="AY145" s="20" t="s">
        <v>144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151</v>
      </c>
      <c r="BM145" s="218" t="s">
        <v>1122</v>
      </c>
    </row>
    <row r="146" s="2" customFormat="1">
      <c r="A146" s="41"/>
      <c r="B146" s="42"/>
      <c r="C146" s="43"/>
      <c r="D146" s="220" t="s">
        <v>153</v>
      </c>
      <c r="E146" s="43"/>
      <c r="F146" s="221" t="s">
        <v>1123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153</v>
      </c>
      <c r="AU146" s="20" t="s">
        <v>82</v>
      </c>
    </row>
    <row r="147" s="2" customFormat="1" ht="16.5" customHeight="1">
      <c r="A147" s="41"/>
      <c r="B147" s="42"/>
      <c r="C147" s="207" t="s">
        <v>335</v>
      </c>
      <c r="D147" s="207" t="s">
        <v>146</v>
      </c>
      <c r="E147" s="208" t="s">
        <v>1124</v>
      </c>
      <c r="F147" s="209" t="s">
        <v>1125</v>
      </c>
      <c r="G147" s="210" t="s">
        <v>331</v>
      </c>
      <c r="H147" s="211">
        <v>2</v>
      </c>
      <c r="I147" s="212"/>
      <c r="J147" s="213">
        <f>ROUND(I147*H147,2)</f>
        <v>0</v>
      </c>
      <c r="K147" s="209" t="s">
        <v>150</v>
      </c>
      <c r="L147" s="47"/>
      <c r="M147" s="214" t="s">
        <v>19</v>
      </c>
      <c r="N147" s="215" t="s">
        <v>44</v>
      </c>
      <c r="O147" s="87"/>
      <c r="P147" s="216">
        <f>O147*H147</f>
        <v>0</v>
      </c>
      <c r="Q147" s="216">
        <v>0.45937290600000003</v>
      </c>
      <c r="R147" s="216">
        <f>Q147*H147</f>
        <v>0.91874581200000005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151</v>
      </c>
      <c r="AT147" s="218" t="s">
        <v>146</v>
      </c>
      <c r="AU147" s="218" t="s">
        <v>82</v>
      </c>
      <c r="AY147" s="20" t="s">
        <v>144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151</v>
      </c>
      <c r="BM147" s="218" t="s">
        <v>1126</v>
      </c>
    </row>
    <row r="148" s="2" customFormat="1">
      <c r="A148" s="41"/>
      <c r="B148" s="42"/>
      <c r="C148" s="43"/>
      <c r="D148" s="220" t="s">
        <v>153</v>
      </c>
      <c r="E148" s="43"/>
      <c r="F148" s="221" t="s">
        <v>1127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153</v>
      </c>
      <c r="AU148" s="20" t="s">
        <v>82</v>
      </c>
    </row>
    <row r="149" s="2" customFormat="1" ht="16.5" customHeight="1">
      <c r="A149" s="41"/>
      <c r="B149" s="42"/>
      <c r="C149" s="207" t="s">
        <v>342</v>
      </c>
      <c r="D149" s="207" t="s">
        <v>146</v>
      </c>
      <c r="E149" s="208" t="s">
        <v>1128</v>
      </c>
      <c r="F149" s="209" t="s">
        <v>1129</v>
      </c>
      <c r="G149" s="210" t="s">
        <v>244</v>
      </c>
      <c r="H149" s="211">
        <v>12.699999999999999</v>
      </c>
      <c r="I149" s="212"/>
      <c r="J149" s="213">
        <f>ROUND(I149*H149,2)</f>
        <v>0</v>
      </c>
      <c r="K149" s="209" t="s">
        <v>150</v>
      </c>
      <c r="L149" s="47"/>
      <c r="M149" s="214" t="s">
        <v>19</v>
      </c>
      <c r="N149" s="215" t="s">
        <v>44</v>
      </c>
      <c r="O149" s="87"/>
      <c r="P149" s="216">
        <f>O149*H149</f>
        <v>0</v>
      </c>
      <c r="Q149" s="216">
        <v>0.00019236000000000001</v>
      </c>
      <c r="R149" s="216">
        <f>Q149*H149</f>
        <v>0.0024429719999999999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151</v>
      </c>
      <c r="AT149" s="218" t="s">
        <v>146</v>
      </c>
      <c r="AU149" s="218" t="s">
        <v>82</v>
      </c>
      <c r="AY149" s="20" t="s">
        <v>144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151</v>
      </c>
      <c r="BM149" s="218" t="s">
        <v>1130</v>
      </c>
    </row>
    <row r="150" s="2" customFormat="1">
      <c r="A150" s="41"/>
      <c r="B150" s="42"/>
      <c r="C150" s="43"/>
      <c r="D150" s="220" t="s">
        <v>153</v>
      </c>
      <c r="E150" s="43"/>
      <c r="F150" s="221" t="s">
        <v>1131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153</v>
      </c>
      <c r="AU150" s="20" t="s">
        <v>82</v>
      </c>
    </row>
    <row r="151" s="2" customFormat="1" ht="16.5" customHeight="1">
      <c r="A151" s="41"/>
      <c r="B151" s="42"/>
      <c r="C151" s="207" t="s">
        <v>348</v>
      </c>
      <c r="D151" s="207" t="s">
        <v>146</v>
      </c>
      <c r="E151" s="208" t="s">
        <v>1132</v>
      </c>
      <c r="F151" s="209" t="s">
        <v>1133</v>
      </c>
      <c r="G151" s="210" t="s">
        <v>244</v>
      </c>
      <c r="H151" s="211">
        <v>12.699999999999999</v>
      </c>
      <c r="I151" s="212"/>
      <c r="J151" s="213">
        <f>ROUND(I151*H151,2)</f>
        <v>0</v>
      </c>
      <c r="K151" s="209" t="s">
        <v>150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7.3499999999999998E-05</v>
      </c>
      <c r="R151" s="216">
        <f>Q151*H151</f>
        <v>0.00093344999999999995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151</v>
      </c>
      <c r="AT151" s="218" t="s">
        <v>146</v>
      </c>
      <c r="AU151" s="218" t="s">
        <v>82</v>
      </c>
      <c r="AY151" s="20" t="s">
        <v>144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151</v>
      </c>
      <c r="BM151" s="218" t="s">
        <v>1134</v>
      </c>
    </row>
    <row r="152" s="2" customFormat="1">
      <c r="A152" s="41"/>
      <c r="B152" s="42"/>
      <c r="C152" s="43"/>
      <c r="D152" s="220" t="s">
        <v>153</v>
      </c>
      <c r="E152" s="43"/>
      <c r="F152" s="221" t="s">
        <v>1135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153</v>
      </c>
      <c r="AU152" s="20" t="s">
        <v>82</v>
      </c>
    </row>
    <row r="153" s="2" customFormat="1" ht="24.9" customHeight="1">
      <c r="A153" s="41"/>
      <c r="B153" s="42"/>
      <c r="C153" s="269" t="s">
        <v>353</v>
      </c>
      <c r="D153" s="269" t="s">
        <v>229</v>
      </c>
      <c r="E153" s="270" t="s">
        <v>1136</v>
      </c>
      <c r="F153" s="271" t="s">
        <v>1137</v>
      </c>
      <c r="G153" s="272" t="s">
        <v>331</v>
      </c>
      <c r="H153" s="273">
        <v>1</v>
      </c>
      <c r="I153" s="274"/>
      <c r="J153" s="275">
        <f>ROUND(I153*H153,2)</f>
        <v>0</v>
      </c>
      <c r="K153" s="271" t="s">
        <v>19</v>
      </c>
      <c r="L153" s="276"/>
      <c r="M153" s="277" t="s">
        <v>19</v>
      </c>
      <c r="N153" s="278" t="s">
        <v>44</v>
      </c>
      <c r="O153" s="87"/>
      <c r="P153" s="216">
        <f>O153*H153</f>
        <v>0</v>
      </c>
      <c r="Q153" s="216">
        <v>9.0000000000000006E-05</v>
      </c>
      <c r="R153" s="216">
        <f>Q153*H153</f>
        <v>9.0000000000000006E-05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207</v>
      </c>
      <c r="AT153" s="218" t="s">
        <v>229</v>
      </c>
      <c r="AU153" s="218" t="s">
        <v>82</v>
      </c>
      <c r="AY153" s="20" t="s">
        <v>144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151</v>
      </c>
      <c r="BM153" s="218" t="s">
        <v>1138</v>
      </c>
    </row>
    <row r="154" s="12" customFormat="1" ht="22.8" customHeight="1">
      <c r="A154" s="12"/>
      <c r="B154" s="191"/>
      <c r="C154" s="192"/>
      <c r="D154" s="193" t="s">
        <v>72</v>
      </c>
      <c r="E154" s="205" t="s">
        <v>433</v>
      </c>
      <c r="F154" s="205" t="s">
        <v>1139</v>
      </c>
      <c r="G154" s="192"/>
      <c r="H154" s="192"/>
      <c r="I154" s="195"/>
      <c r="J154" s="206">
        <f>BK154</f>
        <v>0</v>
      </c>
      <c r="K154" s="192"/>
      <c r="L154" s="197"/>
      <c r="M154" s="198"/>
      <c r="N154" s="199"/>
      <c r="O154" s="199"/>
      <c r="P154" s="200">
        <f>SUM(P155:P156)</f>
        <v>0</v>
      </c>
      <c r="Q154" s="199"/>
      <c r="R154" s="200">
        <f>SUM(R155:R156)</f>
        <v>0</v>
      </c>
      <c r="S154" s="199"/>
      <c r="T154" s="201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2" t="s">
        <v>80</v>
      </c>
      <c r="AT154" s="203" t="s">
        <v>72</v>
      </c>
      <c r="AU154" s="203" t="s">
        <v>80</v>
      </c>
      <c r="AY154" s="202" t="s">
        <v>144</v>
      </c>
      <c r="BK154" s="204">
        <f>SUM(BK155:BK156)</f>
        <v>0</v>
      </c>
    </row>
    <row r="155" s="2" customFormat="1" ht="24.15" customHeight="1">
      <c r="A155" s="41"/>
      <c r="B155" s="42"/>
      <c r="C155" s="207" t="s">
        <v>360</v>
      </c>
      <c r="D155" s="207" t="s">
        <v>146</v>
      </c>
      <c r="E155" s="208" t="s">
        <v>1140</v>
      </c>
      <c r="F155" s="209" t="s">
        <v>1141</v>
      </c>
      <c r="G155" s="210" t="s">
        <v>215</v>
      </c>
      <c r="H155" s="211">
        <v>110.39700000000001</v>
      </c>
      <c r="I155" s="212"/>
      <c r="J155" s="213">
        <f>ROUND(I155*H155,2)</f>
        <v>0</v>
      </c>
      <c r="K155" s="209" t="s">
        <v>150</v>
      </c>
      <c r="L155" s="47"/>
      <c r="M155" s="214" t="s">
        <v>19</v>
      </c>
      <c r="N155" s="215" t="s">
        <v>44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151</v>
      </c>
      <c r="AT155" s="218" t="s">
        <v>146</v>
      </c>
      <c r="AU155" s="218" t="s">
        <v>82</v>
      </c>
      <c r="AY155" s="20" t="s">
        <v>144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151</v>
      </c>
      <c r="BM155" s="218" t="s">
        <v>1142</v>
      </c>
    </row>
    <row r="156" s="2" customFormat="1">
      <c r="A156" s="41"/>
      <c r="B156" s="42"/>
      <c r="C156" s="43"/>
      <c r="D156" s="220" t="s">
        <v>153</v>
      </c>
      <c r="E156" s="43"/>
      <c r="F156" s="221" t="s">
        <v>1143</v>
      </c>
      <c r="G156" s="43"/>
      <c r="H156" s="43"/>
      <c r="I156" s="222"/>
      <c r="J156" s="43"/>
      <c r="K156" s="43"/>
      <c r="L156" s="47"/>
      <c r="M156" s="279"/>
      <c r="N156" s="280"/>
      <c r="O156" s="281"/>
      <c r="P156" s="281"/>
      <c r="Q156" s="281"/>
      <c r="R156" s="281"/>
      <c r="S156" s="281"/>
      <c r="T156" s="282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153</v>
      </c>
      <c r="AU156" s="20" t="s">
        <v>82</v>
      </c>
    </row>
    <row r="157" s="2" customFormat="1" ht="6.96" customHeight="1">
      <c r="A157" s="41"/>
      <c r="B157" s="62"/>
      <c r="C157" s="63"/>
      <c r="D157" s="63"/>
      <c r="E157" s="63"/>
      <c r="F157" s="63"/>
      <c r="G157" s="63"/>
      <c r="H157" s="63"/>
      <c r="I157" s="63"/>
      <c r="J157" s="63"/>
      <c r="K157" s="63"/>
      <c r="L157" s="47"/>
      <c r="M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</row>
  </sheetData>
  <sheetProtection sheet="1" autoFilter="0" formatColumns="0" formatRows="0" objects="1" scenarios="1" spinCount="100000" saltValue="rRH9PHqiXwzcaZvDs6UYyE+fu5E7qcIwdI+jqtGMc6qgbFrHnbxqquSaC7dlnPU57BFFGMlVd/14EuTLKJhaIw==" hashValue="eEuwfhFp3dl/A3zV+4JLOeryvzbvoUrOFah/hQecMJYiVZo0Dl0uDCaBKrUyFB7qfiepM+olyDtiJkIJX+f7dQ==" algorithmName="SHA-512" password="CC35"/>
  <autoFilter ref="C83:K156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1/132251102"/>
    <hyperlink ref="F92" r:id="rId2" display="https://podminky.urs.cz/item/CS_URS_2024_01/151101101"/>
    <hyperlink ref="F95" r:id="rId3" display="https://podminky.urs.cz/item/CS_URS_2024_01/151101111"/>
    <hyperlink ref="F98" r:id="rId4" display="https://podminky.urs.cz/item/CS_URS_2024_01/162751117"/>
    <hyperlink ref="F101" r:id="rId5" display="https://podminky.urs.cz/item/CS_URS_2024_01/162751119"/>
    <hyperlink ref="F105" r:id="rId6" display="https://podminky.urs.cz/item/CS_URS_2024_01/171201201.1"/>
    <hyperlink ref="F108" r:id="rId7" display="https://podminky.urs.cz/item/CS_URS_2024_01/171201231"/>
    <hyperlink ref="F111" r:id="rId8" display="https://podminky.urs.cz/item/CS_URS_2024_01/174111101"/>
    <hyperlink ref="F114" r:id="rId9" display="https://podminky.urs.cz/item/CS_URS_2024_01/175111101"/>
    <hyperlink ref="F122" r:id="rId10" display="https://podminky.urs.cz/item/CS_URS_2024_01/451572111"/>
    <hyperlink ref="F129" r:id="rId11" display="https://podminky.urs.cz/item/CS_URS_2024_01/871211211"/>
    <hyperlink ref="F133" r:id="rId12" display="https://podminky.urs.cz/item/CS_URS_2024_01/877211101"/>
    <hyperlink ref="F136" r:id="rId13" display="https://podminky.urs.cz/item/CS_URS_2024_01/879221111"/>
    <hyperlink ref="F138" r:id="rId14" display="https://podminky.urs.cz/item/CS_URS_2024_01/891162211"/>
    <hyperlink ref="F141" r:id="rId15" display="https://podminky.urs.cz/item/CS_URS_2024_01/891163222"/>
    <hyperlink ref="F144" r:id="rId16" display="https://podminky.urs.cz/item/CS_URS_2024_01/892233122"/>
    <hyperlink ref="F146" r:id="rId17" display="https://podminky.urs.cz/item/CS_URS_2024_01/892241111"/>
    <hyperlink ref="F148" r:id="rId18" display="https://podminky.urs.cz/item/CS_URS_2024_01/892372111"/>
    <hyperlink ref="F150" r:id="rId19" display="https://podminky.urs.cz/item/CS_URS_2024_01/899721111"/>
    <hyperlink ref="F152" r:id="rId20" display="https://podminky.urs.cz/item/CS_URS_2024_01/899722112"/>
    <hyperlink ref="F156" r:id="rId21" display="https://podminky.urs.cz/item/CS_URS_2024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1144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ROUND((SUM(BE84:BE158)),  2)</f>
        <v>0</v>
      </c>
      <c r="G33" s="41"/>
      <c r="H33" s="41"/>
      <c r="I33" s="151">
        <v>0.20999999999999999</v>
      </c>
      <c r="J33" s="150">
        <f>ROUND(((SUM(BE84:BE158))*I33),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ROUND((SUM(BF84:BF158)),  2)</f>
        <v>0</v>
      </c>
      <c r="G34" s="41"/>
      <c r="H34" s="41"/>
      <c r="I34" s="151">
        <v>0.12</v>
      </c>
      <c r="J34" s="150">
        <f>ROUND(((SUM(BF84:BF158))*I34),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ROUND((SUM(BG84:BG158)),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ROUND((SUM(BH84:BH158)),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ROUND((SUM(BI84:BI158)),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016/2024_11 - SO 302 Vodovodní přípojka závlaha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1023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1145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1024</v>
      </c>
      <c r="E62" s="177"/>
      <c r="F62" s="177"/>
      <c r="G62" s="177"/>
      <c r="H62" s="177"/>
      <c r="I62" s="177"/>
      <c r="J62" s="178">
        <f>J121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1025</v>
      </c>
      <c r="E63" s="177"/>
      <c r="F63" s="177"/>
      <c r="G63" s="177"/>
      <c r="H63" s="177"/>
      <c r="I63" s="177"/>
      <c r="J63" s="178">
        <f>J132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1026</v>
      </c>
      <c r="E64" s="177"/>
      <c r="F64" s="177"/>
      <c r="G64" s="177"/>
      <c r="H64" s="177"/>
      <c r="I64" s="177"/>
      <c r="J64" s="178">
        <f>J156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129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Rekonstrukce ulice Čapkova, Světlá nad Sázavou I.etapa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114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016/2024_11 - SO 302 Vodovodní přípojka závlaha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ul. Čapkova</v>
      </c>
      <c r="G78" s="43"/>
      <c r="H78" s="43"/>
      <c r="I78" s="35" t="s">
        <v>23</v>
      </c>
      <c r="J78" s="75" t="str">
        <f>IF(J12="","",J12)</f>
        <v>1. 3. 2024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>Město Světlá nad Sázavou</v>
      </c>
      <c r="G80" s="43"/>
      <c r="H80" s="43"/>
      <c r="I80" s="35" t="s">
        <v>31</v>
      </c>
      <c r="J80" s="39" t="str">
        <f>E21</f>
        <v>DI PROJEKT s.r.o.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29</v>
      </c>
      <c r="D81" s="43"/>
      <c r="E81" s="43"/>
      <c r="F81" s="30" t="str">
        <f>IF(E18="","",E18)</f>
        <v>Vyplň údaj</v>
      </c>
      <c r="G81" s="43"/>
      <c r="H81" s="43"/>
      <c r="I81" s="35" t="s">
        <v>36</v>
      </c>
      <c r="J81" s="39" t="str">
        <f>E24</f>
        <v>DI PROJEKT s.r.o.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130</v>
      </c>
      <c r="D83" s="183" t="s">
        <v>58</v>
      </c>
      <c r="E83" s="183" t="s">
        <v>54</v>
      </c>
      <c r="F83" s="183" t="s">
        <v>55</v>
      </c>
      <c r="G83" s="183" t="s">
        <v>131</v>
      </c>
      <c r="H83" s="183" t="s">
        <v>132</v>
      </c>
      <c r="I83" s="183" t="s">
        <v>133</v>
      </c>
      <c r="J83" s="183" t="s">
        <v>118</v>
      </c>
      <c r="K83" s="184" t="s">
        <v>134</v>
      </c>
      <c r="L83" s="185"/>
      <c r="M83" s="95" t="s">
        <v>19</v>
      </c>
      <c r="N83" s="96" t="s">
        <v>43</v>
      </c>
      <c r="O83" s="96" t="s">
        <v>135</v>
      </c>
      <c r="P83" s="96" t="s">
        <v>136</v>
      </c>
      <c r="Q83" s="96" t="s">
        <v>137</v>
      </c>
      <c r="R83" s="96" t="s">
        <v>138</v>
      </c>
      <c r="S83" s="96" t="s">
        <v>139</v>
      </c>
      <c r="T83" s="97" t="s">
        <v>140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141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90.007507675199989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72</v>
      </c>
      <c r="AU84" s="20" t="s">
        <v>119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72</v>
      </c>
      <c r="E85" s="194" t="s">
        <v>142</v>
      </c>
      <c r="F85" s="194" t="s">
        <v>1027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P86+P121+P132+P156</f>
        <v>0</v>
      </c>
      <c r="Q85" s="199"/>
      <c r="R85" s="200">
        <f>R86+R121+R132+R156</f>
        <v>90.007507675199989</v>
      </c>
      <c r="S85" s="199"/>
      <c r="T85" s="201">
        <f>T86+T121+T132+T156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80</v>
      </c>
      <c r="AT85" s="203" t="s">
        <v>72</v>
      </c>
      <c r="AU85" s="203" t="s">
        <v>73</v>
      </c>
      <c r="AY85" s="202" t="s">
        <v>144</v>
      </c>
      <c r="BK85" s="204">
        <f>BK86+BK121+BK132+BK156</f>
        <v>0</v>
      </c>
    </row>
    <row r="86" s="12" customFormat="1" ht="22.8" customHeight="1">
      <c r="A86" s="12"/>
      <c r="B86" s="191"/>
      <c r="C86" s="192"/>
      <c r="D86" s="193" t="s">
        <v>72</v>
      </c>
      <c r="E86" s="205" t="s">
        <v>80</v>
      </c>
      <c r="F86" s="205" t="s">
        <v>1146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SUM(P87:P120)</f>
        <v>0</v>
      </c>
      <c r="Q86" s="199"/>
      <c r="R86" s="200">
        <f>SUM(R87:R120)</f>
        <v>80.746434839999992</v>
      </c>
      <c r="S86" s="199"/>
      <c r="T86" s="201">
        <f>SUM(T87:T120)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80</v>
      </c>
      <c r="AT86" s="203" t="s">
        <v>72</v>
      </c>
      <c r="AU86" s="203" t="s">
        <v>80</v>
      </c>
      <c r="AY86" s="202" t="s">
        <v>144</v>
      </c>
      <c r="BK86" s="204">
        <f>SUM(BK87:BK120)</f>
        <v>0</v>
      </c>
    </row>
    <row r="87" s="2" customFormat="1" ht="24.15" customHeight="1">
      <c r="A87" s="41"/>
      <c r="B87" s="42"/>
      <c r="C87" s="207" t="s">
        <v>80</v>
      </c>
      <c r="D87" s="207" t="s">
        <v>146</v>
      </c>
      <c r="E87" s="208" t="s">
        <v>1147</v>
      </c>
      <c r="F87" s="209" t="s">
        <v>1148</v>
      </c>
      <c r="G87" s="210" t="s">
        <v>166</v>
      </c>
      <c r="H87" s="211">
        <v>8</v>
      </c>
      <c r="I87" s="212"/>
      <c r="J87" s="213">
        <f>ROUND(I87*H87,2)</f>
        <v>0</v>
      </c>
      <c r="K87" s="209" t="s">
        <v>150</v>
      </c>
      <c r="L87" s="47"/>
      <c r="M87" s="214" t="s">
        <v>19</v>
      </c>
      <c r="N87" s="215" t="s">
        <v>44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151</v>
      </c>
      <c r="AT87" s="218" t="s">
        <v>146</v>
      </c>
      <c r="AU87" s="218" t="s">
        <v>82</v>
      </c>
      <c r="AY87" s="20" t="s">
        <v>144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151</v>
      </c>
      <c r="BM87" s="218" t="s">
        <v>1149</v>
      </c>
    </row>
    <row r="88" s="2" customFormat="1">
      <c r="A88" s="41"/>
      <c r="B88" s="42"/>
      <c r="C88" s="43"/>
      <c r="D88" s="220" t="s">
        <v>153</v>
      </c>
      <c r="E88" s="43"/>
      <c r="F88" s="221" t="s">
        <v>1150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153</v>
      </c>
      <c r="AU88" s="20" t="s">
        <v>82</v>
      </c>
    </row>
    <row r="89" s="14" customFormat="1">
      <c r="A89" s="14"/>
      <c r="B89" s="236"/>
      <c r="C89" s="237"/>
      <c r="D89" s="227" t="s">
        <v>155</v>
      </c>
      <c r="E89" s="238" t="s">
        <v>19</v>
      </c>
      <c r="F89" s="239" t="s">
        <v>1151</v>
      </c>
      <c r="G89" s="237"/>
      <c r="H89" s="240">
        <v>8</v>
      </c>
      <c r="I89" s="241"/>
      <c r="J89" s="237"/>
      <c r="K89" s="237"/>
      <c r="L89" s="242"/>
      <c r="M89" s="243"/>
      <c r="N89" s="244"/>
      <c r="O89" s="244"/>
      <c r="P89" s="244"/>
      <c r="Q89" s="244"/>
      <c r="R89" s="244"/>
      <c r="S89" s="244"/>
      <c r="T89" s="245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6" t="s">
        <v>155</v>
      </c>
      <c r="AU89" s="246" t="s">
        <v>82</v>
      </c>
      <c r="AV89" s="14" t="s">
        <v>82</v>
      </c>
      <c r="AW89" s="14" t="s">
        <v>35</v>
      </c>
      <c r="AX89" s="14" t="s">
        <v>80</v>
      </c>
      <c r="AY89" s="246" t="s">
        <v>144</v>
      </c>
    </row>
    <row r="90" s="2" customFormat="1" ht="24.15" customHeight="1">
      <c r="A90" s="41"/>
      <c r="B90" s="42"/>
      <c r="C90" s="207" t="s">
        <v>82</v>
      </c>
      <c r="D90" s="207" t="s">
        <v>146</v>
      </c>
      <c r="E90" s="208" t="s">
        <v>1152</v>
      </c>
      <c r="F90" s="209" t="s">
        <v>1153</v>
      </c>
      <c r="G90" s="210" t="s">
        <v>166</v>
      </c>
      <c r="H90" s="211">
        <v>50.399999999999999</v>
      </c>
      <c r="I90" s="212"/>
      <c r="J90" s="213">
        <f>ROUND(I90*H90,2)</f>
        <v>0</v>
      </c>
      <c r="K90" s="209" t="s">
        <v>150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151</v>
      </c>
      <c r="AT90" s="218" t="s">
        <v>146</v>
      </c>
      <c r="AU90" s="218" t="s">
        <v>82</v>
      </c>
      <c r="AY90" s="20" t="s">
        <v>144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151</v>
      </c>
      <c r="BM90" s="218" t="s">
        <v>1154</v>
      </c>
    </row>
    <row r="91" s="2" customFormat="1">
      <c r="A91" s="41"/>
      <c r="B91" s="42"/>
      <c r="C91" s="43"/>
      <c r="D91" s="220" t="s">
        <v>153</v>
      </c>
      <c r="E91" s="43"/>
      <c r="F91" s="221" t="s">
        <v>1155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153</v>
      </c>
      <c r="AU91" s="20" t="s">
        <v>82</v>
      </c>
    </row>
    <row r="92" s="14" customFormat="1">
      <c r="A92" s="14"/>
      <c r="B92" s="236"/>
      <c r="C92" s="237"/>
      <c r="D92" s="227" t="s">
        <v>155</v>
      </c>
      <c r="E92" s="238" t="s">
        <v>19</v>
      </c>
      <c r="F92" s="239" t="s">
        <v>1156</v>
      </c>
      <c r="G92" s="237"/>
      <c r="H92" s="240">
        <v>50.399999999999999</v>
      </c>
      <c r="I92" s="241"/>
      <c r="J92" s="237"/>
      <c r="K92" s="237"/>
      <c r="L92" s="242"/>
      <c r="M92" s="243"/>
      <c r="N92" s="244"/>
      <c r="O92" s="244"/>
      <c r="P92" s="244"/>
      <c r="Q92" s="244"/>
      <c r="R92" s="244"/>
      <c r="S92" s="244"/>
      <c r="T92" s="24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6" t="s">
        <v>155</v>
      </c>
      <c r="AU92" s="246" t="s">
        <v>82</v>
      </c>
      <c r="AV92" s="14" t="s">
        <v>82</v>
      </c>
      <c r="AW92" s="14" t="s">
        <v>35</v>
      </c>
      <c r="AX92" s="14" t="s">
        <v>80</v>
      </c>
      <c r="AY92" s="246" t="s">
        <v>144</v>
      </c>
    </row>
    <row r="93" s="2" customFormat="1" ht="24.15" customHeight="1">
      <c r="A93" s="41"/>
      <c r="B93" s="42"/>
      <c r="C93" s="207" t="s">
        <v>163</v>
      </c>
      <c r="D93" s="207" t="s">
        <v>146</v>
      </c>
      <c r="E93" s="208" t="s">
        <v>1157</v>
      </c>
      <c r="F93" s="209" t="s">
        <v>1158</v>
      </c>
      <c r="G93" s="210" t="s">
        <v>166</v>
      </c>
      <c r="H93" s="211">
        <v>1</v>
      </c>
      <c r="I93" s="212"/>
      <c r="J93" s="213">
        <f>ROUND(I93*H93,2)</f>
        <v>0</v>
      </c>
      <c r="K93" s="209" t="s">
        <v>150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151</v>
      </c>
      <c r="AT93" s="218" t="s">
        <v>146</v>
      </c>
      <c r="AU93" s="218" t="s">
        <v>82</v>
      </c>
      <c r="AY93" s="20" t="s">
        <v>144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151</v>
      </c>
      <c r="BM93" s="218" t="s">
        <v>1159</v>
      </c>
    </row>
    <row r="94" s="2" customFormat="1">
      <c r="A94" s="41"/>
      <c r="B94" s="42"/>
      <c r="C94" s="43"/>
      <c r="D94" s="220" t="s">
        <v>153</v>
      </c>
      <c r="E94" s="43"/>
      <c r="F94" s="221" t="s">
        <v>1160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153</v>
      </c>
      <c r="AU94" s="20" t="s">
        <v>82</v>
      </c>
    </row>
    <row r="95" s="2" customFormat="1" ht="21.75" customHeight="1">
      <c r="A95" s="41"/>
      <c r="B95" s="42"/>
      <c r="C95" s="207" t="s">
        <v>151</v>
      </c>
      <c r="D95" s="207" t="s">
        <v>146</v>
      </c>
      <c r="E95" s="208" t="s">
        <v>1030</v>
      </c>
      <c r="F95" s="209" t="s">
        <v>1031</v>
      </c>
      <c r="G95" s="210" t="s">
        <v>149</v>
      </c>
      <c r="H95" s="211">
        <v>84</v>
      </c>
      <c r="I95" s="212"/>
      <c r="J95" s="213">
        <f>ROUND(I95*H95,2)</f>
        <v>0</v>
      </c>
      <c r="K95" s="209" t="s">
        <v>150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0.00083850999999999999</v>
      </c>
      <c r="R95" s="216">
        <f>Q95*H95</f>
        <v>0.070434839999999999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151</v>
      </c>
      <c r="AT95" s="218" t="s">
        <v>146</v>
      </c>
      <c r="AU95" s="218" t="s">
        <v>82</v>
      </c>
      <c r="AY95" s="20" t="s">
        <v>144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151</v>
      </c>
      <c r="BM95" s="218" t="s">
        <v>1161</v>
      </c>
    </row>
    <row r="96" s="2" customFormat="1">
      <c r="A96" s="41"/>
      <c r="B96" s="42"/>
      <c r="C96" s="43"/>
      <c r="D96" s="220" t="s">
        <v>153</v>
      </c>
      <c r="E96" s="43"/>
      <c r="F96" s="221" t="s">
        <v>1033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153</v>
      </c>
      <c r="AU96" s="20" t="s">
        <v>82</v>
      </c>
    </row>
    <row r="97" s="14" customFormat="1">
      <c r="A97" s="14"/>
      <c r="B97" s="236"/>
      <c r="C97" s="237"/>
      <c r="D97" s="227" t="s">
        <v>155</v>
      </c>
      <c r="E97" s="238" t="s">
        <v>19</v>
      </c>
      <c r="F97" s="239" t="s">
        <v>1162</v>
      </c>
      <c r="G97" s="237"/>
      <c r="H97" s="240">
        <v>84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155</v>
      </c>
      <c r="AU97" s="246" t="s">
        <v>82</v>
      </c>
      <c r="AV97" s="14" t="s">
        <v>82</v>
      </c>
      <c r="AW97" s="14" t="s">
        <v>35</v>
      </c>
      <c r="AX97" s="14" t="s">
        <v>80</v>
      </c>
      <c r="AY97" s="246" t="s">
        <v>144</v>
      </c>
    </row>
    <row r="98" s="2" customFormat="1" ht="24.15" customHeight="1">
      <c r="A98" s="41"/>
      <c r="B98" s="42"/>
      <c r="C98" s="207" t="s">
        <v>182</v>
      </c>
      <c r="D98" s="207" t="s">
        <v>146</v>
      </c>
      <c r="E98" s="208" t="s">
        <v>1035</v>
      </c>
      <c r="F98" s="209" t="s">
        <v>1036</v>
      </c>
      <c r="G98" s="210" t="s">
        <v>149</v>
      </c>
      <c r="H98" s="211">
        <v>84</v>
      </c>
      <c r="I98" s="212"/>
      <c r="J98" s="213">
        <f>ROUND(I98*H98,2)</f>
        <v>0</v>
      </c>
      <c r="K98" s="209" t="s">
        <v>150</v>
      </c>
      <c r="L98" s="47"/>
      <c r="M98" s="214" t="s">
        <v>19</v>
      </c>
      <c r="N98" s="215" t="s">
        <v>44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151</v>
      </c>
      <c r="AT98" s="218" t="s">
        <v>146</v>
      </c>
      <c r="AU98" s="218" t="s">
        <v>82</v>
      </c>
      <c r="AY98" s="20" t="s">
        <v>144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151</v>
      </c>
      <c r="BM98" s="218" t="s">
        <v>1163</v>
      </c>
    </row>
    <row r="99" s="2" customFormat="1">
      <c r="A99" s="41"/>
      <c r="B99" s="42"/>
      <c r="C99" s="43"/>
      <c r="D99" s="220" t="s">
        <v>153</v>
      </c>
      <c r="E99" s="43"/>
      <c r="F99" s="221" t="s">
        <v>1038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153</v>
      </c>
      <c r="AU99" s="20" t="s">
        <v>82</v>
      </c>
    </row>
    <row r="100" s="14" customFormat="1">
      <c r="A100" s="14"/>
      <c r="B100" s="236"/>
      <c r="C100" s="237"/>
      <c r="D100" s="227" t="s">
        <v>155</v>
      </c>
      <c r="E100" s="238" t="s">
        <v>19</v>
      </c>
      <c r="F100" s="239" t="s">
        <v>1162</v>
      </c>
      <c r="G100" s="237"/>
      <c r="H100" s="240">
        <v>84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155</v>
      </c>
      <c r="AU100" s="246" t="s">
        <v>82</v>
      </c>
      <c r="AV100" s="14" t="s">
        <v>82</v>
      </c>
      <c r="AW100" s="14" t="s">
        <v>35</v>
      </c>
      <c r="AX100" s="14" t="s">
        <v>80</v>
      </c>
      <c r="AY100" s="246" t="s">
        <v>144</v>
      </c>
    </row>
    <row r="101" s="2" customFormat="1" ht="37.8" customHeight="1">
      <c r="A101" s="41"/>
      <c r="B101" s="42"/>
      <c r="C101" s="207" t="s">
        <v>191</v>
      </c>
      <c r="D101" s="207" t="s">
        <v>146</v>
      </c>
      <c r="E101" s="208" t="s">
        <v>183</v>
      </c>
      <c r="F101" s="209" t="s">
        <v>184</v>
      </c>
      <c r="G101" s="210" t="s">
        <v>166</v>
      </c>
      <c r="H101" s="211">
        <v>58.399999999999999</v>
      </c>
      <c r="I101" s="212"/>
      <c r="J101" s="213">
        <f>ROUND(I101*H101,2)</f>
        <v>0</v>
      </c>
      <c r="K101" s="209" t="s">
        <v>150</v>
      </c>
      <c r="L101" s="47"/>
      <c r="M101" s="214" t="s">
        <v>19</v>
      </c>
      <c r="N101" s="215" t="s">
        <v>44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151</v>
      </c>
      <c r="AT101" s="218" t="s">
        <v>146</v>
      </c>
      <c r="AU101" s="218" t="s">
        <v>82</v>
      </c>
      <c r="AY101" s="20" t="s">
        <v>144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151</v>
      </c>
      <c r="BM101" s="218" t="s">
        <v>1164</v>
      </c>
    </row>
    <row r="102" s="2" customFormat="1">
      <c r="A102" s="41"/>
      <c r="B102" s="42"/>
      <c r="C102" s="43"/>
      <c r="D102" s="220" t="s">
        <v>153</v>
      </c>
      <c r="E102" s="43"/>
      <c r="F102" s="221" t="s">
        <v>186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153</v>
      </c>
      <c r="AU102" s="20" t="s">
        <v>82</v>
      </c>
    </row>
    <row r="103" s="2" customFormat="1" ht="37.8" customHeight="1">
      <c r="A103" s="41"/>
      <c r="B103" s="42"/>
      <c r="C103" s="207" t="s">
        <v>201</v>
      </c>
      <c r="D103" s="207" t="s">
        <v>146</v>
      </c>
      <c r="E103" s="208" t="s">
        <v>192</v>
      </c>
      <c r="F103" s="209" t="s">
        <v>193</v>
      </c>
      <c r="G103" s="210" t="s">
        <v>166</v>
      </c>
      <c r="H103" s="211">
        <v>584</v>
      </c>
      <c r="I103" s="212"/>
      <c r="J103" s="213">
        <f>ROUND(I103*H103,2)</f>
        <v>0</v>
      </c>
      <c r="K103" s="209" t="s">
        <v>150</v>
      </c>
      <c r="L103" s="47"/>
      <c r="M103" s="214" t="s">
        <v>19</v>
      </c>
      <c r="N103" s="215" t="s">
        <v>44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151</v>
      </c>
      <c r="AT103" s="218" t="s">
        <v>146</v>
      </c>
      <c r="AU103" s="218" t="s">
        <v>82</v>
      </c>
      <c r="AY103" s="20" t="s">
        <v>144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151</v>
      </c>
      <c r="BM103" s="218" t="s">
        <v>1165</v>
      </c>
    </row>
    <row r="104" s="2" customFormat="1">
      <c r="A104" s="41"/>
      <c r="B104" s="42"/>
      <c r="C104" s="43"/>
      <c r="D104" s="220" t="s">
        <v>153</v>
      </c>
      <c r="E104" s="43"/>
      <c r="F104" s="221" t="s">
        <v>195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153</v>
      </c>
      <c r="AU104" s="20" t="s">
        <v>82</v>
      </c>
    </row>
    <row r="105" s="14" customFormat="1">
      <c r="A105" s="14"/>
      <c r="B105" s="236"/>
      <c r="C105" s="237"/>
      <c r="D105" s="227" t="s">
        <v>155</v>
      </c>
      <c r="E105" s="238" t="s">
        <v>19</v>
      </c>
      <c r="F105" s="239" t="s">
        <v>1166</v>
      </c>
      <c r="G105" s="237"/>
      <c r="H105" s="240">
        <v>584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155</v>
      </c>
      <c r="AU105" s="246" t="s">
        <v>82</v>
      </c>
      <c r="AV105" s="14" t="s">
        <v>82</v>
      </c>
      <c r="AW105" s="14" t="s">
        <v>35</v>
      </c>
      <c r="AX105" s="14" t="s">
        <v>80</v>
      </c>
      <c r="AY105" s="246" t="s">
        <v>144</v>
      </c>
    </row>
    <row r="106" s="2" customFormat="1" ht="24.15" customHeight="1">
      <c r="A106" s="41"/>
      <c r="B106" s="42"/>
      <c r="C106" s="207" t="s">
        <v>207</v>
      </c>
      <c r="D106" s="207" t="s">
        <v>146</v>
      </c>
      <c r="E106" s="208" t="s">
        <v>208</v>
      </c>
      <c r="F106" s="209" t="s">
        <v>209</v>
      </c>
      <c r="G106" s="210" t="s">
        <v>166</v>
      </c>
      <c r="H106" s="211">
        <v>58.399999999999999</v>
      </c>
      <c r="I106" s="212"/>
      <c r="J106" s="213">
        <f>ROUND(I106*H106,2)</f>
        <v>0</v>
      </c>
      <c r="K106" s="209" t="s">
        <v>150</v>
      </c>
      <c r="L106" s="47"/>
      <c r="M106" s="214" t="s">
        <v>19</v>
      </c>
      <c r="N106" s="215" t="s">
        <v>44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151</v>
      </c>
      <c r="AT106" s="218" t="s">
        <v>146</v>
      </c>
      <c r="AU106" s="218" t="s">
        <v>82</v>
      </c>
      <c r="AY106" s="20" t="s">
        <v>144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151</v>
      </c>
      <c r="BM106" s="218" t="s">
        <v>1167</v>
      </c>
    </row>
    <row r="107" s="2" customFormat="1">
      <c r="A107" s="41"/>
      <c r="B107" s="42"/>
      <c r="C107" s="43"/>
      <c r="D107" s="220" t="s">
        <v>153</v>
      </c>
      <c r="E107" s="43"/>
      <c r="F107" s="221" t="s">
        <v>211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153</v>
      </c>
      <c r="AU107" s="20" t="s">
        <v>82</v>
      </c>
    </row>
    <row r="108" s="2" customFormat="1" ht="24.15" customHeight="1">
      <c r="A108" s="41"/>
      <c r="B108" s="42"/>
      <c r="C108" s="207" t="s">
        <v>212</v>
      </c>
      <c r="D108" s="207" t="s">
        <v>146</v>
      </c>
      <c r="E108" s="208" t="s">
        <v>213</v>
      </c>
      <c r="F108" s="209" t="s">
        <v>214</v>
      </c>
      <c r="G108" s="210" t="s">
        <v>215</v>
      </c>
      <c r="H108" s="211">
        <v>105.12000000000001</v>
      </c>
      <c r="I108" s="212"/>
      <c r="J108" s="213">
        <f>ROUND(I108*H108,2)</f>
        <v>0</v>
      </c>
      <c r="K108" s="209" t="s">
        <v>150</v>
      </c>
      <c r="L108" s="47"/>
      <c r="M108" s="214" t="s">
        <v>19</v>
      </c>
      <c r="N108" s="215" t="s">
        <v>44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151</v>
      </c>
      <c r="AT108" s="218" t="s">
        <v>146</v>
      </c>
      <c r="AU108" s="218" t="s">
        <v>82</v>
      </c>
      <c r="AY108" s="20" t="s">
        <v>144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151</v>
      </c>
      <c r="BM108" s="218" t="s">
        <v>1168</v>
      </c>
    </row>
    <row r="109" s="2" customFormat="1">
      <c r="A109" s="41"/>
      <c r="B109" s="42"/>
      <c r="C109" s="43"/>
      <c r="D109" s="220" t="s">
        <v>153</v>
      </c>
      <c r="E109" s="43"/>
      <c r="F109" s="221" t="s">
        <v>217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153</v>
      </c>
      <c r="AU109" s="20" t="s">
        <v>82</v>
      </c>
    </row>
    <row r="110" s="14" customFormat="1">
      <c r="A110" s="14"/>
      <c r="B110" s="236"/>
      <c r="C110" s="237"/>
      <c r="D110" s="227" t="s">
        <v>155</v>
      </c>
      <c r="E110" s="238" t="s">
        <v>19</v>
      </c>
      <c r="F110" s="239" t="s">
        <v>1169</v>
      </c>
      <c r="G110" s="237"/>
      <c r="H110" s="240">
        <v>105.12000000000001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155</v>
      </c>
      <c r="AU110" s="246" t="s">
        <v>82</v>
      </c>
      <c r="AV110" s="14" t="s">
        <v>82</v>
      </c>
      <c r="AW110" s="14" t="s">
        <v>35</v>
      </c>
      <c r="AX110" s="14" t="s">
        <v>80</v>
      </c>
      <c r="AY110" s="246" t="s">
        <v>144</v>
      </c>
    </row>
    <row r="111" s="2" customFormat="1" ht="24.15" customHeight="1">
      <c r="A111" s="41"/>
      <c r="B111" s="42"/>
      <c r="C111" s="207" t="s">
        <v>222</v>
      </c>
      <c r="D111" s="207" t="s">
        <v>146</v>
      </c>
      <c r="E111" s="208" t="s">
        <v>1170</v>
      </c>
      <c r="F111" s="209" t="s">
        <v>1171</v>
      </c>
      <c r="G111" s="210" t="s">
        <v>166</v>
      </c>
      <c r="H111" s="211">
        <v>34.740000000000002</v>
      </c>
      <c r="I111" s="212"/>
      <c r="J111" s="213">
        <f>ROUND(I111*H111,2)</f>
        <v>0</v>
      </c>
      <c r="K111" s="209" t="s">
        <v>150</v>
      </c>
      <c r="L111" s="47"/>
      <c r="M111" s="214" t="s">
        <v>19</v>
      </c>
      <c r="N111" s="215" t="s">
        <v>44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151</v>
      </c>
      <c r="AT111" s="218" t="s">
        <v>146</v>
      </c>
      <c r="AU111" s="218" t="s">
        <v>82</v>
      </c>
      <c r="AY111" s="20" t="s">
        <v>144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151</v>
      </c>
      <c r="BM111" s="218" t="s">
        <v>1172</v>
      </c>
    </row>
    <row r="112" s="2" customFormat="1">
      <c r="A112" s="41"/>
      <c r="B112" s="42"/>
      <c r="C112" s="43"/>
      <c r="D112" s="220" t="s">
        <v>153</v>
      </c>
      <c r="E112" s="43"/>
      <c r="F112" s="221" t="s">
        <v>1173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153</v>
      </c>
      <c r="AU112" s="20" t="s">
        <v>82</v>
      </c>
    </row>
    <row r="113" s="14" customFormat="1">
      <c r="A113" s="14"/>
      <c r="B113" s="236"/>
      <c r="C113" s="237"/>
      <c r="D113" s="227" t="s">
        <v>155</v>
      </c>
      <c r="E113" s="238" t="s">
        <v>19</v>
      </c>
      <c r="F113" s="239" t="s">
        <v>1174</v>
      </c>
      <c r="G113" s="237"/>
      <c r="H113" s="240">
        <v>34.740000000000002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155</v>
      </c>
      <c r="AU113" s="246" t="s">
        <v>82</v>
      </c>
      <c r="AV113" s="14" t="s">
        <v>82</v>
      </c>
      <c r="AW113" s="14" t="s">
        <v>35</v>
      </c>
      <c r="AX113" s="14" t="s">
        <v>80</v>
      </c>
      <c r="AY113" s="246" t="s">
        <v>144</v>
      </c>
    </row>
    <row r="114" s="2" customFormat="1" ht="16.5" customHeight="1">
      <c r="A114" s="41"/>
      <c r="B114" s="42"/>
      <c r="C114" s="269" t="s">
        <v>228</v>
      </c>
      <c r="D114" s="269" t="s">
        <v>229</v>
      </c>
      <c r="E114" s="270" t="s">
        <v>1062</v>
      </c>
      <c r="F114" s="271" t="s">
        <v>1063</v>
      </c>
      <c r="G114" s="272" t="s">
        <v>215</v>
      </c>
      <c r="H114" s="273">
        <v>62.531999999999996</v>
      </c>
      <c r="I114" s="274"/>
      <c r="J114" s="275">
        <f>ROUND(I114*H114,2)</f>
        <v>0</v>
      </c>
      <c r="K114" s="271" t="s">
        <v>150</v>
      </c>
      <c r="L114" s="276"/>
      <c r="M114" s="277" t="s">
        <v>19</v>
      </c>
      <c r="N114" s="278" t="s">
        <v>44</v>
      </c>
      <c r="O114" s="87"/>
      <c r="P114" s="216">
        <f>O114*H114</f>
        <v>0</v>
      </c>
      <c r="Q114" s="216">
        <v>1</v>
      </c>
      <c r="R114" s="216">
        <f>Q114*H114</f>
        <v>62.531999999999996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207</v>
      </c>
      <c r="AT114" s="218" t="s">
        <v>229</v>
      </c>
      <c r="AU114" s="218" t="s">
        <v>82</v>
      </c>
      <c r="AY114" s="20" t="s">
        <v>144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151</v>
      </c>
      <c r="BM114" s="218" t="s">
        <v>1175</v>
      </c>
    </row>
    <row r="115" s="14" customFormat="1">
      <c r="A115" s="14"/>
      <c r="B115" s="236"/>
      <c r="C115" s="237"/>
      <c r="D115" s="227" t="s">
        <v>155</v>
      </c>
      <c r="E115" s="238" t="s">
        <v>19</v>
      </c>
      <c r="F115" s="239" t="s">
        <v>1176</v>
      </c>
      <c r="G115" s="237"/>
      <c r="H115" s="240">
        <v>62.531999999999996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155</v>
      </c>
      <c r="AU115" s="246" t="s">
        <v>82</v>
      </c>
      <c r="AV115" s="14" t="s">
        <v>82</v>
      </c>
      <c r="AW115" s="14" t="s">
        <v>35</v>
      </c>
      <c r="AX115" s="14" t="s">
        <v>80</v>
      </c>
      <c r="AY115" s="246" t="s">
        <v>144</v>
      </c>
    </row>
    <row r="116" s="2" customFormat="1" ht="37.8" customHeight="1">
      <c r="A116" s="41"/>
      <c r="B116" s="42"/>
      <c r="C116" s="207" t="s">
        <v>8</v>
      </c>
      <c r="D116" s="207" t="s">
        <v>146</v>
      </c>
      <c r="E116" s="208" t="s">
        <v>1053</v>
      </c>
      <c r="F116" s="209" t="s">
        <v>1054</v>
      </c>
      <c r="G116" s="210" t="s">
        <v>166</v>
      </c>
      <c r="H116" s="211">
        <v>10.08</v>
      </c>
      <c r="I116" s="212"/>
      <c r="J116" s="213">
        <f>ROUND(I116*H116,2)</f>
        <v>0</v>
      </c>
      <c r="K116" s="209" t="s">
        <v>150</v>
      </c>
      <c r="L116" s="47"/>
      <c r="M116" s="214" t="s">
        <v>19</v>
      </c>
      <c r="N116" s="215" t="s">
        <v>44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151</v>
      </c>
      <c r="AT116" s="218" t="s">
        <v>146</v>
      </c>
      <c r="AU116" s="218" t="s">
        <v>82</v>
      </c>
      <c r="AY116" s="20" t="s">
        <v>144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151</v>
      </c>
      <c r="BM116" s="218" t="s">
        <v>1177</v>
      </c>
    </row>
    <row r="117" s="2" customFormat="1">
      <c r="A117" s="41"/>
      <c r="B117" s="42"/>
      <c r="C117" s="43"/>
      <c r="D117" s="220" t="s">
        <v>153</v>
      </c>
      <c r="E117" s="43"/>
      <c r="F117" s="221" t="s">
        <v>1056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153</v>
      </c>
      <c r="AU117" s="20" t="s">
        <v>82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1178</v>
      </c>
      <c r="G118" s="237"/>
      <c r="H118" s="240">
        <v>10.08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80</v>
      </c>
      <c r="AY118" s="246" t="s">
        <v>144</v>
      </c>
    </row>
    <row r="119" s="2" customFormat="1" ht="16.5" customHeight="1">
      <c r="A119" s="41"/>
      <c r="B119" s="42"/>
      <c r="C119" s="269" t="s">
        <v>241</v>
      </c>
      <c r="D119" s="269" t="s">
        <v>229</v>
      </c>
      <c r="E119" s="270" t="s">
        <v>1058</v>
      </c>
      <c r="F119" s="271" t="s">
        <v>1059</v>
      </c>
      <c r="G119" s="272" t="s">
        <v>215</v>
      </c>
      <c r="H119" s="273">
        <v>18.143999999999998</v>
      </c>
      <c r="I119" s="274"/>
      <c r="J119" s="275">
        <f>ROUND(I119*H119,2)</f>
        <v>0</v>
      </c>
      <c r="K119" s="271" t="s">
        <v>150</v>
      </c>
      <c r="L119" s="276"/>
      <c r="M119" s="277" t="s">
        <v>19</v>
      </c>
      <c r="N119" s="278" t="s">
        <v>44</v>
      </c>
      <c r="O119" s="87"/>
      <c r="P119" s="216">
        <f>O119*H119</f>
        <v>0</v>
      </c>
      <c r="Q119" s="216">
        <v>1</v>
      </c>
      <c r="R119" s="216">
        <f>Q119*H119</f>
        <v>18.143999999999998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207</v>
      </c>
      <c r="AT119" s="218" t="s">
        <v>229</v>
      </c>
      <c r="AU119" s="218" t="s">
        <v>82</v>
      </c>
      <c r="AY119" s="20" t="s">
        <v>144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151</v>
      </c>
      <c r="BM119" s="218" t="s">
        <v>1179</v>
      </c>
    </row>
    <row r="120" s="14" customFormat="1">
      <c r="A120" s="14"/>
      <c r="B120" s="236"/>
      <c r="C120" s="237"/>
      <c r="D120" s="227" t="s">
        <v>155</v>
      </c>
      <c r="E120" s="238" t="s">
        <v>19</v>
      </c>
      <c r="F120" s="239" t="s">
        <v>1180</v>
      </c>
      <c r="G120" s="237"/>
      <c r="H120" s="240">
        <v>18.143999999999998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155</v>
      </c>
      <c r="AU120" s="246" t="s">
        <v>82</v>
      </c>
      <c r="AV120" s="14" t="s">
        <v>82</v>
      </c>
      <c r="AW120" s="14" t="s">
        <v>35</v>
      </c>
      <c r="AX120" s="14" t="s">
        <v>80</v>
      </c>
      <c r="AY120" s="246" t="s">
        <v>144</v>
      </c>
    </row>
    <row r="121" s="12" customFormat="1" ht="22.8" customHeight="1">
      <c r="A121" s="12"/>
      <c r="B121" s="191"/>
      <c r="C121" s="192"/>
      <c r="D121" s="193" t="s">
        <v>72</v>
      </c>
      <c r="E121" s="205" t="s">
        <v>151</v>
      </c>
      <c r="F121" s="205" t="s">
        <v>1066</v>
      </c>
      <c r="G121" s="192"/>
      <c r="H121" s="192"/>
      <c r="I121" s="195"/>
      <c r="J121" s="206">
        <f>BK121</f>
        <v>0</v>
      </c>
      <c r="K121" s="192"/>
      <c r="L121" s="197"/>
      <c r="M121" s="198"/>
      <c r="N121" s="199"/>
      <c r="O121" s="199"/>
      <c r="P121" s="200">
        <f>SUM(P122:P131)</f>
        <v>0</v>
      </c>
      <c r="Q121" s="199"/>
      <c r="R121" s="200">
        <f>SUM(R122:R131)</f>
        <v>6.7788444000000005</v>
      </c>
      <c r="S121" s="199"/>
      <c r="T121" s="201">
        <f>SUM(T122:T131)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2" t="s">
        <v>80</v>
      </c>
      <c r="AT121" s="203" t="s">
        <v>72</v>
      </c>
      <c r="AU121" s="203" t="s">
        <v>80</v>
      </c>
      <c r="AY121" s="202" t="s">
        <v>144</v>
      </c>
      <c r="BK121" s="204">
        <f>SUM(BK122:BK131)</f>
        <v>0</v>
      </c>
    </row>
    <row r="122" s="2" customFormat="1" ht="21.75" customHeight="1">
      <c r="A122" s="41"/>
      <c r="B122" s="42"/>
      <c r="C122" s="207" t="s">
        <v>249</v>
      </c>
      <c r="D122" s="207" t="s">
        <v>146</v>
      </c>
      <c r="E122" s="208" t="s">
        <v>1067</v>
      </c>
      <c r="F122" s="209" t="s">
        <v>1068</v>
      </c>
      <c r="G122" s="210" t="s">
        <v>166</v>
      </c>
      <c r="H122" s="211">
        <v>2.52</v>
      </c>
      <c r="I122" s="212"/>
      <c r="J122" s="213">
        <f>ROUND(I122*H122,2)</f>
        <v>0</v>
      </c>
      <c r="K122" s="209" t="s">
        <v>150</v>
      </c>
      <c r="L122" s="47"/>
      <c r="M122" s="214" t="s">
        <v>19</v>
      </c>
      <c r="N122" s="215" t="s">
        <v>44</v>
      </c>
      <c r="O122" s="87"/>
      <c r="P122" s="216">
        <f>O122*H122</f>
        <v>0</v>
      </c>
      <c r="Q122" s="216">
        <v>1.8907700000000001</v>
      </c>
      <c r="R122" s="216">
        <f>Q122*H122</f>
        <v>4.7647404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151</v>
      </c>
      <c r="AT122" s="218" t="s">
        <v>146</v>
      </c>
      <c r="AU122" s="218" t="s">
        <v>82</v>
      </c>
      <c r="AY122" s="20" t="s">
        <v>144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151</v>
      </c>
      <c r="BM122" s="218" t="s">
        <v>1181</v>
      </c>
    </row>
    <row r="123" s="2" customFormat="1">
      <c r="A123" s="41"/>
      <c r="B123" s="42"/>
      <c r="C123" s="43"/>
      <c r="D123" s="220" t="s">
        <v>153</v>
      </c>
      <c r="E123" s="43"/>
      <c r="F123" s="221" t="s">
        <v>1070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153</v>
      </c>
      <c r="AU123" s="20" t="s">
        <v>82</v>
      </c>
    </row>
    <row r="124" s="14" customFormat="1">
      <c r="A124" s="14"/>
      <c r="B124" s="236"/>
      <c r="C124" s="237"/>
      <c r="D124" s="227" t="s">
        <v>155</v>
      </c>
      <c r="E124" s="238" t="s">
        <v>19</v>
      </c>
      <c r="F124" s="239" t="s">
        <v>1182</v>
      </c>
      <c r="G124" s="237"/>
      <c r="H124" s="240">
        <v>2.52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155</v>
      </c>
      <c r="AU124" s="246" t="s">
        <v>82</v>
      </c>
      <c r="AV124" s="14" t="s">
        <v>82</v>
      </c>
      <c r="AW124" s="14" t="s">
        <v>35</v>
      </c>
      <c r="AX124" s="14" t="s">
        <v>80</v>
      </c>
      <c r="AY124" s="246" t="s">
        <v>144</v>
      </c>
    </row>
    <row r="125" s="2" customFormat="1" ht="24.15" customHeight="1">
      <c r="A125" s="41"/>
      <c r="B125" s="42"/>
      <c r="C125" s="207" t="s">
        <v>256</v>
      </c>
      <c r="D125" s="207" t="s">
        <v>146</v>
      </c>
      <c r="E125" s="208" t="s">
        <v>1183</v>
      </c>
      <c r="F125" s="209" t="s">
        <v>1184</v>
      </c>
      <c r="G125" s="210" t="s">
        <v>166</v>
      </c>
      <c r="H125" s="211">
        <v>0.80000000000000004</v>
      </c>
      <c r="I125" s="212"/>
      <c r="J125" s="213">
        <f>ROUND(I125*H125,2)</f>
        <v>0</v>
      </c>
      <c r="K125" s="209" t="s">
        <v>150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2.5018699999999998</v>
      </c>
      <c r="R125" s="216">
        <f>Q125*H125</f>
        <v>2.0014959999999999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151</v>
      </c>
      <c r="AT125" s="218" t="s">
        <v>146</v>
      </c>
      <c r="AU125" s="218" t="s">
        <v>82</v>
      </c>
      <c r="AY125" s="20" t="s">
        <v>144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151</v>
      </c>
      <c r="BM125" s="218" t="s">
        <v>1185</v>
      </c>
    </row>
    <row r="126" s="2" customFormat="1">
      <c r="A126" s="41"/>
      <c r="B126" s="42"/>
      <c r="C126" s="43"/>
      <c r="D126" s="220" t="s">
        <v>153</v>
      </c>
      <c r="E126" s="43"/>
      <c r="F126" s="221" t="s">
        <v>1186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153</v>
      </c>
      <c r="AU126" s="20" t="s">
        <v>82</v>
      </c>
    </row>
    <row r="127" s="14" customFormat="1">
      <c r="A127" s="14"/>
      <c r="B127" s="236"/>
      <c r="C127" s="237"/>
      <c r="D127" s="227" t="s">
        <v>155</v>
      </c>
      <c r="E127" s="238" t="s">
        <v>19</v>
      </c>
      <c r="F127" s="239" t="s">
        <v>1187</v>
      </c>
      <c r="G127" s="237"/>
      <c r="H127" s="240">
        <v>0.80000000000000004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155</v>
      </c>
      <c r="AU127" s="246" t="s">
        <v>82</v>
      </c>
      <c r="AV127" s="14" t="s">
        <v>82</v>
      </c>
      <c r="AW127" s="14" t="s">
        <v>35</v>
      </c>
      <c r="AX127" s="14" t="s">
        <v>80</v>
      </c>
      <c r="AY127" s="246" t="s">
        <v>144</v>
      </c>
    </row>
    <row r="128" s="2" customFormat="1" ht="24.15" customHeight="1">
      <c r="A128" s="41"/>
      <c r="B128" s="42"/>
      <c r="C128" s="207" t="s">
        <v>263</v>
      </c>
      <c r="D128" s="207" t="s">
        <v>146</v>
      </c>
      <c r="E128" s="208" t="s">
        <v>1188</v>
      </c>
      <c r="F128" s="209" t="s">
        <v>1189</v>
      </c>
      <c r="G128" s="210" t="s">
        <v>149</v>
      </c>
      <c r="H128" s="211">
        <v>1.6000000000000001</v>
      </c>
      <c r="I128" s="212"/>
      <c r="J128" s="213">
        <f>ROUND(I128*H128,2)</f>
        <v>0</v>
      </c>
      <c r="K128" s="209" t="s">
        <v>150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0.0078799999999999999</v>
      </c>
      <c r="R128" s="216">
        <f>Q128*H128</f>
        <v>0.012608000000000001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151</v>
      </c>
      <c r="AT128" s="218" t="s">
        <v>146</v>
      </c>
      <c r="AU128" s="218" t="s">
        <v>82</v>
      </c>
      <c r="AY128" s="20" t="s">
        <v>144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151</v>
      </c>
      <c r="BM128" s="218" t="s">
        <v>1190</v>
      </c>
    </row>
    <row r="129" s="2" customFormat="1">
      <c r="A129" s="41"/>
      <c r="B129" s="42"/>
      <c r="C129" s="43"/>
      <c r="D129" s="220" t="s">
        <v>153</v>
      </c>
      <c r="E129" s="43"/>
      <c r="F129" s="221" t="s">
        <v>1191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153</v>
      </c>
      <c r="AU129" s="20" t="s">
        <v>82</v>
      </c>
    </row>
    <row r="130" s="2" customFormat="1" ht="24.15" customHeight="1">
      <c r="A130" s="41"/>
      <c r="B130" s="42"/>
      <c r="C130" s="207" t="s">
        <v>269</v>
      </c>
      <c r="D130" s="207" t="s">
        <v>146</v>
      </c>
      <c r="E130" s="208" t="s">
        <v>1192</v>
      </c>
      <c r="F130" s="209" t="s">
        <v>1193</v>
      </c>
      <c r="G130" s="210" t="s">
        <v>149</v>
      </c>
      <c r="H130" s="211">
        <v>1.6000000000000001</v>
      </c>
      <c r="I130" s="212"/>
      <c r="J130" s="213">
        <f>ROUND(I130*H130,2)</f>
        <v>0</v>
      </c>
      <c r="K130" s="209" t="s">
        <v>150</v>
      </c>
      <c r="L130" s="47"/>
      <c r="M130" s="214" t="s">
        <v>19</v>
      </c>
      <c r="N130" s="215" t="s">
        <v>44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151</v>
      </c>
      <c r="AT130" s="218" t="s">
        <v>146</v>
      </c>
      <c r="AU130" s="218" t="s">
        <v>82</v>
      </c>
      <c r="AY130" s="20" t="s">
        <v>144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151</v>
      </c>
      <c r="BM130" s="218" t="s">
        <v>1194</v>
      </c>
    </row>
    <row r="131" s="2" customFormat="1">
      <c r="A131" s="41"/>
      <c r="B131" s="42"/>
      <c r="C131" s="43"/>
      <c r="D131" s="220" t="s">
        <v>153</v>
      </c>
      <c r="E131" s="43"/>
      <c r="F131" s="221" t="s">
        <v>1195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153</v>
      </c>
      <c r="AU131" s="20" t="s">
        <v>82</v>
      </c>
    </row>
    <row r="132" s="12" customFormat="1" ht="22.8" customHeight="1">
      <c r="A132" s="12"/>
      <c r="B132" s="191"/>
      <c r="C132" s="192"/>
      <c r="D132" s="193" t="s">
        <v>72</v>
      </c>
      <c r="E132" s="205" t="s">
        <v>207</v>
      </c>
      <c r="F132" s="205" t="s">
        <v>1072</v>
      </c>
      <c r="G132" s="192"/>
      <c r="H132" s="192"/>
      <c r="I132" s="195"/>
      <c r="J132" s="206">
        <f>BK132</f>
        <v>0</v>
      </c>
      <c r="K132" s="192"/>
      <c r="L132" s="197"/>
      <c r="M132" s="198"/>
      <c r="N132" s="199"/>
      <c r="O132" s="199"/>
      <c r="P132" s="200">
        <f>SUM(P133:P155)</f>
        <v>0</v>
      </c>
      <c r="Q132" s="199"/>
      <c r="R132" s="200">
        <f>SUM(R133:R155)</f>
        <v>2.4822284351999997</v>
      </c>
      <c r="S132" s="199"/>
      <c r="T132" s="201">
        <f>SUM(T133:T155)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2" t="s">
        <v>80</v>
      </c>
      <c r="AT132" s="203" t="s">
        <v>72</v>
      </c>
      <c r="AU132" s="203" t="s">
        <v>80</v>
      </c>
      <c r="AY132" s="202" t="s">
        <v>144</v>
      </c>
      <c r="BK132" s="204">
        <f>SUM(BK133:BK155)</f>
        <v>0</v>
      </c>
    </row>
    <row r="133" s="2" customFormat="1" ht="16.5" customHeight="1">
      <c r="A133" s="41"/>
      <c r="B133" s="42"/>
      <c r="C133" s="207" t="s">
        <v>275</v>
      </c>
      <c r="D133" s="207" t="s">
        <v>146</v>
      </c>
      <c r="E133" s="208" t="s">
        <v>1073</v>
      </c>
      <c r="F133" s="209" t="s">
        <v>1074</v>
      </c>
      <c r="G133" s="210" t="s">
        <v>331</v>
      </c>
      <c r="H133" s="211">
        <v>1</v>
      </c>
      <c r="I133" s="212"/>
      <c r="J133" s="213">
        <f>ROUND(I133*H133,2)</f>
        <v>0</v>
      </c>
      <c r="K133" s="209" t="s">
        <v>19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0.00056999999999999998</v>
      </c>
      <c r="R133" s="216">
        <f>Q133*H133</f>
        <v>0.00056999999999999998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263</v>
      </c>
      <c r="AT133" s="218" t="s">
        <v>146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263</v>
      </c>
      <c r="BM133" s="218" t="s">
        <v>1196</v>
      </c>
    </row>
    <row r="134" s="2" customFormat="1" ht="16.5" customHeight="1">
      <c r="A134" s="41"/>
      <c r="B134" s="42"/>
      <c r="C134" s="269" t="s">
        <v>282</v>
      </c>
      <c r="D134" s="269" t="s">
        <v>229</v>
      </c>
      <c r="E134" s="270" t="s">
        <v>1197</v>
      </c>
      <c r="F134" s="271" t="s">
        <v>1198</v>
      </c>
      <c r="G134" s="272" t="s">
        <v>331</v>
      </c>
      <c r="H134" s="273">
        <v>1</v>
      </c>
      <c r="I134" s="274"/>
      <c r="J134" s="275">
        <f>ROUND(I134*H134,2)</f>
        <v>0</v>
      </c>
      <c r="K134" s="271" t="s">
        <v>19</v>
      </c>
      <c r="L134" s="276"/>
      <c r="M134" s="277" t="s">
        <v>19</v>
      </c>
      <c r="N134" s="278" t="s">
        <v>44</v>
      </c>
      <c r="O134" s="87"/>
      <c r="P134" s="216">
        <f>O134*H134</f>
        <v>0</v>
      </c>
      <c r="Q134" s="216">
        <v>0.0050000000000000001</v>
      </c>
      <c r="R134" s="216">
        <f>Q134*H134</f>
        <v>0.0050000000000000001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207</v>
      </c>
      <c r="AT134" s="218" t="s">
        <v>229</v>
      </c>
      <c r="AU134" s="218" t="s">
        <v>82</v>
      </c>
      <c r="AY134" s="20" t="s">
        <v>144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151</v>
      </c>
      <c r="BM134" s="218" t="s">
        <v>1199</v>
      </c>
    </row>
    <row r="135" s="2" customFormat="1" ht="16.5" customHeight="1">
      <c r="A135" s="41"/>
      <c r="B135" s="42"/>
      <c r="C135" s="207" t="s">
        <v>288</v>
      </c>
      <c r="D135" s="207" t="s">
        <v>146</v>
      </c>
      <c r="E135" s="208" t="s">
        <v>1200</v>
      </c>
      <c r="F135" s="209" t="s">
        <v>1201</v>
      </c>
      <c r="G135" s="210" t="s">
        <v>1202</v>
      </c>
      <c r="H135" s="211">
        <v>1</v>
      </c>
      <c r="I135" s="212"/>
      <c r="J135" s="213">
        <f>ROUND(I135*H135,2)</f>
        <v>0</v>
      </c>
      <c r="K135" s="209" t="s">
        <v>19</v>
      </c>
      <c r="L135" s="47"/>
      <c r="M135" s="214" t="s">
        <v>19</v>
      </c>
      <c r="N135" s="215" t="s">
        <v>44</v>
      </c>
      <c r="O135" s="87"/>
      <c r="P135" s="216">
        <f>O135*H135</f>
        <v>0</v>
      </c>
      <c r="Q135" s="216">
        <v>0.002</v>
      </c>
      <c r="R135" s="216">
        <f>Q135*H135</f>
        <v>0.002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263</v>
      </c>
      <c r="AT135" s="218" t="s">
        <v>146</v>
      </c>
      <c r="AU135" s="218" t="s">
        <v>82</v>
      </c>
      <c r="AY135" s="20" t="s">
        <v>144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263</v>
      </c>
      <c r="BM135" s="218" t="s">
        <v>1203</v>
      </c>
    </row>
    <row r="136" s="2" customFormat="1" ht="24.15" customHeight="1">
      <c r="A136" s="41"/>
      <c r="B136" s="42"/>
      <c r="C136" s="207" t="s">
        <v>7</v>
      </c>
      <c r="D136" s="207" t="s">
        <v>146</v>
      </c>
      <c r="E136" s="208" t="s">
        <v>1204</v>
      </c>
      <c r="F136" s="209" t="s">
        <v>1205</v>
      </c>
      <c r="G136" s="210" t="s">
        <v>244</v>
      </c>
      <c r="H136" s="211">
        <v>22</v>
      </c>
      <c r="I136" s="212"/>
      <c r="J136" s="213">
        <f>ROUND(I136*H136,2)</f>
        <v>0</v>
      </c>
      <c r="K136" s="209" t="s">
        <v>150</v>
      </c>
      <c r="L136" s="47"/>
      <c r="M136" s="214" t="s">
        <v>19</v>
      </c>
      <c r="N136" s="215" t="s">
        <v>44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151</v>
      </c>
      <c r="AT136" s="218" t="s">
        <v>146</v>
      </c>
      <c r="AU136" s="218" t="s">
        <v>82</v>
      </c>
      <c r="AY136" s="20" t="s">
        <v>144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151</v>
      </c>
      <c r="BM136" s="218" t="s">
        <v>1206</v>
      </c>
    </row>
    <row r="137" s="2" customFormat="1">
      <c r="A137" s="41"/>
      <c r="B137" s="42"/>
      <c r="C137" s="43"/>
      <c r="D137" s="220" t="s">
        <v>153</v>
      </c>
      <c r="E137" s="43"/>
      <c r="F137" s="221" t="s">
        <v>1207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153</v>
      </c>
      <c r="AU137" s="20" t="s">
        <v>82</v>
      </c>
    </row>
    <row r="138" s="2" customFormat="1" ht="24.15" customHeight="1">
      <c r="A138" s="41"/>
      <c r="B138" s="42"/>
      <c r="C138" s="269" t="s">
        <v>301</v>
      </c>
      <c r="D138" s="269" t="s">
        <v>229</v>
      </c>
      <c r="E138" s="270" t="s">
        <v>1208</v>
      </c>
      <c r="F138" s="271" t="s">
        <v>1209</v>
      </c>
      <c r="G138" s="272" t="s">
        <v>244</v>
      </c>
      <c r="H138" s="273">
        <v>22</v>
      </c>
      <c r="I138" s="274"/>
      <c r="J138" s="275">
        <f>ROUND(I138*H138,2)</f>
        <v>0</v>
      </c>
      <c r="K138" s="271" t="s">
        <v>150</v>
      </c>
      <c r="L138" s="276"/>
      <c r="M138" s="277" t="s">
        <v>19</v>
      </c>
      <c r="N138" s="278" t="s">
        <v>44</v>
      </c>
      <c r="O138" s="87"/>
      <c r="P138" s="216">
        <f>O138*H138</f>
        <v>0</v>
      </c>
      <c r="Q138" s="216">
        <v>0.00050000000000000001</v>
      </c>
      <c r="R138" s="216">
        <f>Q138*H138</f>
        <v>0.010999999999999999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207</v>
      </c>
      <c r="AT138" s="218" t="s">
        <v>229</v>
      </c>
      <c r="AU138" s="218" t="s">
        <v>82</v>
      </c>
      <c r="AY138" s="20" t="s">
        <v>144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80</v>
      </c>
      <c r="BK138" s="219">
        <f>ROUND(I138*H138,2)</f>
        <v>0</v>
      </c>
      <c r="BL138" s="20" t="s">
        <v>151</v>
      </c>
      <c r="BM138" s="218" t="s">
        <v>1210</v>
      </c>
    </row>
    <row r="139" s="2" customFormat="1" ht="24.15" customHeight="1">
      <c r="A139" s="41"/>
      <c r="B139" s="42"/>
      <c r="C139" s="207" t="s">
        <v>311</v>
      </c>
      <c r="D139" s="207" t="s">
        <v>146</v>
      </c>
      <c r="E139" s="208" t="s">
        <v>1211</v>
      </c>
      <c r="F139" s="209" t="s">
        <v>1212</v>
      </c>
      <c r="G139" s="210" t="s">
        <v>331</v>
      </c>
      <c r="H139" s="211">
        <v>2</v>
      </c>
      <c r="I139" s="212"/>
      <c r="J139" s="213">
        <f>ROUND(I139*H139,2)</f>
        <v>0</v>
      </c>
      <c r="K139" s="209" t="s">
        <v>150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151</v>
      </c>
      <c r="AT139" s="218" t="s">
        <v>146</v>
      </c>
      <c r="AU139" s="218" t="s">
        <v>82</v>
      </c>
      <c r="AY139" s="20" t="s">
        <v>144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151</v>
      </c>
      <c r="BM139" s="218" t="s">
        <v>1213</v>
      </c>
    </row>
    <row r="140" s="2" customFormat="1">
      <c r="A140" s="41"/>
      <c r="B140" s="42"/>
      <c r="C140" s="43"/>
      <c r="D140" s="220" t="s">
        <v>153</v>
      </c>
      <c r="E140" s="43"/>
      <c r="F140" s="221" t="s">
        <v>1214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153</v>
      </c>
      <c r="AU140" s="20" t="s">
        <v>82</v>
      </c>
    </row>
    <row r="141" s="2" customFormat="1" ht="16.5" customHeight="1">
      <c r="A141" s="41"/>
      <c r="B141" s="42"/>
      <c r="C141" s="207" t="s">
        <v>317</v>
      </c>
      <c r="D141" s="207" t="s">
        <v>146</v>
      </c>
      <c r="E141" s="208" t="s">
        <v>1215</v>
      </c>
      <c r="F141" s="209" t="s">
        <v>1216</v>
      </c>
      <c r="G141" s="210" t="s">
        <v>331</v>
      </c>
      <c r="H141" s="211">
        <v>1</v>
      </c>
      <c r="I141" s="212"/>
      <c r="J141" s="213">
        <f>ROUND(I141*H141,2)</f>
        <v>0</v>
      </c>
      <c r="K141" s="209" t="s">
        <v>150</v>
      </c>
      <c r="L141" s="47"/>
      <c r="M141" s="214" t="s">
        <v>19</v>
      </c>
      <c r="N141" s="215" t="s">
        <v>44</v>
      </c>
      <c r="O141" s="87"/>
      <c r="P141" s="216">
        <f>O141*H141</f>
        <v>0</v>
      </c>
      <c r="Q141" s="216">
        <v>0.00038000000000000002</v>
      </c>
      <c r="R141" s="216">
        <f>Q141*H141</f>
        <v>0.00038000000000000002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151</v>
      </c>
      <c r="AT141" s="218" t="s">
        <v>146</v>
      </c>
      <c r="AU141" s="218" t="s">
        <v>82</v>
      </c>
      <c r="AY141" s="20" t="s">
        <v>144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151</v>
      </c>
      <c r="BM141" s="218" t="s">
        <v>1217</v>
      </c>
    </row>
    <row r="142" s="2" customFormat="1">
      <c r="A142" s="41"/>
      <c r="B142" s="42"/>
      <c r="C142" s="43"/>
      <c r="D142" s="220" t="s">
        <v>153</v>
      </c>
      <c r="E142" s="43"/>
      <c r="F142" s="221" t="s">
        <v>1218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153</v>
      </c>
      <c r="AU142" s="20" t="s">
        <v>82</v>
      </c>
    </row>
    <row r="143" s="2" customFormat="1" ht="16.5" customHeight="1">
      <c r="A143" s="41"/>
      <c r="B143" s="42"/>
      <c r="C143" s="207" t="s">
        <v>322</v>
      </c>
      <c r="D143" s="207" t="s">
        <v>146</v>
      </c>
      <c r="E143" s="208" t="s">
        <v>1116</v>
      </c>
      <c r="F143" s="209" t="s">
        <v>1117</v>
      </c>
      <c r="G143" s="210" t="s">
        <v>244</v>
      </c>
      <c r="H143" s="211">
        <v>22</v>
      </c>
      <c r="I143" s="212"/>
      <c r="J143" s="213">
        <f>ROUND(I143*H143,2)</f>
        <v>0</v>
      </c>
      <c r="K143" s="209" t="s">
        <v>150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1.6999999999999999E-07</v>
      </c>
      <c r="R143" s="216">
        <f>Q143*H143</f>
        <v>3.7399999999999998E-06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151</v>
      </c>
      <c r="AT143" s="218" t="s">
        <v>146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151</v>
      </c>
      <c r="BM143" s="218" t="s">
        <v>1219</v>
      </c>
    </row>
    <row r="144" s="2" customFormat="1">
      <c r="A144" s="41"/>
      <c r="B144" s="42"/>
      <c r="C144" s="43"/>
      <c r="D144" s="220" t="s">
        <v>153</v>
      </c>
      <c r="E144" s="43"/>
      <c r="F144" s="221" t="s">
        <v>1119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153</v>
      </c>
      <c r="AU144" s="20" t="s">
        <v>82</v>
      </c>
    </row>
    <row r="145" s="2" customFormat="1" ht="16.5" customHeight="1">
      <c r="A145" s="41"/>
      <c r="B145" s="42"/>
      <c r="C145" s="207" t="s">
        <v>328</v>
      </c>
      <c r="D145" s="207" t="s">
        <v>146</v>
      </c>
      <c r="E145" s="208" t="s">
        <v>1120</v>
      </c>
      <c r="F145" s="209" t="s">
        <v>1121</v>
      </c>
      <c r="G145" s="210" t="s">
        <v>244</v>
      </c>
      <c r="H145" s="211">
        <v>22</v>
      </c>
      <c r="I145" s="212"/>
      <c r="J145" s="213">
        <f>ROUND(I145*H145,2)</f>
        <v>0</v>
      </c>
      <c r="K145" s="209" t="s">
        <v>150</v>
      </c>
      <c r="L145" s="47"/>
      <c r="M145" s="214" t="s">
        <v>19</v>
      </c>
      <c r="N145" s="215" t="s">
        <v>44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151</v>
      </c>
      <c r="AT145" s="218" t="s">
        <v>146</v>
      </c>
      <c r="AU145" s="218" t="s">
        <v>82</v>
      </c>
      <c r="AY145" s="20" t="s">
        <v>144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151</v>
      </c>
      <c r="BM145" s="218" t="s">
        <v>1220</v>
      </c>
    </row>
    <row r="146" s="2" customFormat="1">
      <c r="A146" s="41"/>
      <c r="B146" s="42"/>
      <c r="C146" s="43"/>
      <c r="D146" s="220" t="s">
        <v>153</v>
      </c>
      <c r="E146" s="43"/>
      <c r="F146" s="221" t="s">
        <v>1123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153</v>
      </c>
      <c r="AU146" s="20" t="s">
        <v>82</v>
      </c>
    </row>
    <row r="147" s="2" customFormat="1" ht="16.5" customHeight="1">
      <c r="A147" s="41"/>
      <c r="B147" s="42"/>
      <c r="C147" s="207" t="s">
        <v>335</v>
      </c>
      <c r="D147" s="207" t="s">
        <v>146</v>
      </c>
      <c r="E147" s="208" t="s">
        <v>1124</v>
      </c>
      <c r="F147" s="209" t="s">
        <v>1125</v>
      </c>
      <c r="G147" s="210" t="s">
        <v>331</v>
      </c>
      <c r="H147" s="211">
        <v>2</v>
      </c>
      <c r="I147" s="212"/>
      <c r="J147" s="213">
        <f>ROUND(I147*H147,2)</f>
        <v>0</v>
      </c>
      <c r="K147" s="209" t="s">
        <v>150</v>
      </c>
      <c r="L147" s="47"/>
      <c r="M147" s="214" t="s">
        <v>19</v>
      </c>
      <c r="N147" s="215" t="s">
        <v>44</v>
      </c>
      <c r="O147" s="87"/>
      <c r="P147" s="216">
        <f>O147*H147</f>
        <v>0</v>
      </c>
      <c r="Q147" s="216">
        <v>0.45937290600000003</v>
      </c>
      <c r="R147" s="216">
        <f>Q147*H147</f>
        <v>0.91874581200000005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151</v>
      </c>
      <c r="AT147" s="218" t="s">
        <v>146</v>
      </c>
      <c r="AU147" s="218" t="s">
        <v>82</v>
      </c>
      <c r="AY147" s="20" t="s">
        <v>144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151</v>
      </c>
      <c r="BM147" s="218" t="s">
        <v>1221</v>
      </c>
    </row>
    <row r="148" s="2" customFormat="1">
      <c r="A148" s="41"/>
      <c r="B148" s="42"/>
      <c r="C148" s="43"/>
      <c r="D148" s="220" t="s">
        <v>153</v>
      </c>
      <c r="E148" s="43"/>
      <c r="F148" s="221" t="s">
        <v>1127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153</v>
      </c>
      <c r="AU148" s="20" t="s">
        <v>82</v>
      </c>
    </row>
    <row r="149" s="2" customFormat="1" ht="24.15" customHeight="1">
      <c r="A149" s="41"/>
      <c r="B149" s="42"/>
      <c r="C149" s="207" t="s">
        <v>342</v>
      </c>
      <c r="D149" s="207" t="s">
        <v>146</v>
      </c>
      <c r="E149" s="208" t="s">
        <v>1222</v>
      </c>
      <c r="F149" s="209" t="s">
        <v>1223</v>
      </c>
      <c r="G149" s="210" t="s">
        <v>331</v>
      </c>
      <c r="H149" s="211">
        <v>1</v>
      </c>
      <c r="I149" s="212"/>
      <c r="J149" s="213">
        <f>ROUND(I149*H149,2)</f>
        <v>0</v>
      </c>
      <c r="K149" s="209" t="s">
        <v>150</v>
      </c>
      <c r="L149" s="47"/>
      <c r="M149" s="214" t="s">
        <v>19</v>
      </c>
      <c r="N149" s="215" t="s">
        <v>44</v>
      </c>
      <c r="O149" s="87"/>
      <c r="P149" s="216">
        <f>O149*H149</f>
        <v>0</v>
      </c>
      <c r="Q149" s="216">
        <v>1.4869458231999999</v>
      </c>
      <c r="R149" s="216">
        <f>Q149*H149</f>
        <v>1.4869458231999999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151</v>
      </c>
      <c r="AT149" s="218" t="s">
        <v>146</v>
      </c>
      <c r="AU149" s="218" t="s">
        <v>82</v>
      </c>
      <c r="AY149" s="20" t="s">
        <v>144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151</v>
      </c>
      <c r="BM149" s="218" t="s">
        <v>1224</v>
      </c>
    </row>
    <row r="150" s="2" customFormat="1">
      <c r="A150" s="41"/>
      <c r="B150" s="42"/>
      <c r="C150" s="43"/>
      <c r="D150" s="220" t="s">
        <v>153</v>
      </c>
      <c r="E150" s="43"/>
      <c r="F150" s="221" t="s">
        <v>1225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153</v>
      </c>
      <c r="AU150" s="20" t="s">
        <v>82</v>
      </c>
    </row>
    <row r="151" s="2" customFormat="1" ht="16.5" customHeight="1">
      <c r="A151" s="41"/>
      <c r="B151" s="42"/>
      <c r="C151" s="269" t="s">
        <v>348</v>
      </c>
      <c r="D151" s="269" t="s">
        <v>229</v>
      </c>
      <c r="E151" s="270" t="s">
        <v>1226</v>
      </c>
      <c r="F151" s="271" t="s">
        <v>1227</v>
      </c>
      <c r="G151" s="272" t="s">
        <v>331</v>
      </c>
      <c r="H151" s="273">
        <v>1</v>
      </c>
      <c r="I151" s="274"/>
      <c r="J151" s="275">
        <f>ROUND(I151*H151,2)</f>
        <v>0</v>
      </c>
      <c r="K151" s="271" t="s">
        <v>150</v>
      </c>
      <c r="L151" s="276"/>
      <c r="M151" s="277" t="s">
        <v>19</v>
      </c>
      <c r="N151" s="278" t="s">
        <v>44</v>
      </c>
      <c r="O151" s="87"/>
      <c r="P151" s="216">
        <f>O151*H151</f>
        <v>0</v>
      </c>
      <c r="Q151" s="216">
        <v>0.051999999999999998</v>
      </c>
      <c r="R151" s="216">
        <f>Q151*H151</f>
        <v>0.051999999999999998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207</v>
      </c>
      <c r="AT151" s="218" t="s">
        <v>229</v>
      </c>
      <c r="AU151" s="218" t="s">
        <v>82</v>
      </c>
      <c r="AY151" s="20" t="s">
        <v>144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151</v>
      </c>
      <c r="BM151" s="218" t="s">
        <v>1228</v>
      </c>
    </row>
    <row r="152" s="2" customFormat="1" ht="16.5" customHeight="1">
      <c r="A152" s="41"/>
      <c r="B152" s="42"/>
      <c r="C152" s="207" t="s">
        <v>353</v>
      </c>
      <c r="D152" s="207" t="s">
        <v>146</v>
      </c>
      <c r="E152" s="208" t="s">
        <v>1128</v>
      </c>
      <c r="F152" s="209" t="s">
        <v>1129</v>
      </c>
      <c r="G152" s="210" t="s">
        <v>244</v>
      </c>
      <c r="H152" s="211">
        <v>21</v>
      </c>
      <c r="I152" s="212"/>
      <c r="J152" s="213">
        <f>ROUND(I152*H152,2)</f>
        <v>0</v>
      </c>
      <c r="K152" s="209" t="s">
        <v>150</v>
      </c>
      <c r="L152" s="47"/>
      <c r="M152" s="214" t="s">
        <v>19</v>
      </c>
      <c r="N152" s="215" t="s">
        <v>44</v>
      </c>
      <c r="O152" s="87"/>
      <c r="P152" s="216">
        <f>O152*H152</f>
        <v>0</v>
      </c>
      <c r="Q152" s="216">
        <v>0.00019236000000000001</v>
      </c>
      <c r="R152" s="216">
        <f>Q152*H152</f>
        <v>0.0040395600000000002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151</v>
      </c>
      <c r="AT152" s="218" t="s">
        <v>146</v>
      </c>
      <c r="AU152" s="218" t="s">
        <v>82</v>
      </c>
      <c r="AY152" s="20" t="s">
        <v>144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151</v>
      </c>
      <c r="BM152" s="218" t="s">
        <v>1229</v>
      </c>
    </row>
    <row r="153" s="2" customFormat="1">
      <c r="A153" s="41"/>
      <c r="B153" s="42"/>
      <c r="C153" s="43"/>
      <c r="D153" s="220" t="s">
        <v>153</v>
      </c>
      <c r="E153" s="43"/>
      <c r="F153" s="221" t="s">
        <v>1131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153</v>
      </c>
      <c r="AU153" s="20" t="s">
        <v>82</v>
      </c>
    </row>
    <row r="154" s="2" customFormat="1" ht="16.5" customHeight="1">
      <c r="A154" s="41"/>
      <c r="B154" s="42"/>
      <c r="C154" s="207" t="s">
        <v>360</v>
      </c>
      <c r="D154" s="207" t="s">
        <v>146</v>
      </c>
      <c r="E154" s="208" t="s">
        <v>1132</v>
      </c>
      <c r="F154" s="209" t="s">
        <v>1133</v>
      </c>
      <c r="G154" s="210" t="s">
        <v>244</v>
      </c>
      <c r="H154" s="211">
        <v>21</v>
      </c>
      <c r="I154" s="212"/>
      <c r="J154" s="213">
        <f>ROUND(I154*H154,2)</f>
        <v>0</v>
      </c>
      <c r="K154" s="209" t="s">
        <v>150</v>
      </c>
      <c r="L154" s="47"/>
      <c r="M154" s="214" t="s">
        <v>19</v>
      </c>
      <c r="N154" s="215" t="s">
        <v>44</v>
      </c>
      <c r="O154" s="87"/>
      <c r="P154" s="216">
        <f>O154*H154</f>
        <v>0</v>
      </c>
      <c r="Q154" s="216">
        <v>7.3499999999999998E-05</v>
      </c>
      <c r="R154" s="216">
        <f>Q154*H154</f>
        <v>0.0015435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151</v>
      </c>
      <c r="AT154" s="218" t="s">
        <v>146</v>
      </c>
      <c r="AU154" s="218" t="s">
        <v>82</v>
      </c>
      <c r="AY154" s="20" t="s">
        <v>144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151</v>
      </c>
      <c r="BM154" s="218" t="s">
        <v>1230</v>
      </c>
    </row>
    <row r="155" s="2" customFormat="1">
      <c r="A155" s="41"/>
      <c r="B155" s="42"/>
      <c r="C155" s="43"/>
      <c r="D155" s="220" t="s">
        <v>153</v>
      </c>
      <c r="E155" s="43"/>
      <c r="F155" s="221" t="s">
        <v>1135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153</v>
      </c>
      <c r="AU155" s="20" t="s">
        <v>82</v>
      </c>
    </row>
    <row r="156" s="12" customFormat="1" ht="22.8" customHeight="1">
      <c r="A156" s="12"/>
      <c r="B156" s="191"/>
      <c r="C156" s="192"/>
      <c r="D156" s="193" t="s">
        <v>72</v>
      </c>
      <c r="E156" s="205" t="s">
        <v>433</v>
      </c>
      <c r="F156" s="205" t="s">
        <v>1139</v>
      </c>
      <c r="G156" s="192"/>
      <c r="H156" s="192"/>
      <c r="I156" s="195"/>
      <c r="J156" s="206">
        <f>BK156</f>
        <v>0</v>
      </c>
      <c r="K156" s="192"/>
      <c r="L156" s="197"/>
      <c r="M156" s="198"/>
      <c r="N156" s="199"/>
      <c r="O156" s="199"/>
      <c r="P156" s="200">
        <f>SUM(P157:P158)</f>
        <v>0</v>
      </c>
      <c r="Q156" s="199"/>
      <c r="R156" s="200">
        <f>SUM(R157:R158)</f>
        <v>0</v>
      </c>
      <c r="S156" s="199"/>
      <c r="T156" s="201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2" t="s">
        <v>80</v>
      </c>
      <c r="AT156" s="203" t="s">
        <v>72</v>
      </c>
      <c r="AU156" s="203" t="s">
        <v>80</v>
      </c>
      <c r="AY156" s="202" t="s">
        <v>144</v>
      </c>
      <c r="BK156" s="204">
        <f>SUM(BK157:BK158)</f>
        <v>0</v>
      </c>
    </row>
    <row r="157" s="2" customFormat="1" ht="24.15" customHeight="1">
      <c r="A157" s="41"/>
      <c r="B157" s="42"/>
      <c r="C157" s="207" t="s">
        <v>366</v>
      </c>
      <c r="D157" s="207" t="s">
        <v>146</v>
      </c>
      <c r="E157" s="208" t="s">
        <v>1140</v>
      </c>
      <c r="F157" s="209" t="s">
        <v>1141</v>
      </c>
      <c r="G157" s="210" t="s">
        <v>215</v>
      </c>
      <c r="H157" s="211">
        <v>90.007999999999996</v>
      </c>
      <c r="I157" s="212"/>
      <c r="J157" s="213">
        <f>ROUND(I157*H157,2)</f>
        <v>0</v>
      </c>
      <c r="K157" s="209" t="s">
        <v>150</v>
      </c>
      <c r="L157" s="47"/>
      <c r="M157" s="214" t="s">
        <v>19</v>
      </c>
      <c r="N157" s="215" t="s">
        <v>44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151</v>
      </c>
      <c r="AT157" s="218" t="s">
        <v>146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1231</v>
      </c>
    </row>
    <row r="158" s="2" customFormat="1">
      <c r="A158" s="41"/>
      <c r="B158" s="42"/>
      <c r="C158" s="43"/>
      <c r="D158" s="220" t="s">
        <v>153</v>
      </c>
      <c r="E158" s="43"/>
      <c r="F158" s="221" t="s">
        <v>1143</v>
      </c>
      <c r="G158" s="43"/>
      <c r="H158" s="43"/>
      <c r="I158" s="222"/>
      <c r="J158" s="43"/>
      <c r="K158" s="43"/>
      <c r="L158" s="47"/>
      <c r="M158" s="279"/>
      <c r="N158" s="280"/>
      <c r="O158" s="281"/>
      <c r="P158" s="281"/>
      <c r="Q158" s="281"/>
      <c r="R158" s="281"/>
      <c r="S158" s="281"/>
      <c r="T158" s="282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153</v>
      </c>
      <c r="AU158" s="20" t="s">
        <v>82</v>
      </c>
    </row>
    <row r="159" s="2" customFormat="1" ht="6.96" customHeight="1">
      <c r="A159" s="41"/>
      <c r="B159" s="62"/>
      <c r="C159" s="63"/>
      <c r="D159" s="63"/>
      <c r="E159" s="63"/>
      <c r="F159" s="63"/>
      <c r="G159" s="63"/>
      <c r="H159" s="63"/>
      <c r="I159" s="63"/>
      <c r="J159" s="63"/>
      <c r="K159" s="63"/>
      <c r="L159" s="47"/>
      <c r="M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</row>
  </sheetData>
  <sheetProtection sheet="1" autoFilter="0" formatColumns="0" formatRows="0" objects="1" scenarios="1" spinCount="100000" saltValue="+5bCOVi1ayxmWNQUxdeMnZLmTMbNthgOi/6s7P48hfPPp4xqRnbgL44XUHiJJ6J3NBhAgvXDsDqxbJ5o64hEeQ==" hashValue="yRMkiu9N+W1iMBJyGeeisKBz+d8XT0P1aWmxWGAOcRzlkZ+hU3gVdkb/hhisjqvBGnd3fRqVexlSxu8vWICZzw==" algorithmName="SHA-512" password="CC35"/>
  <autoFilter ref="C83:K15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1/131251201"/>
    <hyperlink ref="F91" r:id="rId2" display="https://podminky.urs.cz/item/CS_URS_2024_01/132212221"/>
    <hyperlink ref="F94" r:id="rId3" display="https://podminky.urs.cz/item/CS_URS_2024_01/132251101"/>
    <hyperlink ref="F96" r:id="rId4" display="https://podminky.urs.cz/item/CS_URS_2024_01/151101101"/>
    <hyperlink ref="F99" r:id="rId5" display="https://podminky.urs.cz/item/CS_URS_2024_01/151101111"/>
    <hyperlink ref="F102" r:id="rId6" display="https://podminky.urs.cz/item/CS_URS_2024_01/162751117"/>
    <hyperlink ref="F104" r:id="rId7" display="https://podminky.urs.cz/item/CS_URS_2024_01/162751119"/>
    <hyperlink ref="F107" r:id="rId8" display="https://podminky.urs.cz/item/CS_URS_2024_01/171201201"/>
    <hyperlink ref="F109" r:id="rId9" display="https://podminky.urs.cz/item/CS_URS_2024_01/171201231"/>
    <hyperlink ref="F112" r:id="rId10" display="https://podminky.urs.cz/item/CS_URS_2024_01/174101101"/>
    <hyperlink ref="F117" r:id="rId11" display="https://podminky.urs.cz/item/CS_URS_2024_01/175111101"/>
    <hyperlink ref="F123" r:id="rId12" display="https://podminky.urs.cz/item/CS_URS_2024_01/451572111"/>
    <hyperlink ref="F126" r:id="rId13" display="https://podminky.urs.cz/item/CS_URS_2024_01/452321151"/>
    <hyperlink ref="F129" r:id="rId14" display="https://podminky.urs.cz/item/CS_URS_2024_01/452351111"/>
    <hyperlink ref="F131" r:id="rId15" display="https://podminky.urs.cz/item/CS_URS_2024_01/452351112"/>
    <hyperlink ref="F137" r:id="rId16" display="https://podminky.urs.cz/item/CS_URS_2024_01/871161211"/>
    <hyperlink ref="F140" r:id="rId17" display="https://podminky.urs.cz/item/CS_URS_2024_01/877161101"/>
    <hyperlink ref="F142" r:id="rId18" display="https://podminky.urs.cz/item/CS_URS_2024_01/879171111"/>
    <hyperlink ref="F144" r:id="rId19" display="https://podminky.urs.cz/item/CS_URS_2024_01/892233122"/>
    <hyperlink ref="F146" r:id="rId20" display="https://podminky.urs.cz/item/CS_URS_2024_01/892241111"/>
    <hyperlink ref="F148" r:id="rId21" display="https://podminky.urs.cz/item/CS_URS_2024_01/892372111"/>
    <hyperlink ref="F150" r:id="rId22" display="https://podminky.urs.cz/item/CS_URS_2024_01/893811252"/>
    <hyperlink ref="F153" r:id="rId23" display="https://podminky.urs.cz/item/CS_URS_2024_01/899721111"/>
    <hyperlink ref="F155" r:id="rId24" display="https://podminky.urs.cz/item/CS_URS_2024_01/899722112"/>
    <hyperlink ref="F158" r:id="rId25" display="https://podminky.urs.cz/item/CS_URS_2024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6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1232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ROUND(J90,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ROUND((SUM(BE90:BE304)),  2)</f>
        <v>0</v>
      </c>
      <c r="G33" s="41"/>
      <c r="H33" s="41"/>
      <c r="I33" s="151">
        <v>0.20999999999999999</v>
      </c>
      <c r="J33" s="150">
        <f>ROUND(((SUM(BE90:BE304))*I33),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ROUND((SUM(BF90:BF304)),  2)</f>
        <v>0</v>
      </c>
      <c r="G34" s="41"/>
      <c r="H34" s="41"/>
      <c r="I34" s="151">
        <v>0.12</v>
      </c>
      <c r="J34" s="150">
        <f>ROUND(((SUM(BF90:BF304))*I34),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ROUND((SUM(BG90:BG304)),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ROUND((SUM(BH90:BH304)),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ROUND((SUM(BI90:BI304)),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016/2024_12 - SO 303 Kanalizační přípojka k č. p. 487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J91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J92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122</v>
      </c>
      <c r="E62" s="177"/>
      <c r="F62" s="177"/>
      <c r="G62" s="177"/>
      <c r="H62" s="177"/>
      <c r="I62" s="177"/>
      <c r="J62" s="178">
        <f>J177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787</v>
      </c>
      <c r="E63" s="177"/>
      <c r="F63" s="177"/>
      <c r="G63" s="177"/>
      <c r="H63" s="177"/>
      <c r="I63" s="177"/>
      <c r="J63" s="178">
        <f>J186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123</v>
      </c>
      <c r="E64" s="177"/>
      <c r="F64" s="177"/>
      <c r="G64" s="177"/>
      <c r="H64" s="177"/>
      <c r="I64" s="177"/>
      <c r="J64" s="178">
        <f>J189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124</v>
      </c>
      <c r="E65" s="177"/>
      <c r="F65" s="177"/>
      <c r="G65" s="177"/>
      <c r="H65" s="177"/>
      <c r="I65" s="177"/>
      <c r="J65" s="178">
        <f>J193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125</v>
      </c>
      <c r="E66" s="177"/>
      <c r="F66" s="177"/>
      <c r="G66" s="177"/>
      <c r="H66" s="177"/>
      <c r="I66" s="177"/>
      <c r="J66" s="178">
        <f>J227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126</v>
      </c>
      <c r="E67" s="177"/>
      <c r="F67" s="177"/>
      <c r="G67" s="177"/>
      <c r="H67" s="177"/>
      <c r="I67" s="177"/>
      <c r="J67" s="178">
        <f>J254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127</v>
      </c>
      <c r="E68" s="177"/>
      <c r="F68" s="177"/>
      <c r="G68" s="177"/>
      <c r="H68" s="177"/>
      <c r="I68" s="177"/>
      <c r="J68" s="178">
        <f>J276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788</v>
      </c>
      <c r="E69" s="171"/>
      <c r="F69" s="171"/>
      <c r="G69" s="171"/>
      <c r="H69" s="171"/>
      <c r="I69" s="171"/>
      <c r="J69" s="172">
        <f>J299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789</v>
      </c>
      <c r="E70" s="177"/>
      <c r="F70" s="177"/>
      <c r="G70" s="177"/>
      <c r="H70" s="177"/>
      <c r="I70" s="177"/>
      <c r="J70" s="178">
        <f>J300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129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63" t="str">
        <f>E7</f>
        <v>Rekonstrukce ulice Čapkova, Světlá nad Sázavou I.etapa</v>
      </c>
      <c r="F80" s="35"/>
      <c r="G80" s="35"/>
      <c r="H80" s="35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114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016/2024_12 - SO 303 Kanalizační přípojka k č. p. 487</v>
      </c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>ul. Čapkova</v>
      </c>
      <c r="G84" s="43"/>
      <c r="H84" s="43"/>
      <c r="I84" s="35" t="s">
        <v>23</v>
      </c>
      <c r="J84" s="75" t="str">
        <f>IF(J12="","",J12)</f>
        <v>1. 3. 2024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>Město Světlá nad Sázavou</v>
      </c>
      <c r="G86" s="43"/>
      <c r="H86" s="43"/>
      <c r="I86" s="35" t="s">
        <v>31</v>
      </c>
      <c r="J86" s="39" t="str">
        <f>E21</f>
        <v>DI PROJEKT s.r.o.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29</v>
      </c>
      <c r="D87" s="43"/>
      <c r="E87" s="43"/>
      <c r="F87" s="30" t="str">
        <f>IF(E18="","",E18)</f>
        <v>Vyplň údaj</v>
      </c>
      <c r="G87" s="43"/>
      <c r="H87" s="43"/>
      <c r="I87" s="35" t="s">
        <v>36</v>
      </c>
      <c r="J87" s="39" t="str">
        <f>E24</f>
        <v>DI PROJEKT s.r.o.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0"/>
      <c r="B89" s="181"/>
      <c r="C89" s="182" t="s">
        <v>130</v>
      </c>
      <c r="D89" s="183" t="s">
        <v>58</v>
      </c>
      <c r="E89" s="183" t="s">
        <v>54</v>
      </c>
      <c r="F89" s="183" t="s">
        <v>55</v>
      </c>
      <c r="G89" s="183" t="s">
        <v>131</v>
      </c>
      <c r="H89" s="183" t="s">
        <v>132</v>
      </c>
      <c r="I89" s="183" t="s">
        <v>133</v>
      </c>
      <c r="J89" s="183" t="s">
        <v>118</v>
      </c>
      <c r="K89" s="184" t="s">
        <v>134</v>
      </c>
      <c r="L89" s="185"/>
      <c r="M89" s="95" t="s">
        <v>19</v>
      </c>
      <c r="N89" s="96" t="s">
        <v>43</v>
      </c>
      <c r="O89" s="96" t="s">
        <v>135</v>
      </c>
      <c r="P89" s="96" t="s">
        <v>136</v>
      </c>
      <c r="Q89" s="96" t="s">
        <v>137</v>
      </c>
      <c r="R89" s="96" t="s">
        <v>138</v>
      </c>
      <c r="S89" s="96" t="s">
        <v>139</v>
      </c>
      <c r="T89" s="97" t="s">
        <v>140</v>
      </c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</row>
    <row r="90" s="2" customFormat="1" ht="22.8" customHeight="1">
      <c r="A90" s="41"/>
      <c r="B90" s="42"/>
      <c r="C90" s="102" t="s">
        <v>141</v>
      </c>
      <c r="D90" s="43"/>
      <c r="E90" s="43"/>
      <c r="F90" s="43"/>
      <c r="G90" s="43"/>
      <c r="H90" s="43"/>
      <c r="I90" s="43"/>
      <c r="J90" s="186">
        <f>BK90</f>
        <v>0</v>
      </c>
      <c r="K90" s="43"/>
      <c r="L90" s="47"/>
      <c r="M90" s="98"/>
      <c r="N90" s="187"/>
      <c r="O90" s="99"/>
      <c r="P90" s="188">
        <f>P91+P299</f>
        <v>0</v>
      </c>
      <c r="Q90" s="99"/>
      <c r="R90" s="188">
        <f>R91+R299</f>
        <v>186.05389968768</v>
      </c>
      <c r="S90" s="99"/>
      <c r="T90" s="189">
        <f>T91+T299</f>
        <v>52.488000000000007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72</v>
      </c>
      <c r="AU90" s="20" t="s">
        <v>119</v>
      </c>
      <c r="BK90" s="190">
        <f>BK91+BK299</f>
        <v>0</v>
      </c>
    </row>
    <row r="91" s="12" customFormat="1" ht="25.92" customHeight="1">
      <c r="A91" s="12"/>
      <c r="B91" s="191"/>
      <c r="C91" s="192"/>
      <c r="D91" s="193" t="s">
        <v>72</v>
      </c>
      <c r="E91" s="194" t="s">
        <v>142</v>
      </c>
      <c r="F91" s="194" t="s">
        <v>143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P92+P177+P186+P189+P193+P227+P254+P276</f>
        <v>0</v>
      </c>
      <c r="Q91" s="199"/>
      <c r="R91" s="200">
        <f>R92+R177+R186+R189+R193+R227+R254+R276</f>
        <v>186.04109968768</v>
      </c>
      <c r="S91" s="199"/>
      <c r="T91" s="201">
        <f>T92+T177+T186+T189+T193+T227+T254+T276</f>
        <v>52.488000000000007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80</v>
      </c>
      <c r="AT91" s="203" t="s">
        <v>72</v>
      </c>
      <c r="AU91" s="203" t="s">
        <v>73</v>
      </c>
      <c r="AY91" s="202" t="s">
        <v>144</v>
      </c>
      <c r="BK91" s="204">
        <f>BK92+BK177+BK186+BK189+BK193+BK227+BK254+BK276</f>
        <v>0</v>
      </c>
    </row>
    <row r="92" s="12" customFormat="1" ht="22.8" customHeight="1">
      <c r="A92" s="12"/>
      <c r="B92" s="191"/>
      <c r="C92" s="192"/>
      <c r="D92" s="193" t="s">
        <v>72</v>
      </c>
      <c r="E92" s="205" t="s">
        <v>80</v>
      </c>
      <c r="F92" s="205" t="s">
        <v>145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SUM(P93:P176)</f>
        <v>0</v>
      </c>
      <c r="Q92" s="199"/>
      <c r="R92" s="200">
        <f>SUM(R93:R176)</f>
        <v>124.63414200000001</v>
      </c>
      <c r="S92" s="199"/>
      <c r="T92" s="201">
        <f>SUM(T93:T176)</f>
        <v>47.665000000000006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80</v>
      </c>
      <c r="AT92" s="203" t="s">
        <v>72</v>
      </c>
      <c r="AU92" s="203" t="s">
        <v>80</v>
      </c>
      <c r="AY92" s="202" t="s">
        <v>144</v>
      </c>
      <c r="BK92" s="204">
        <f>SUM(BK93:BK176)</f>
        <v>0</v>
      </c>
    </row>
    <row r="93" s="2" customFormat="1" ht="16.5" customHeight="1">
      <c r="A93" s="41"/>
      <c r="B93" s="42"/>
      <c r="C93" s="207" t="s">
        <v>80</v>
      </c>
      <c r="D93" s="207" t="s">
        <v>146</v>
      </c>
      <c r="E93" s="208" t="s">
        <v>445</v>
      </c>
      <c r="F93" s="209" t="s">
        <v>446</v>
      </c>
      <c r="G93" s="210" t="s">
        <v>149</v>
      </c>
      <c r="H93" s="211">
        <v>42</v>
      </c>
      <c r="I93" s="212"/>
      <c r="J93" s="213">
        <f>ROUND(I93*H93,2)</f>
        <v>0</v>
      </c>
      <c r="K93" s="209" t="s">
        <v>150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151</v>
      </c>
      <c r="AT93" s="218" t="s">
        <v>146</v>
      </c>
      <c r="AU93" s="218" t="s">
        <v>82</v>
      </c>
      <c r="AY93" s="20" t="s">
        <v>144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151</v>
      </c>
      <c r="BM93" s="218" t="s">
        <v>1233</v>
      </c>
    </row>
    <row r="94" s="2" customFormat="1">
      <c r="A94" s="41"/>
      <c r="B94" s="42"/>
      <c r="C94" s="43"/>
      <c r="D94" s="220" t="s">
        <v>153</v>
      </c>
      <c r="E94" s="43"/>
      <c r="F94" s="221" t="s">
        <v>448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153</v>
      </c>
      <c r="AU94" s="20" t="s">
        <v>82</v>
      </c>
    </row>
    <row r="95" s="13" customFormat="1">
      <c r="A95" s="13"/>
      <c r="B95" s="225"/>
      <c r="C95" s="226"/>
      <c r="D95" s="227" t="s">
        <v>155</v>
      </c>
      <c r="E95" s="228" t="s">
        <v>19</v>
      </c>
      <c r="F95" s="229" t="s">
        <v>156</v>
      </c>
      <c r="G95" s="226"/>
      <c r="H95" s="228" t="s">
        <v>19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155</v>
      </c>
      <c r="AU95" s="235" t="s">
        <v>82</v>
      </c>
      <c r="AV95" s="13" t="s">
        <v>80</v>
      </c>
      <c r="AW95" s="13" t="s">
        <v>35</v>
      </c>
      <c r="AX95" s="13" t="s">
        <v>73</v>
      </c>
      <c r="AY95" s="235" t="s">
        <v>144</v>
      </c>
    </row>
    <row r="96" s="14" customFormat="1">
      <c r="A96" s="14"/>
      <c r="B96" s="236"/>
      <c r="C96" s="237"/>
      <c r="D96" s="227" t="s">
        <v>155</v>
      </c>
      <c r="E96" s="238" t="s">
        <v>19</v>
      </c>
      <c r="F96" s="239" t="s">
        <v>1234</v>
      </c>
      <c r="G96" s="237"/>
      <c r="H96" s="240">
        <v>42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155</v>
      </c>
      <c r="AU96" s="246" t="s">
        <v>82</v>
      </c>
      <c r="AV96" s="14" t="s">
        <v>82</v>
      </c>
      <c r="AW96" s="14" t="s">
        <v>35</v>
      </c>
      <c r="AX96" s="14" t="s">
        <v>80</v>
      </c>
      <c r="AY96" s="246" t="s">
        <v>144</v>
      </c>
    </row>
    <row r="97" s="2" customFormat="1" ht="37.8" customHeight="1">
      <c r="A97" s="41"/>
      <c r="B97" s="42"/>
      <c r="C97" s="207" t="s">
        <v>82</v>
      </c>
      <c r="D97" s="207" t="s">
        <v>146</v>
      </c>
      <c r="E97" s="208" t="s">
        <v>472</v>
      </c>
      <c r="F97" s="209" t="s">
        <v>473</v>
      </c>
      <c r="G97" s="210" t="s">
        <v>149</v>
      </c>
      <c r="H97" s="211">
        <v>74</v>
      </c>
      <c r="I97" s="212"/>
      <c r="J97" s="213">
        <f>ROUND(I97*H97,2)</f>
        <v>0</v>
      </c>
      <c r="K97" s="209" t="s">
        <v>150</v>
      </c>
      <c r="L97" s="47"/>
      <c r="M97" s="214" t="s">
        <v>19</v>
      </c>
      <c r="N97" s="215" t="s">
        <v>44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0.255</v>
      </c>
      <c r="T97" s="217">
        <f>S97*H97</f>
        <v>18.870000000000001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151</v>
      </c>
      <c r="AT97" s="218" t="s">
        <v>146</v>
      </c>
      <c r="AU97" s="218" t="s">
        <v>82</v>
      </c>
      <c r="AY97" s="20" t="s">
        <v>144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151</v>
      </c>
      <c r="BM97" s="218" t="s">
        <v>1235</v>
      </c>
    </row>
    <row r="98" s="2" customFormat="1">
      <c r="A98" s="41"/>
      <c r="B98" s="42"/>
      <c r="C98" s="43"/>
      <c r="D98" s="220" t="s">
        <v>153</v>
      </c>
      <c r="E98" s="43"/>
      <c r="F98" s="221" t="s">
        <v>475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153</v>
      </c>
      <c r="AU98" s="20" t="s">
        <v>82</v>
      </c>
    </row>
    <row r="99" s="13" customFormat="1">
      <c r="A99" s="13"/>
      <c r="B99" s="225"/>
      <c r="C99" s="226"/>
      <c r="D99" s="227" t="s">
        <v>155</v>
      </c>
      <c r="E99" s="228" t="s">
        <v>19</v>
      </c>
      <c r="F99" s="229" t="s">
        <v>156</v>
      </c>
      <c r="G99" s="226"/>
      <c r="H99" s="228" t="s">
        <v>19</v>
      </c>
      <c r="I99" s="230"/>
      <c r="J99" s="226"/>
      <c r="K99" s="226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155</v>
      </c>
      <c r="AU99" s="235" t="s">
        <v>82</v>
      </c>
      <c r="AV99" s="13" t="s">
        <v>80</v>
      </c>
      <c r="AW99" s="13" t="s">
        <v>35</v>
      </c>
      <c r="AX99" s="13" t="s">
        <v>73</v>
      </c>
      <c r="AY99" s="235" t="s">
        <v>144</v>
      </c>
    </row>
    <row r="100" s="14" customFormat="1">
      <c r="A100" s="14"/>
      <c r="B100" s="236"/>
      <c r="C100" s="237"/>
      <c r="D100" s="227" t="s">
        <v>155</v>
      </c>
      <c r="E100" s="238" t="s">
        <v>19</v>
      </c>
      <c r="F100" s="239" t="s">
        <v>1236</v>
      </c>
      <c r="G100" s="237"/>
      <c r="H100" s="240">
        <v>74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155</v>
      </c>
      <c r="AU100" s="246" t="s">
        <v>82</v>
      </c>
      <c r="AV100" s="14" t="s">
        <v>82</v>
      </c>
      <c r="AW100" s="14" t="s">
        <v>35</v>
      </c>
      <c r="AX100" s="14" t="s">
        <v>80</v>
      </c>
      <c r="AY100" s="246" t="s">
        <v>144</v>
      </c>
    </row>
    <row r="101" s="2" customFormat="1" ht="37.8" customHeight="1">
      <c r="A101" s="41"/>
      <c r="B101" s="42"/>
      <c r="C101" s="207" t="s">
        <v>163</v>
      </c>
      <c r="D101" s="207" t="s">
        <v>146</v>
      </c>
      <c r="E101" s="208" t="s">
        <v>1237</v>
      </c>
      <c r="F101" s="209" t="s">
        <v>1238</v>
      </c>
      <c r="G101" s="210" t="s">
        <v>149</v>
      </c>
      <c r="H101" s="211">
        <v>40</v>
      </c>
      <c r="I101" s="212"/>
      <c r="J101" s="213">
        <f>ROUND(I101*H101,2)</f>
        <v>0</v>
      </c>
      <c r="K101" s="209" t="s">
        <v>150</v>
      </c>
      <c r="L101" s="47"/>
      <c r="M101" s="214" t="s">
        <v>19</v>
      </c>
      <c r="N101" s="215" t="s">
        <v>44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0.26000000000000001</v>
      </c>
      <c r="T101" s="217">
        <f>S101*H101</f>
        <v>10.4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151</v>
      </c>
      <c r="AT101" s="218" t="s">
        <v>146</v>
      </c>
      <c r="AU101" s="218" t="s">
        <v>82</v>
      </c>
      <c r="AY101" s="20" t="s">
        <v>144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151</v>
      </c>
      <c r="BM101" s="218" t="s">
        <v>1239</v>
      </c>
    </row>
    <row r="102" s="2" customFormat="1">
      <c r="A102" s="41"/>
      <c r="B102" s="42"/>
      <c r="C102" s="43"/>
      <c r="D102" s="220" t="s">
        <v>153</v>
      </c>
      <c r="E102" s="43"/>
      <c r="F102" s="221" t="s">
        <v>1240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153</v>
      </c>
      <c r="AU102" s="20" t="s">
        <v>82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1241</v>
      </c>
      <c r="G103" s="237"/>
      <c r="H103" s="240">
        <v>40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80</v>
      </c>
      <c r="AY103" s="246" t="s">
        <v>144</v>
      </c>
    </row>
    <row r="104" s="2" customFormat="1" ht="33" customHeight="1">
      <c r="A104" s="41"/>
      <c r="B104" s="42"/>
      <c r="C104" s="207" t="s">
        <v>151</v>
      </c>
      <c r="D104" s="207" t="s">
        <v>146</v>
      </c>
      <c r="E104" s="208" t="s">
        <v>487</v>
      </c>
      <c r="F104" s="209" t="s">
        <v>488</v>
      </c>
      <c r="G104" s="210" t="s">
        <v>149</v>
      </c>
      <c r="H104" s="211">
        <v>10</v>
      </c>
      <c r="I104" s="212"/>
      <c r="J104" s="213">
        <f>ROUND(I104*H104,2)</f>
        <v>0</v>
      </c>
      <c r="K104" s="209" t="s">
        <v>150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0.22</v>
      </c>
      <c r="T104" s="217">
        <f>S104*H104</f>
        <v>2.2000000000000002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151</v>
      </c>
      <c r="AT104" s="218" t="s">
        <v>146</v>
      </c>
      <c r="AU104" s="218" t="s">
        <v>82</v>
      </c>
      <c r="AY104" s="20" t="s">
        <v>144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151</v>
      </c>
      <c r="BM104" s="218" t="s">
        <v>1242</v>
      </c>
    </row>
    <row r="105" s="2" customFormat="1">
      <c r="A105" s="41"/>
      <c r="B105" s="42"/>
      <c r="C105" s="43"/>
      <c r="D105" s="220" t="s">
        <v>153</v>
      </c>
      <c r="E105" s="43"/>
      <c r="F105" s="221" t="s">
        <v>490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153</v>
      </c>
      <c r="AU105" s="20" t="s">
        <v>82</v>
      </c>
    </row>
    <row r="106" s="13" customFormat="1">
      <c r="A106" s="13"/>
      <c r="B106" s="225"/>
      <c r="C106" s="226"/>
      <c r="D106" s="227" t="s">
        <v>155</v>
      </c>
      <c r="E106" s="228" t="s">
        <v>19</v>
      </c>
      <c r="F106" s="229" t="s">
        <v>156</v>
      </c>
      <c r="G106" s="226"/>
      <c r="H106" s="228" t="s">
        <v>19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155</v>
      </c>
      <c r="AU106" s="235" t="s">
        <v>82</v>
      </c>
      <c r="AV106" s="13" t="s">
        <v>80</v>
      </c>
      <c r="AW106" s="13" t="s">
        <v>35</v>
      </c>
      <c r="AX106" s="13" t="s">
        <v>73</v>
      </c>
      <c r="AY106" s="235" t="s">
        <v>144</v>
      </c>
    </row>
    <row r="107" s="14" customFormat="1">
      <c r="A107" s="14"/>
      <c r="B107" s="236"/>
      <c r="C107" s="237"/>
      <c r="D107" s="227" t="s">
        <v>155</v>
      </c>
      <c r="E107" s="238" t="s">
        <v>19</v>
      </c>
      <c r="F107" s="239" t="s">
        <v>1243</v>
      </c>
      <c r="G107" s="237"/>
      <c r="H107" s="240">
        <v>10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155</v>
      </c>
      <c r="AU107" s="246" t="s">
        <v>82</v>
      </c>
      <c r="AV107" s="14" t="s">
        <v>82</v>
      </c>
      <c r="AW107" s="14" t="s">
        <v>35</v>
      </c>
      <c r="AX107" s="14" t="s">
        <v>80</v>
      </c>
      <c r="AY107" s="246" t="s">
        <v>144</v>
      </c>
    </row>
    <row r="108" s="2" customFormat="1" ht="24.15" customHeight="1">
      <c r="A108" s="41"/>
      <c r="B108" s="42"/>
      <c r="C108" s="207" t="s">
        <v>182</v>
      </c>
      <c r="D108" s="207" t="s">
        <v>146</v>
      </c>
      <c r="E108" s="208" t="s">
        <v>498</v>
      </c>
      <c r="F108" s="209" t="s">
        <v>499</v>
      </c>
      <c r="G108" s="210" t="s">
        <v>244</v>
      </c>
      <c r="H108" s="211">
        <v>79</v>
      </c>
      <c r="I108" s="212"/>
      <c r="J108" s="213">
        <f>ROUND(I108*H108,2)</f>
        <v>0</v>
      </c>
      <c r="K108" s="209" t="s">
        <v>150</v>
      </c>
      <c r="L108" s="47"/>
      <c r="M108" s="214" t="s">
        <v>19</v>
      </c>
      <c r="N108" s="215" t="s">
        <v>44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0.20499999999999999</v>
      </c>
      <c r="T108" s="217">
        <f>S108*H108</f>
        <v>16.195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151</v>
      </c>
      <c r="AT108" s="218" t="s">
        <v>146</v>
      </c>
      <c r="AU108" s="218" t="s">
        <v>82</v>
      </c>
      <c r="AY108" s="20" t="s">
        <v>144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151</v>
      </c>
      <c r="BM108" s="218" t="s">
        <v>1244</v>
      </c>
    </row>
    <row r="109" s="2" customFormat="1">
      <c r="A109" s="41"/>
      <c r="B109" s="42"/>
      <c r="C109" s="43"/>
      <c r="D109" s="220" t="s">
        <v>153</v>
      </c>
      <c r="E109" s="43"/>
      <c r="F109" s="221" t="s">
        <v>501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153</v>
      </c>
      <c r="AU109" s="20" t="s">
        <v>82</v>
      </c>
    </row>
    <row r="110" s="13" customFormat="1">
      <c r="A110" s="13"/>
      <c r="B110" s="225"/>
      <c r="C110" s="226"/>
      <c r="D110" s="227" t="s">
        <v>155</v>
      </c>
      <c r="E110" s="228" t="s">
        <v>19</v>
      </c>
      <c r="F110" s="229" t="s">
        <v>156</v>
      </c>
      <c r="G110" s="226"/>
      <c r="H110" s="228" t="s">
        <v>19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155</v>
      </c>
      <c r="AU110" s="235" t="s">
        <v>82</v>
      </c>
      <c r="AV110" s="13" t="s">
        <v>80</v>
      </c>
      <c r="AW110" s="13" t="s">
        <v>35</v>
      </c>
      <c r="AX110" s="13" t="s">
        <v>73</v>
      </c>
      <c r="AY110" s="235" t="s">
        <v>144</v>
      </c>
    </row>
    <row r="111" s="14" customFormat="1">
      <c r="A111" s="14"/>
      <c r="B111" s="236"/>
      <c r="C111" s="237"/>
      <c r="D111" s="227" t="s">
        <v>155</v>
      </c>
      <c r="E111" s="238" t="s">
        <v>19</v>
      </c>
      <c r="F111" s="239" t="s">
        <v>1245</v>
      </c>
      <c r="G111" s="237"/>
      <c r="H111" s="240">
        <v>79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155</v>
      </c>
      <c r="AU111" s="246" t="s">
        <v>82</v>
      </c>
      <c r="AV111" s="14" t="s">
        <v>82</v>
      </c>
      <c r="AW111" s="14" t="s">
        <v>35</v>
      </c>
      <c r="AX111" s="14" t="s">
        <v>80</v>
      </c>
      <c r="AY111" s="246" t="s">
        <v>144</v>
      </c>
    </row>
    <row r="112" s="2" customFormat="1" ht="21.75" customHeight="1">
      <c r="A112" s="41"/>
      <c r="B112" s="42"/>
      <c r="C112" s="207" t="s">
        <v>191</v>
      </c>
      <c r="D112" s="207" t="s">
        <v>146</v>
      </c>
      <c r="E112" s="208" t="s">
        <v>164</v>
      </c>
      <c r="F112" s="209" t="s">
        <v>165</v>
      </c>
      <c r="G112" s="210" t="s">
        <v>166</v>
      </c>
      <c r="H112" s="211">
        <v>44.600000000000001</v>
      </c>
      <c r="I112" s="212"/>
      <c r="J112" s="213">
        <f>ROUND(I112*H112,2)</f>
        <v>0</v>
      </c>
      <c r="K112" s="209" t="s">
        <v>150</v>
      </c>
      <c r="L112" s="47"/>
      <c r="M112" s="214" t="s">
        <v>19</v>
      </c>
      <c r="N112" s="215" t="s">
        <v>44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151</v>
      </c>
      <c r="AT112" s="218" t="s">
        <v>146</v>
      </c>
      <c r="AU112" s="218" t="s">
        <v>82</v>
      </c>
      <c r="AY112" s="20" t="s">
        <v>144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80</v>
      </c>
      <c r="BK112" s="219">
        <f>ROUND(I112*H112,2)</f>
        <v>0</v>
      </c>
      <c r="BL112" s="20" t="s">
        <v>151</v>
      </c>
      <c r="BM112" s="218" t="s">
        <v>1246</v>
      </c>
    </row>
    <row r="113" s="2" customFormat="1">
      <c r="A113" s="41"/>
      <c r="B113" s="42"/>
      <c r="C113" s="43"/>
      <c r="D113" s="220" t="s">
        <v>153</v>
      </c>
      <c r="E113" s="43"/>
      <c r="F113" s="221" t="s">
        <v>168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153</v>
      </c>
      <c r="AU113" s="20" t="s">
        <v>82</v>
      </c>
    </row>
    <row r="114" s="13" customFormat="1">
      <c r="A114" s="13"/>
      <c r="B114" s="225"/>
      <c r="C114" s="226"/>
      <c r="D114" s="227" t="s">
        <v>155</v>
      </c>
      <c r="E114" s="228" t="s">
        <v>19</v>
      </c>
      <c r="F114" s="229" t="s">
        <v>156</v>
      </c>
      <c r="G114" s="226"/>
      <c r="H114" s="228" t="s">
        <v>19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155</v>
      </c>
      <c r="AU114" s="235" t="s">
        <v>82</v>
      </c>
      <c r="AV114" s="13" t="s">
        <v>80</v>
      </c>
      <c r="AW114" s="13" t="s">
        <v>35</v>
      </c>
      <c r="AX114" s="13" t="s">
        <v>73</v>
      </c>
      <c r="AY114" s="235" t="s">
        <v>144</v>
      </c>
    </row>
    <row r="115" s="14" customFormat="1">
      <c r="A115" s="14"/>
      <c r="B115" s="236"/>
      <c r="C115" s="237"/>
      <c r="D115" s="227" t="s">
        <v>155</v>
      </c>
      <c r="E115" s="238" t="s">
        <v>19</v>
      </c>
      <c r="F115" s="239" t="s">
        <v>1247</v>
      </c>
      <c r="G115" s="237"/>
      <c r="H115" s="240">
        <v>22.800000000000001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155</v>
      </c>
      <c r="AU115" s="246" t="s">
        <v>82</v>
      </c>
      <c r="AV115" s="14" t="s">
        <v>82</v>
      </c>
      <c r="AW115" s="14" t="s">
        <v>35</v>
      </c>
      <c r="AX115" s="14" t="s">
        <v>73</v>
      </c>
      <c r="AY115" s="246" t="s">
        <v>144</v>
      </c>
    </row>
    <row r="116" s="14" customFormat="1">
      <c r="A116" s="14"/>
      <c r="B116" s="236"/>
      <c r="C116" s="237"/>
      <c r="D116" s="227" t="s">
        <v>155</v>
      </c>
      <c r="E116" s="238" t="s">
        <v>19</v>
      </c>
      <c r="F116" s="239" t="s">
        <v>1248</v>
      </c>
      <c r="G116" s="237"/>
      <c r="H116" s="240">
        <v>3.2000000000000002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155</v>
      </c>
      <c r="AU116" s="246" t="s">
        <v>82</v>
      </c>
      <c r="AV116" s="14" t="s">
        <v>82</v>
      </c>
      <c r="AW116" s="14" t="s">
        <v>35</v>
      </c>
      <c r="AX116" s="14" t="s">
        <v>73</v>
      </c>
      <c r="AY116" s="246" t="s">
        <v>144</v>
      </c>
    </row>
    <row r="117" s="15" customFormat="1">
      <c r="A117" s="15"/>
      <c r="B117" s="247"/>
      <c r="C117" s="248"/>
      <c r="D117" s="227" t="s">
        <v>155</v>
      </c>
      <c r="E117" s="249" t="s">
        <v>19</v>
      </c>
      <c r="F117" s="250" t="s">
        <v>171</v>
      </c>
      <c r="G117" s="248"/>
      <c r="H117" s="251">
        <v>26</v>
      </c>
      <c r="I117" s="252"/>
      <c r="J117" s="248"/>
      <c r="K117" s="248"/>
      <c r="L117" s="253"/>
      <c r="M117" s="254"/>
      <c r="N117" s="255"/>
      <c r="O117" s="255"/>
      <c r="P117" s="255"/>
      <c r="Q117" s="255"/>
      <c r="R117" s="255"/>
      <c r="S117" s="255"/>
      <c r="T117" s="25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7" t="s">
        <v>155</v>
      </c>
      <c r="AU117" s="257" t="s">
        <v>82</v>
      </c>
      <c r="AV117" s="15" t="s">
        <v>163</v>
      </c>
      <c r="AW117" s="15" t="s">
        <v>35</v>
      </c>
      <c r="AX117" s="15" t="s">
        <v>73</v>
      </c>
      <c r="AY117" s="257" t="s">
        <v>144</v>
      </c>
    </row>
    <row r="118" s="13" customFormat="1">
      <c r="A118" s="13"/>
      <c r="B118" s="225"/>
      <c r="C118" s="226"/>
      <c r="D118" s="227" t="s">
        <v>155</v>
      </c>
      <c r="E118" s="228" t="s">
        <v>19</v>
      </c>
      <c r="F118" s="229" t="s">
        <v>172</v>
      </c>
      <c r="G118" s="226"/>
      <c r="H118" s="228" t="s">
        <v>19</v>
      </c>
      <c r="I118" s="230"/>
      <c r="J118" s="226"/>
      <c r="K118" s="226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155</v>
      </c>
      <c r="AU118" s="235" t="s">
        <v>82</v>
      </c>
      <c r="AV118" s="13" t="s">
        <v>80</v>
      </c>
      <c r="AW118" s="13" t="s">
        <v>35</v>
      </c>
      <c r="AX118" s="13" t="s">
        <v>73</v>
      </c>
      <c r="AY118" s="235" t="s">
        <v>144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1249</v>
      </c>
      <c r="G119" s="237"/>
      <c r="H119" s="240">
        <v>17.100000000000001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73</v>
      </c>
      <c r="AY119" s="246" t="s">
        <v>144</v>
      </c>
    </row>
    <row r="120" s="14" customFormat="1">
      <c r="A120" s="14"/>
      <c r="B120" s="236"/>
      <c r="C120" s="237"/>
      <c r="D120" s="227" t="s">
        <v>155</v>
      </c>
      <c r="E120" s="238" t="s">
        <v>19</v>
      </c>
      <c r="F120" s="239" t="s">
        <v>1250</v>
      </c>
      <c r="G120" s="237"/>
      <c r="H120" s="240">
        <v>1.5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155</v>
      </c>
      <c r="AU120" s="246" t="s">
        <v>82</v>
      </c>
      <c r="AV120" s="14" t="s">
        <v>82</v>
      </c>
      <c r="AW120" s="14" t="s">
        <v>35</v>
      </c>
      <c r="AX120" s="14" t="s">
        <v>73</v>
      </c>
      <c r="AY120" s="246" t="s">
        <v>144</v>
      </c>
    </row>
    <row r="121" s="15" customFormat="1">
      <c r="A121" s="15"/>
      <c r="B121" s="247"/>
      <c r="C121" s="248"/>
      <c r="D121" s="227" t="s">
        <v>155</v>
      </c>
      <c r="E121" s="249" t="s">
        <v>19</v>
      </c>
      <c r="F121" s="250" t="s">
        <v>171</v>
      </c>
      <c r="G121" s="248"/>
      <c r="H121" s="251">
        <v>18.600000000000001</v>
      </c>
      <c r="I121" s="252"/>
      <c r="J121" s="248"/>
      <c r="K121" s="248"/>
      <c r="L121" s="253"/>
      <c r="M121" s="254"/>
      <c r="N121" s="255"/>
      <c r="O121" s="255"/>
      <c r="P121" s="255"/>
      <c r="Q121" s="255"/>
      <c r="R121" s="255"/>
      <c r="S121" s="255"/>
      <c r="T121" s="25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7" t="s">
        <v>155</v>
      </c>
      <c r="AU121" s="257" t="s">
        <v>82</v>
      </c>
      <c r="AV121" s="15" t="s">
        <v>163</v>
      </c>
      <c r="AW121" s="15" t="s">
        <v>35</v>
      </c>
      <c r="AX121" s="15" t="s">
        <v>73</v>
      </c>
      <c r="AY121" s="257" t="s">
        <v>144</v>
      </c>
    </row>
    <row r="122" s="16" customFormat="1">
      <c r="A122" s="16"/>
      <c r="B122" s="258"/>
      <c r="C122" s="259"/>
      <c r="D122" s="227" t="s">
        <v>155</v>
      </c>
      <c r="E122" s="260" t="s">
        <v>19</v>
      </c>
      <c r="F122" s="261" t="s">
        <v>175</v>
      </c>
      <c r="G122" s="259"/>
      <c r="H122" s="262">
        <v>44.600000000000001</v>
      </c>
      <c r="I122" s="263"/>
      <c r="J122" s="259"/>
      <c r="K122" s="259"/>
      <c r="L122" s="264"/>
      <c r="M122" s="265"/>
      <c r="N122" s="266"/>
      <c r="O122" s="266"/>
      <c r="P122" s="266"/>
      <c r="Q122" s="266"/>
      <c r="R122" s="266"/>
      <c r="S122" s="266"/>
      <c r="T122" s="267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T122" s="268" t="s">
        <v>155</v>
      </c>
      <c r="AU122" s="268" t="s">
        <v>82</v>
      </c>
      <c r="AV122" s="16" t="s">
        <v>151</v>
      </c>
      <c r="AW122" s="16" t="s">
        <v>35</v>
      </c>
      <c r="AX122" s="16" t="s">
        <v>80</v>
      </c>
      <c r="AY122" s="268" t="s">
        <v>144</v>
      </c>
    </row>
    <row r="123" s="2" customFormat="1" ht="33" customHeight="1">
      <c r="A123" s="41"/>
      <c r="B123" s="42"/>
      <c r="C123" s="207" t="s">
        <v>201</v>
      </c>
      <c r="D123" s="207" t="s">
        <v>146</v>
      </c>
      <c r="E123" s="208" t="s">
        <v>792</v>
      </c>
      <c r="F123" s="209" t="s">
        <v>793</v>
      </c>
      <c r="G123" s="210" t="s">
        <v>166</v>
      </c>
      <c r="H123" s="211">
        <v>0.64000000000000001</v>
      </c>
      <c r="I123" s="212"/>
      <c r="J123" s="213">
        <f>ROUND(I123*H123,2)</f>
        <v>0</v>
      </c>
      <c r="K123" s="209" t="s">
        <v>150</v>
      </c>
      <c r="L123" s="47"/>
      <c r="M123" s="214" t="s">
        <v>19</v>
      </c>
      <c r="N123" s="215" t="s">
        <v>44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151</v>
      </c>
      <c r="AT123" s="218" t="s">
        <v>146</v>
      </c>
      <c r="AU123" s="218" t="s">
        <v>82</v>
      </c>
      <c r="AY123" s="20" t="s">
        <v>144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151</v>
      </c>
      <c r="BM123" s="218" t="s">
        <v>1251</v>
      </c>
    </row>
    <row r="124" s="2" customFormat="1">
      <c r="A124" s="41"/>
      <c r="B124" s="42"/>
      <c r="C124" s="43"/>
      <c r="D124" s="220" t="s">
        <v>153</v>
      </c>
      <c r="E124" s="43"/>
      <c r="F124" s="221" t="s">
        <v>795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153</v>
      </c>
      <c r="AU124" s="20" t="s">
        <v>82</v>
      </c>
    </row>
    <row r="125" s="13" customFormat="1">
      <c r="A125" s="13"/>
      <c r="B125" s="225"/>
      <c r="C125" s="226"/>
      <c r="D125" s="227" t="s">
        <v>155</v>
      </c>
      <c r="E125" s="228" t="s">
        <v>19</v>
      </c>
      <c r="F125" s="229" t="s">
        <v>156</v>
      </c>
      <c r="G125" s="226"/>
      <c r="H125" s="228" t="s">
        <v>19</v>
      </c>
      <c r="I125" s="230"/>
      <c r="J125" s="226"/>
      <c r="K125" s="226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155</v>
      </c>
      <c r="AU125" s="235" t="s">
        <v>82</v>
      </c>
      <c r="AV125" s="13" t="s">
        <v>80</v>
      </c>
      <c r="AW125" s="13" t="s">
        <v>35</v>
      </c>
      <c r="AX125" s="13" t="s">
        <v>73</v>
      </c>
      <c r="AY125" s="235" t="s">
        <v>144</v>
      </c>
    </row>
    <row r="126" s="14" customFormat="1">
      <c r="A126" s="14"/>
      <c r="B126" s="236"/>
      <c r="C126" s="237"/>
      <c r="D126" s="227" t="s">
        <v>155</v>
      </c>
      <c r="E126" s="238" t="s">
        <v>19</v>
      </c>
      <c r="F126" s="239" t="s">
        <v>1252</v>
      </c>
      <c r="G126" s="237"/>
      <c r="H126" s="240">
        <v>0.64000000000000001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155</v>
      </c>
      <c r="AU126" s="246" t="s">
        <v>82</v>
      </c>
      <c r="AV126" s="14" t="s">
        <v>82</v>
      </c>
      <c r="AW126" s="14" t="s">
        <v>35</v>
      </c>
      <c r="AX126" s="14" t="s">
        <v>80</v>
      </c>
      <c r="AY126" s="246" t="s">
        <v>144</v>
      </c>
    </row>
    <row r="127" s="2" customFormat="1" ht="24.15" customHeight="1">
      <c r="A127" s="41"/>
      <c r="B127" s="42"/>
      <c r="C127" s="207" t="s">
        <v>207</v>
      </c>
      <c r="D127" s="207" t="s">
        <v>146</v>
      </c>
      <c r="E127" s="208" t="s">
        <v>176</v>
      </c>
      <c r="F127" s="209" t="s">
        <v>177</v>
      </c>
      <c r="G127" s="210" t="s">
        <v>166</v>
      </c>
      <c r="H127" s="211">
        <v>70.200000000000003</v>
      </c>
      <c r="I127" s="212"/>
      <c r="J127" s="213">
        <f>ROUND(I127*H127,2)</f>
        <v>0</v>
      </c>
      <c r="K127" s="209" t="s">
        <v>150</v>
      </c>
      <c r="L127" s="47"/>
      <c r="M127" s="214" t="s">
        <v>19</v>
      </c>
      <c r="N127" s="215" t="s">
        <v>44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151</v>
      </c>
      <c r="AT127" s="218" t="s">
        <v>146</v>
      </c>
      <c r="AU127" s="218" t="s">
        <v>82</v>
      </c>
      <c r="AY127" s="20" t="s">
        <v>144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151</v>
      </c>
      <c r="BM127" s="218" t="s">
        <v>1253</v>
      </c>
    </row>
    <row r="128" s="2" customFormat="1">
      <c r="A128" s="41"/>
      <c r="B128" s="42"/>
      <c r="C128" s="43"/>
      <c r="D128" s="220" t="s">
        <v>153</v>
      </c>
      <c r="E128" s="43"/>
      <c r="F128" s="221" t="s">
        <v>179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153</v>
      </c>
      <c r="AU128" s="20" t="s">
        <v>82</v>
      </c>
    </row>
    <row r="129" s="13" customFormat="1">
      <c r="A129" s="13"/>
      <c r="B129" s="225"/>
      <c r="C129" s="226"/>
      <c r="D129" s="227" t="s">
        <v>155</v>
      </c>
      <c r="E129" s="228" t="s">
        <v>19</v>
      </c>
      <c r="F129" s="229" t="s">
        <v>156</v>
      </c>
      <c r="G129" s="226"/>
      <c r="H129" s="228" t="s">
        <v>19</v>
      </c>
      <c r="I129" s="230"/>
      <c r="J129" s="226"/>
      <c r="K129" s="226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155</v>
      </c>
      <c r="AU129" s="235" t="s">
        <v>82</v>
      </c>
      <c r="AV129" s="13" t="s">
        <v>80</v>
      </c>
      <c r="AW129" s="13" t="s">
        <v>35</v>
      </c>
      <c r="AX129" s="13" t="s">
        <v>73</v>
      </c>
      <c r="AY129" s="235" t="s">
        <v>144</v>
      </c>
    </row>
    <row r="130" s="14" customFormat="1">
      <c r="A130" s="14"/>
      <c r="B130" s="236"/>
      <c r="C130" s="237"/>
      <c r="D130" s="227" t="s">
        <v>155</v>
      </c>
      <c r="E130" s="238" t="s">
        <v>19</v>
      </c>
      <c r="F130" s="239" t="s">
        <v>1254</v>
      </c>
      <c r="G130" s="237"/>
      <c r="H130" s="240">
        <v>70.200000000000003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155</v>
      </c>
      <c r="AU130" s="246" t="s">
        <v>82</v>
      </c>
      <c r="AV130" s="14" t="s">
        <v>82</v>
      </c>
      <c r="AW130" s="14" t="s">
        <v>35</v>
      </c>
      <c r="AX130" s="14" t="s">
        <v>80</v>
      </c>
      <c r="AY130" s="246" t="s">
        <v>144</v>
      </c>
    </row>
    <row r="131" s="2" customFormat="1" ht="16.5" customHeight="1">
      <c r="A131" s="41"/>
      <c r="B131" s="42"/>
      <c r="C131" s="207" t="s">
        <v>212</v>
      </c>
      <c r="D131" s="207" t="s">
        <v>146</v>
      </c>
      <c r="E131" s="208" t="s">
        <v>508</v>
      </c>
      <c r="F131" s="209" t="s">
        <v>509</v>
      </c>
      <c r="G131" s="210" t="s">
        <v>149</v>
      </c>
      <c r="H131" s="211">
        <v>42</v>
      </c>
      <c r="I131" s="212"/>
      <c r="J131" s="213">
        <f>ROUND(I131*H131,2)</f>
        <v>0</v>
      </c>
      <c r="K131" s="209" t="s">
        <v>150</v>
      </c>
      <c r="L131" s="47"/>
      <c r="M131" s="214" t="s">
        <v>19</v>
      </c>
      <c r="N131" s="215" t="s">
        <v>44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151</v>
      </c>
      <c r="AT131" s="218" t="s">
        <v>146</v>
      </c>
      <c r="AU131" s="218" t="s">
        <v>82</v>
      </c>
      <c r="AY131" s="20" t="s">
        <v>144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151</v>
      </c>
      <c r="BM131" s="218" t="s">
        <v>1255</v>
      </c>
    </row>
    <row r="132" s="2" customFormat="1">
      <c r="A132" s="41"/>
      <c r="B132" s="42"/>
      <c r="C132" s="43"/>
      <c r="D132" s="220" t="s">
        <v>153</v>
      </c>
      <c r="E132" s="43"/>
      <c r="F132" s="221" t="s">
        <v>511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153</v>
      </c>
      <c r="AU132" s="20" t="s">
        <v>82</v>
      </c>
    </row>
    <row r="133" s="14" customFormat="1">
      <c r="A133" s="14"/>
      <c r="B133" s="236"/>
      <c r="C133" s="237"/>
      <c r="D133" s="227" t="s">
        <v>155</v>
      </c>
      <c r="E133" s="238" t="s">
        <v>19</v>
      </c>
      <c r="F133" s="239" t="s">
        <v>1234</v>
      </c>
      <c r="G133" s="237"/>
      <c r="H133" s="240">
        <v>42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155</v>
      </c>
      <c r="AU133" s="246" t="s">
        <v>82</v>
      </c>
      <c r="AV133" s="14" t="s">
        <v>82</v>
      </c>
      <c r="AW133" s="14" t="s">
        <v>35</v>
      </c>
      <c r="AX133" s="14" t="s">
        <v>80</v>
      </c>
      <c r="AY133" s="246" t="s">
        <v>144</v>
      </c>
    </row>
    <row r="134" s="2" customFormat="1" ht="16.5" customHeight="1">
      <c r="A134" s="41"/>
      <c r="B134" s="42"/>
      <c r="C134" s="207" t="s">
        <v>222</v>
      </c>
      <c r="D134" s="207" t="s">
        <v>146</v>
      </c>
      <c r="E134" s="208" t="s">
        <v>513</v>
      </c>
      <c r="F134" s="209" t="s">
        <v>514</v>
      </c>
      <c r="G134" s="210" t="s">
        <v>149</v>
      </c>
      <c r="H134" s="211">
        <v>588</v>
      </c>
      <c r="I134" s="212"/>
      <c r="J134" s="213">
        <f>ROUND(I134*H134,2)</f>
        <v>0</v>
      </c>
      <c r="K134" s="209" t="s">
        <v>150</v>
      </c>
      <c r="L134" s="47"/>
      <c r="M134" s="214" t="s">
        <v>19</v>
      </c>
      <c r="N134" s="215" t="s">
        <v>44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151</v>
      </c>
      <c r="AT134" s="218" t="s">
        <v>146</v>
      </c>
      <c r="AU134" s="218" t="s">
        <v>82</v>
      </c>
      <c r="AY134" s="20" t="s">
        <v>144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151</v>
      </c>
      <c r="BM134" s="218" t="s">
        <v>1256</v>
      </c>
    </row>
    <row r="135" s="2" customFormat="1">
      <c r="A135" s="41"/>
      <c r="B135" s="42"/>
      <c r="C135" s="43"/>
      <c r="D135" s="220" t="s">
        <v>153</v>
      </c>
      <c r="E135" s="43"/>
      <c r="F135" s="221" t="s">
        <v>516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153</v>
      </c>
      <c r="AU135" s="20" t="s">
        <v>82</v>
      </c>
    </row>
    <row r="136" s="14" customFormat="1">
      <c r="A136" s="14"/>
      <c r="B136" s="236"/>
      <c r="C136" s="237"/>
      <c r="D136" s="227" t="s">
        <v>155</v>
      </c>
      <c r="E136" s="238" t="s">
        <v>19</v>
      </c>
      <c r="F136" s="239" t="s">
        <v>1257</v>
      </c>
      <c r="G136" s="237"/>
      <c r="H136" s="240">
        <v>588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155</v>
      </c>
      <c r="AU136" s="246" t="s">
        <v>82</v>
      </c>
      <c r="AV136" s="14" t="s">
        <v>82</v>
      </c>
      <c r="AW136" s="14" t="s">
        <v>35</v>
      </c>
      <c r="AX136" s="14" t="s">
        <v>80</v>
      </c>
      <c r="AY136" s="246" t="s">
        <v>144</v>
      </c>
    </row>
    <row r="137" s="2" customFormat="1" ht="37.8" customHeight="1">
      <c r="A137" s="41"/>
      <c r="B137" s="42"/>
      <c r="C137" s="207" t="s">
        <v>228</v>
      </c>
      <c r="D137" s="207" t="s">
        <v>146</v>
      </c>
      <c r="E137" s="208" t="s">
        <v>183</v>
      </c>
      <c r="F137" s="209" t="s">
        <v>184</v>
      </c>
      <c r="G137" s="210" t="s">
        <v>166</v>
      </c>
      <c r="H137" s="211">
        <v>114.8</v>
      </c>
      <c r="I137" s="212"/>
      <c r="J137" s="213">
        <f>ROUND(I137*H137,2)</f>
        <v>0</v>
      </c>
      <c r="K137" s="209" t="s">
        <v>150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151</v>
      </c>
      <c r="AT137" s="218" t="s">
        <v>146</v>
      </c>
      <c r="AU137" s="218" t="s">
        <v>82</v>
      </c>
      <c r="AY137" s="20" t="s">
        <v>144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151</v>
      </c>
      <c r="BM137" s="218" t="s">
        <v>1258</v>
      </c>
    </row>
    <row r="138" s="2" customFormat="1">
      <c r="A138" s="41"/>
      <c r="B138" s="42"/>
      <c r="C138" s="43"/>
      <c r="D138" s="220" t="s">
        <v>153</v>
      </c>
      <c r="E138" s="43"/>
      <c r="F138" s="221" t="s">
        <v>186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153</v>
      </c>
      <c r="AU138" s="20" t="s">
        <v>82</v>
      </c>
    </row>
    <row r="139" s="14" customFormat="1">
      <c r="A139" s="14"/>
      <c r="B139" s="236"/>
      <c r="C139" s="237"/>
      <c r="D139" s="227" t="s">
        <v>155</v>
      </c>
      <c r="E139" s="238" t="s">
        <v>19</v>
      </c>
      <c r="F139" s="239" t="s">
        <v>1259</v>
      </c>
      <c r="G139" s="237"/>
      <c r="H139" s="240">
        <v>44.600000000000001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155</v>
      </c>
      <c r="AU139" s="246" t="s">
        <v>82</v>
      </c>
      <c r="AV139" s="14" t="s">
        <v>82</v>
      </c>
      <c r="AW139" s="14" t="s">
        <v>35</v>
      </c>
      <c r="AX139" s="14" t="s">
        <v>73</v>
      </c>
      <c r="AY139" s="246" t="s">
        <v>144</v>
      </c>
    </row>
    <row r="140" s="14" customFormat="1">
      <c r="A140" s="14"/>
      <c r="B140" s="236"/>
      <c r="C140" s="237"/>
      <c r="D140" s="227" t="s">
        <v>155</v>
      </c>
      <c r="E140" s="238" t="s">
        <v>19</v>
      </c>
      <c r="F140" s="239" t="s">
        <v>1260</v>
      </c>
      <c r="G140" s="237"/>
      <c r="H140" s="240">
        <v>70.200000000000003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155</v>
      </c>
      <c r="AU140" s="246" t="s">
        <v>82</v>
      </c>
      <c r="AV140" s="14" t="s">
        <v>82</v>
      </c>
      <c r="AW140" s="14" t="s">
        <v>35</v>
      </c>
      <c r="AX140" s="14" t="s">
        <v>73</v>
      </c>
      <c r="AY140" s="246" t="s">
        <v>144</v>
      </c>
    </row>
    <row r="141" s="16" customFormat="1">
      <c r="A141" s="16"/>
      <c r="B141" s="258"/>
      <c r="C141" s="259"/>
      <c r="D141" s="227" t="s">
        <v>155</v>
      </c>
      <c r="E141" s="260" t="s">
        <v>19</v>
      </c>
      <c r="F141" s="261" t="s">
        <v>175</v>
      </c>
      <c r="G141" s="259"/>
      <c r="H141" s="262">
        <v>114.80000000000001</v>
      </c>
      <c r="I141" s="263"/>
      <c r="J141" s="259"/>
      <c r="K141" s="259"/>
      <c r="L141" s="264"/>
      <c r="M141" s="265"/>
      <c r="N141" s="266"/>
      <c r="O141" s="266"/>
      <c r="P141" s="266"/>
      <c r="Q141" s="266"/>
      <c r="R141" s="266"/>
      <c r="S141" s="266"/>
      <c r="T141" s="267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268" t="s">
        <v>155</v>
      </c>
      <c r="AU141" s="268" t="s">
        <v>82</v>
      </c>
      <c r="AV141" s="16" t="s">
        <v>151</v>
      </c>
      <c r="AW141" s="16" t="s">
        <v>35</v>
      </c>
      <c r="AX141" s="16" t="s">
        <v>80</v>
      </c>
      <c r="AY141" s="268" t="s">
        <v>144</v>
      </c>
    </row>
    <row r="142" s="2" customFormat="1" ht="37.8" customHeight="1">
      <c r="A142" s="41"/>
      <c r="B142" s="42"/>
      <c r="C142" s="207" t="s">
        <v>8</v>
      </c>
      <c r="D142" s="207" t="s">
        <v>146</v>
      </c>
      <c r="E142" s="208" t="s">
        <v>192</v>
      </c>
      <c r="F142" s="209" t="s">
        <v>193</v>
      </c>
      <c r="G142" s="210" t="s">
        <v>166</v>
      </c>
      <c r="H142" s="211">
        <v>1148</v>
      </c>
      <c r="I142" s="212"/>
      <c r="J142" s="213">
        <f>ROUND(I142*H142,2)</f>
        <v>0</v>
      </c>
      <c r="K142" s="209" t="s">
        <v>150</v>
      </c>
      <c r="L142" s="47"/>
      <c r="M142" s="214" t="s">
        <v>19</v>
      </c>
      <c r="N142" s="215" t="s">
        <v>44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151</v>
      </c>
      <c r="AT142" s="218" t="s">
        <v>146</v>
      </c>
      <c r="AU142" s="218" t="s">
        <v>82</v>
      </c>
      <c r="AY142" s="20" t="s">
        <v>144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80</v>
      </c>
      <c r="BK142" s="219">
        <f>ROUND(I142*H142,2)</f>
        <v>0</v>
      </c>
      <c r="BL142" s="20" t="s">
        <v>151</v>
      </c>
      <c r="BM142" s="218" t="s">
        <v>1261</v>
      </c>
    </row>
    <row r="143" s="2" customFormat="1">
      <c r="A143" s="41"/>
      <c r="B143" s="42"/>
      <c r="C143" s="43"/>
      <c r="D143" s="220" t="s">
        <v>153</v>
      </c>
      <c r="E143" s="43"/>
      <c r="F143" s="221" t="s">
        <v>195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153</v>
      </c>
      <c r="AU143" s="20" t="s">
        <v>82</v>
      </c>
    </row>
    <row r="144" s="13" customFormat="1">
      <c r="A144" s="13"/>
      <c r="B144" s="225"/>
      <c r="C144" s="226"/>
      <c r="D144" s="227" t="s">
        <v>155</v>
      </c>
      <c r="E144" s="228" t="s">
        <v>19</v>
      </c>
      <c r="F144" s="229" t="s">
        <v>196</v>
      </c>
      <c r="G144" s="226"/>
      <c r="H144" s="228" t="s">
        <v>19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155</v>
      </c>
      <c r="AU144" s="235" t="s">
        <v>82</v>
      </c>
      <c r="AV144" s="13" t="s">
        <v>80</v>
      </c>
      <c r="AW144" s="13" t="s">
        <v>35</v>
      </c>
      <c r="AX144" s="13" t="s">
        <v>73</v>
      </c>
      <c r="AY144" s="235" t="s">
        <v>144</v>
      </c>
    </row>
    <row r="145" s="14" customFormat="1">
      <c r="A145" s="14"/>
      <c r="B145" s="236"/>
      <c r="C145" s="237"/>
      <c r="D145" s="227" t="s">
        <v>155</v>
      </c>
      <c r="E145" s="238" t="s">
        <v>19</v>
      </c>
      <c r="F145" s="239" t="s">
        <v>1262</v>
      </c>
      <c r="G145" s="237"/>
      <c r="H145" s="240">
        <v>1148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155</v>
      </c>
      <c r="AU145" s="246" t="s">
        <v>82</v>
      </c>
      <c r="AV145" s="14" t="s">
        <v>82</v>
      </c>
      <c r="AW145" s="14" t="s">
        <v>35</v>
      </c>
      <c r="AX145" s="14" t="s">
        <v>80</v>
      </c>
      <c r="AY145" s="246" t="s">
        <v>144</v>
      </c>
    </row>
    <row r="146" s="2" customFormat="1" ht="24.15" customHeight="1">
      <c r="A146" s="41"/>
      <c r="B146" s="42"/>
      <c r="C146" s="207" t="s">
        <v>241</v>
      </c>
      <c r="D146" s="207" t="s">
        <v>146</v>
      </c>
      <c r="E146" s="208" t="s">
        <v>208</v>
      </c>
      <c r="F146" s="209" t="s">
        <v>209</v>
      </c>
      <c r="G146" s="210" t="s">
        <v>166</v>
      </c>
      <c r="H146" s="211">
        <v>114.8</v>
      </c>
      <c r="I146" s="212"/>
      <c r="J146" s="213">
        <f>ROUND(I146*H146,2)</f>
        <v>0</v>
      </c>
      <c r="K146" s="209" t="s">
        <v>150</v>
      </c>
      <c r="L146" s="47"/>
      <c r="M146" s="214" t="s">
        <v>19</v>
      </c>
      <c r="N146" s="215" t="s">
        <v>44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151</v>
      </c>
      <c r="AT146" s="218" t="s">
        <v>146</v>
      </c>
      <c r="AU146" s="218" t="s">
        <v>82</v>
      </c>
      <c r="AY146" s="20" t="s">
        <v>144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151</v>
      </c>
      <c r="BM146" s="218" t="s">
        <v>1263</v>
      </c>
    </row>
    <row r="147" s="2" customFormat="1">
      <c r="A147" s="41"/>
      <c r="B147" s="42"/>
      <c r="C147" s="43"/>
      <c r="D147" s="220" t="s">
        <v>153</v>
      </c>
      <c r="E147" s="43"/>
      <c r="F147" s="221" t="s">
        <v>211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153</v>
      </c>
      <c r="AU147" s="20" t="s">
        <v>82</v>
      </c>
    </row>
    <row r="148" s="14" customFormat="1">
      <c r="A148" s="14"/>
      <c r="B148" s="236"/>
      <c r="C148" s="237"/>
      <c r="D148" s="227" t="s">
        <v>155</v>
      </c>
      <c r="E148" s="238" t="s">
        <v>19</v>
      </c>
      <c r="F148" s="239" t="s">
        <v>1259</v>
      </c>
      <c r="G148" s="237"/>
      <c r="H148" s="240">
        <v>44.600000000000001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155</v>
      </c>
      <c r="AU148" s="246" t="s">
        <v>82</v>
      </c>
      <c r="AV148" s="14" t="s">
        <v>82</v>
      </c>
      <c r="AW148" s="14" t="s">
        <v>35</v>
      </c>
      <c r="AX148" s="14" t="s">
        <v>73</v>
      </c>
      <c r="AY148" s="246" t="s">
        <v>144</v>
      </c>
    </row>
    <row r="149" s="14" customFormat="1">
      <c r="A149" s="14"/>
      <c r="B149" s="236"/>
      <c r="C149" s="237"/>
      <c r="D149" s="227" t="s">
        <v>155</v>
      </c>
      <c r="E149" s="238" t="s">
        <v>19</v>
      </c>
      <c r="F149" s="239" t="s">
        <v>1260</v>
      </c>
      <c r="G149" s="237"/>
      <c r="H149" s="240">
        <v>70.200000000000003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155</v>
      </c>
      <c r="AU149" s="246" t="s">
        <v>82</v>
      </c>
      <c r="AV149" s="14" t="s">
        <v>82</v>
      </c>
      <c r="AW149" s="14" t="s">
        <v>35</v>
      </c>
      <c r="AX149" s="14" t="s">
        <v>73</v>
      </c>
      <c r="AY149" s="246" t="s">
        <v>144</v>
      </c>
    </row>
    <row r="150" s="16" customFormat="1">
      <c r="A150" s="16"/>
      <c r="B150" s="258"/>
      <c r="C150" s="259"/>
      <c r="D150" s="227" t="s">
        <v>155</v>
      </c>
      <c r="E150" s="260" t="s">
        <v>19</v>
      </c>
      <c r="F150" s="261" t="s">
        <v>175</v>
      </c>
      <c r="G150" s="259"/>
      <c r="H150" s="262">
        <v>114.80000000000001</v>
      </c>
      <c r="I150" s="263"/>
      <c r="J150" s="259"/>
      <c r="K150" s="259"/>
      <c r="L150" s="264"/>
      <c r="M150" s="265"/>
      <c r="N150" s="266"/>
      <c r="O150" s="266"/>
      <c r="P150" s="266"/>
      <c r="Q150" s="266"/>
      <c r="R150" s="266"/>
      <c r="S150" s="266"/>
      <c r="T150" s="267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68" t="s">
        <v>155</v>
      </c>
      <c r="AU150" s="268" t="s">
        <v>82</v>
      </c>
      <c r="AV150" s="16" t="s">
        <v>151</v>
      </c>
      <c r="AW150" s="16" t="s">
        <v>35</v>
      </c>
      <c r="AX150" s="16" t="s">
        <v>80</v>
      </c>
      <c r="AY150" s="268" t="s">
        <v>144</v>
      </c>
    </row>
    <row r="151" s="2" customFormat="1" ht="24.15" customHeight="1">
      <c r="A151" s="41"/>
      <c r="B151" s="42"/>
      <c r="C151" s="207" t="s">
        <v>249</v>
      </c>
      <c r="D151" s="207" t="s">
        <v>146</v>
      </c>
      <c r="E151" s="208" t="s">
        <v>213</v>
      </c>
      <c r="F151" s="209" t="s">
        <v>214</v>
      </c>
      <c r="G151" s="210" t="s">
        <v>215</v>
      </c>
      <c r="H151" s="211">
        <v>206.63999999999999</v>
      </c>
      <c r="I151" s="212"/>
      <c r="J151" s="213">
        <f>ROUND(I151*H151,2)</f>
        <v>0</v>
      </c>
      <c r="K151" s="209" t="s">
        <v>150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151</v>
      </c>
      <c r="AT151" s="218" t="s">
        <v>146</v>
      </c>
      <c r="AU151" s="218" t="s">
        <v>82</v>
      </c>
      <c r="AY151" s="20" t="s">
        <v>144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151</v>
      </c>
      <c r="BM151" s="218" t="s">
        <v>1264</v>
      </c>
    </row>
    <row r="152" s="2" customFormat="1">
      <c r="A152" s="41"/>
      <c r="B152" s="42"/>
      <c r="C152" s="43"/>
      <c r="D152" s="220" t="s">
        <v>153</v>
      </c>
      <c r="E152" s="43"/>
      <c r="F152" s="221" t="s">
        <v>217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153</v>
      </c>
      <c r="AU152" s="20" t="s">
        <v>82</v>
      </c>
    </row>
    <row r="153" s="14" customFormat="1">
      <c r="A153" s="14"/>
      <c r="B153" s="236"/>
      <c r="C153" s="237"/>
      <c r="D153" s="227" t="s">
        <v>155</v>
      </c>
      <c r="E153" s="238" t="s">
        <v>19</v>
      </c>
      <c r="F153" s="239" t="s">
        <v>1265</v>
      </c>
      <c r="G153" s="237"/>
      <c r="H153" s="240">
        <v>206.63999999999999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155</v>
      </c>
      <c r="AU153" s="246" t="s">
        <v>82</v>
      </c>
      <c r="AV153" s="14" t="s">
        <v>82</v>
      </c>
      <c r="AW153" s="14" t="s">
        <v>35</v>
      </c>
      <c r="AX153" s="14" t="s">
        <v>80</v>
      </c>
      <c r="AY153" s="246" t="s">
        <v>144</v>
      </c>
    </row>
    <row r="154" s="2" customFormat="1" ht="37.8" customHeight="1">
      <c r="A154" s="41"/>
      <c r="B154" s="42"/>
      <c r="C154" s="207" t="s">
        <v>256</v>
      </c>
      <c r="D154" s="207" t="s">
        <v>146</v>
      </c>
      <c r="E154" s="208" t="s">
        <v>223</v>
      </c>
      <c r="F154" s="209" t="s">
        <v>224</v>
      </c>
      <c r="G154" s="210" t="s">
        <v>166</v>
      </c>
      <c r="H154" s="211">
        <v>60.840000000000003</v>
      </c>
      <c r="I154" s="212"/>
      <c r="J154" s="213">
        <f>ROUND(I154*H154,2)</f>
        <v>0</v>
      </c>
      <c r="K154" s="209" t="s">
        <v>150</v>
      </c>
      <c r="L154" s="47"/>
      <c r="M154" s="214" t="s">
        <v>19</v>
      </c>
      <c r="N154" s="215" t="s">
        <v>44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151</v>
      </c>
      <c r="AT154" s="218" t="s">
        <v>146</v>
      </c>
      <c r="AU154" s="218" t="s">
        <v>82</v>
      </c>
      <c r="AY154" s="20" t="s">
        <v>144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151</v>
      </c>
      <c r="BM154" s="218" t="s">
        <v>1266</v>
      </c>
    </row>
    <row r="155" s="2" customFormat="1">
      <c r="A155" s="41"/>
      <c r="B155" s="42"/>
      <c r="C155" s="43"/>
      <c r="D155" s="220" t="s">
        <v>153</v>
      </c>
      <c r="E155" s="43"/>
      <c r="F155" s="221" t="s">
        <v>226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153</v>
      </c>
      <c r="AU155" s="20" t="s">
        <v>82</v>
      </c>
    </row>
    <row r="156" s="14" customFormat="1">
      <c r="A156" s="14"/>
      <c r="B156" s="236"/>
      <c r="C156" s="237"/>
      <c r="D156" s="227" t="s">
        <v>155</v>
      </c>
      <c r="E156" s="238" t="s">
        <v>19</v>
      </c>
      <c r="F156" s="239" t="s">
        <v>1267</v>
      </c>
      <c r="G156" s="237"/>
      <c r="H156" s="240">
        <v>60.840000000000003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155</v>
      </c>
      <c r="AU156" s="246" t="s">
        <v>82</v>
      </c>
      <c r="AV156" s="14" t="s">
        <v>82</v>
      </c>
      <c r="AW156" s="14" t="s">
        <v>35</v>
      </c>
      <c r="AX156" s="14" t="s">
        <v>80</v>
      </c>
      <c r="AY156" s="246" t="s">
        <v>144</v>
      </c>
    </row>
    <row r="157" s="2" customFormat="1" ht="16.5" customHeight="1">
      <c r="A157" s="41"/>
      <c r="B157" s="42"/>
      <c r="C157" s="269" t="s">
        <v>263</v>
      </c>
      <c r="D157" s="269" t="s">
        <v>229</v>
      </c>
      <c r="E157" s="270" t="s">
        <v>230</v>
      </c>
      <c r="F157" s="271" t="s">
        <v>231</v>
      </c>
      <c r="G157" s="272" t="s">
        <v>215</v>
      </c>
      <c r="H157" s="273">
        <v>109.512</v>
      </c>
      <c r="I157" s="274"/>
      <c r="J157" s="275">
        <f>ROUND(I157*H157,2)</f>
        <v>0</v>
      </c>
      <c r="K157" s="271" t="s">
        <v>150</v>
      </c>
      <c r="L157" s="276"/>
      <c r="M157" s="277" t="s">
        <v>19</v>
      </c>
      <c r="N157" s="278" t="s">
        <v>44</v>
      </c>
      <c r="O157" s="87"/>
      <c r="P157" s="216">
        <f>O157*H157</f>
        <v>0</v>
      </c>
      <c r="Q157" s="216">
        <v>1</v>
      </c>
      <c r="R157" s="216">
        <f>Q157*H157</f>
        <v>109.512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207</v>
      </c>
      <c r="AT157" s="218" t="s">
        <v>229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1268</v>
      </c>
    </row>
    <row r="158" s="14" customFormat="1">
      <c r="A158" s="14"/>
      <c r="B158" s="236"/>
      <c r="C158" s="237"/>
      <c r="D158" s="227" t="s">
        <v>155</v>
      </c>
      <c r="E158" s="238" t="s">
        <v>19</v>
      </c>
      <c r="F158" s="239" t="s">
        <v>1269</v>
      </c>
      <c r="G158" s="237"/>
      <c r="H158" s="240">
        <v>109.512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155</v>
      </c>
      <c r="AU158" s="246" t="s">
        <v>82</v>
      </c>
      <c r="AV158" s="14" t="s">
        <v>82</v>
      </c>
      <c r="AW158" s="14" t="s">
        <v>35</v>
      </c>
      <c r="AX158" s="14" t="s">
        <v>80</v>
      </c>
      <c r="AY158" s="246" t="s">
        <v>144</v>
      </c>
    </row>
    <row r="159" s="2" customFormat="1" ht="24.15" customHeight="1">
      <c r="A159" s="41"/>
      <c r="B159" s="42"/>
      <c r="C159" s="207" t="s">
        <v>269</v>
      </c>
      <c r="D159" s="207" t="s">
        <v>146</v>
      </c>
      <c r="E159" s="208" t="s">
        <v>806</v>
      </c>
      <c r="F159" s="209" t="s">
        <v>807</v>
      </c>
      <c r="G159" s="210" t="s">
        <v>149</v>
      </c>
      <c r="H159" s="211">
        <v>42</v>
      </c>
      <c r="I159" s="212"/>
      <c r="J159" s="213">
        <f>ROUND(I159*H159,2)</f>
        <v>0</v>
      </c>
      <c r="K159" s="209" t="s">
        <v>150</v>
      </c>
      <c r="L159" s="47"/>
      <c r="M159" s="214" t="s">
        <v>19</v>
      </c>
      <c r="N159" s="215" t="s">
        <v>44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151</v>
      </c>
      <c r="AT159" s="218" t="s">
        <v>146</v>
      </c>
      <c r="AU159" s="218" t="s">
        <v>82</v>
      </c>
      <c r="AY159" s="20" t="s">
        <v>144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151</v>
      </c>
      <c r="BM159" s="218" t="s">
        <v>1270</v>
      </c>
    </row>
    <row r="160" s="2" customFormat="1">
      <c r="A160" s="41"/>
      <c r="B160" s="42"/>
      <c r="C160" s="43"/>
      <c r="D160" s="220" t="s">
        <v>153</v>
      </c>
      <c r="E160" s="43"/>
      <c r="F160" s="221" t="s">
        <v>809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153</v>
      </c>
      <c r="AU160" s="20" t="s">
        <v>82</v>
      </c>
    </row>
    <row r="161" s="13" customFormat="1">
      <c r="A161" s="13"/>
      <c r="B161" s="225"/>
      <c r="C161" s="226"/>
      <c r="D161" s="227" t="s">
        <v>155</v>
      </c>
      <c r="E161" s="228" t="s">
        <v>19</v>
      </c>
      <c r="F161" s="229" t="s">
        <v>810</v>
      </c>
      <c r="G161" s="226"/>
      <c r="H161" s="228" t="s">
        <v>19</v>
      </c>
      <c r="I161" s="230"/>
      <c r="J161" s="226"/>
      <c r="K161" s="226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155</v>
      </c>
      <c r="AU161" s="235" t="s">
        <v>82</v>
      </c>
      <c r="AV161" s="13" t="s">
        <v>80</v>
      </c>
      <c r="AW161" s="13" t="s">
        <v>35</v>
      </c>
      <c r="AX161" s="13" t="s">
        <v>73</v>
      </c>
      <c r="AY161" s="235" t="s">
        <v>144</v>
      </c>
    </row>
    <row r="162" s="14" customFormat="1">
      <c r="A162" s="14"/>
      <c r="B162" s="236"/>
      <c r="C162" s="237"/>
      <c r="D162" s="227" t="s">
        <v>155</v>
      </c>
      <c r="E162" s="238" t="s">
        <v>19</v>
      </c>
      <c r="F162" s="239" t="s">
        <v>1271</v>
      </c>
      <c r="G162" s="237"/>
      <c r="H162" s="240">
        <v>42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155</v>
      </c>
      <c r="AU162" s="246" t="s">
        <v>82</v>
      </c>
      <c r="AV162" s="14" t="s">
        <v>82</v>
      </c>
      <c r="AW162" s="14" t="s">
        <v>35</v>
      </c>
      <c r="AX162" s="14" t="s">
        <v>80</v>
      </c>
      <c r="AY162" s="246" t="s">
        <v>144</v>
      </c>
    </row>
    <row r="163" s="2" customFormat="1" ht="16.5" customHeight="1">
      <c r="A163" s="41"/>
      <c r="B163" s="42"/>
      <c r="C163" s="269" t="s">
        <v>275</v>
      </c>
      <c r="D163" s="269" t="s">
        <v>229</v>
      </c>
      <c r="E163" s="270" t="s">
        <v>812</v>
      </c>
      <c r="F163" s="271" t="s">
        <v>813</v>
      </c>
      <c r="G163" s="272" t="s">
        <v>215</v>
      </c>
      <c r="H163" s="273">
        <v>15.119999999999999</v>
      </c>
      <c r="I163" s="274"/>
      <c r="J163" s="275">
        <f>ROUND(I163*H163,2)</f>
        <v>0</v>
      </c>
      <c r="K163" s="271" t="s">
        <v>150</v>
      </c>
      <c r="L163" s="276"/>
      <c r="M163" s="277" t="s">
        <v>19</v>
      </c>
      <c r="N163" s="278" t="s">
        <v>44</v>
      </c>
      <c r="O163" s="87"/>
      <c r="P163" s="216">
        <f>O163*H163</f>
        <v>0</v>
      </c>
      <c r="Q163" s="216">
        <v>1</v>
      </c>
      <c r="R163" s="216">
        <f>Q163*H163</f>
        <v>15.119999999999999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207</v>
      </c>
      <c r="AT163" s="218" t="s">
        <v>229</v>
      </c>
      <c r="AU163" s="218" t="s">
        <v>82</v>
      </c>
      <c r="AY163" s="20" t="s">
        <v>144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151</v>
      </c>
      <c r="BM163" s="218" t="s">
        <v>1272</v>
      </c>
    </row>
    <row r="164" s="14" customFormat="1">
      <c r="A164" s="14"/>
      <c r="B164" s="236"/>
      <c r="C164" s="237"/>
      <c r="D164" s="227" t="s">
        <v>155</v>
      </c>
      <c r="E164" s="238" t="s">
        <v>19</v>
      </c>
      <c r="F164" s="239" t="s">
        <v>1273</v>
      </c>
      <c r="G164" s="237"/>
      <c r="H164" s="240">
        <v>15.119999999999999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155</v>
      </c>
      <c r="AU164" s="246" t="s">
        <v>82</v>
      </c>
      <c r="AV164" s="14" t="s">
        <v>82</v>
      </c>
      <c r="AW164" s="14" t="s">
        <v>35</v>
      </c>
      <c r="AX164" s="14" t="s">
        <v>80</v>
      </c>
      <c r="AY164" s="246" t="s">
        <v>144</v>
      </c>
    </row>
    <row r="165" s="2" customFormat="1" ht="24.15" customHeight="1">
      <c r="A165" s="41"/>
      <c r="B165" s="42"/>
      <c r="C165" s="207" t="s">
        <v>282</v>
      </c>
      <c r="D165" s="207" t="s">
        <v>146</v>
      </c>
      <c r="E165" s="208" t="s">
        <v>816</v>
      </c>
      <c r="F165" s="209" t="s">
        <v>817</v>
      </c>
      <c r="G165" s="210" t="s">
        <v>149</v>
      </c>
      <c r="H165" s="211">
        <v>42</v>
      </c>
      <c r="I165" s="212"/>
      <c r="J165" s="213">
        <f>ROUND(I165*H165,2)</f>
        <v>0</v>
      </c>
      <c r="K165" s="209" t="s">
        <v>150</v>
      </c>
      <c r="L165" s="47"/>
      <c r="M165" s="214" t="s">
        <v>19</v>
      </c>
      <c r="N165" s="215" t="s">
        <v>44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151</v>
      </c>
      <c r="AT165" s="218" t="s">
        <v>146</v>
      </c>
      <c r="AU165" s="218" t="s">
        <v>82</v>
      </c>
      <c r="AY165" s="20" t="s">
        <v>144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151</v>
      </c>
      <c r="BM165" s="218" t="s">
        <v>1274</v>
      </c>
    </row>
    <row r="166" s="2" customFormat="1">
      <c r="A166" s="41"/>
      <c r="B166" s="42"/>
      <c r="C166" s="43"/>
      <c r="D166" s="220" t="s">
        <v>153</v>
      </c>
      <c r="E166" s="43"/>
      <c r="F166" s="221" t="s">
        <v>819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153</v>
      </c>
      <c r="AU166" s="20" t="s">
        <v>82</v>
      </c>
    </row>
    <row r="167" s="13" customFormat="1">
      <c r="A167" s="13"/>
      <c r="B167" s="225"/>
      <c r="C167" s="226"/>
      <c r="D167" s="227" t="s">
        <v>155</v>
      </c>
      <c r="E167" s="228" t="s">
        <v>19</v>
      </c>
      <c r="F167" s="229" t="s">
        <v>810</v>
      </c>
      <c r="G167" s="226"/>
      <c r="H167" s="228" t="s">
        <v>19</v>
      </c>
      <c r="I167" s="230"/>
      <c r="J167" s="226"/>
      <c r="K167" s="226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155</v>
      </c>
      <c r="AU167" s="235" t="s">
        <v>82</v>
      </c>
      <c r="AV167" s="13" t="s">
        <v>80</v>
      </c>
      <c r="AW167" s="13" t="s">
        <v>35</v>
      </c>
      <c r="AX167" s="13" t="s">
        <v>73</v>
      </c>
      <c r="AY167" s="235" t="s">
        <v>144</v>
      </c>
    </row>
    <row r="168" s="14" customFormat="1">
      <c r="A168" s="14"/>
      <c r="B168" s="236"/>
      <c r="C168" s="237"/>
      <c r="D168" s="227" t="s">
        <v>155</v>
      </c>
      <c r="E168" s="238" t="s">
        <v>19</v>
      </c>
      <c r="F168" s="239" t="s">
        <v>1275</v>
      </c>
      <c r="G168" s="237"/>
      <c r="H168" s="240">
        <v>42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155</v>
      </c>
      <c r="AU168" s="246" t="s">
        <v>82</v>
      </c>
      <c r="AV168" s="14" t="s">
        <v>82</v>
      </c>
      <c r="AW168" s="14" t="s">
        <v>35</v>
      </c>
      <c r="AX168" s="14" t="s">
        <v>80</v>
      </c>
      <c r="AY168" s="246" t="s">
        <v>144</v>
      </c>
    </row>
    <row r="169" s="2" customFormat="1" ht="16.5" customHeight="1">
      <c r="A169" s="41"/>
      <c r="B169" s="42"/>
      <c r="C169" s="269" t="s">
        <v>288</v>
      </c>
      <c r="D169" s="269" t="s">
        <v>229</v>
      </c>
      <c r="E169" s="270" t="s">
        <v>1276</v>
      </c>
      <c r="F169" s="271" t="s">
        <v>1277</v>
      </c>
      <c r="G169" s="272" t="s">
        <v>1278</v>
      </c>
      <c r="H169" s="273">
        <v>2.1419999999999999</v>
      </c>
      <c r="I169" s="274"/>
      <c r="J169" s="275">
        <f>ROUND(I169*H169,2)</f>
        <v>0</v>
      </c>
      <c r="K169" s="271" t="s">
        <v>150</v>
      </c>
      <c r="L169" s="276"/>
      <c r="M169" s="277" t="s">
        <v>19</v>
      </c>
      <c r="N169" s="278" t="s">
        <v>44</v>
      </c>
      <c r="O169" s="87"/>
      <c r="P169" s="216">
        <f>O169*H169</f>
        <v>0</v>
      </c>
      <c r="Q169" s="216">
        <v>0.001</v>
      </c>
      <c r="R169" s="216">
        <f>Q169*H169</f>
        <v>0.0021419999999999998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207</v>
      </c>
      <c r="AT169" s="218" t="s">
        <v>229</v>
      </c>
      <c r="AU169" s="218" t="s">
        <v>82</v>
      </c>
      <c r="AY169" s="20" t="s">
        <v>144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151</v>
      </c>
      <c r="BM169" s="218" t="s">
        <v>1279</v>
      </c>
    </row>
    <row r="170" s="14" customFormat="1">
      <c r="A170" s="14"/>
      <c r="B170" s="236"/>
      <c r="C170" s="237"/>
      <c r="D170" s="227" t="s">
        <v>155</v>
      </c>
      <c r="E170" s="238" t="s">
        <v>19</v>
      </c>
      <c r="F170" s="239" t="s">
        <v>1280</v>
      </c>
      <c r="G170" s="237"/>
      <c r="H170" s="240">
        <v>2.1419999999999999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155</v>
      </c>
      <c r="AU170" s="246" t="s">
        <v>82</v>
      </c>
      <c r="AV170" s="14" t="s">
        <v>82</v>
      </c>
      <c r="AW170" s="14" t="s">
        <v>35</v>
      </c>
      <c r="AX170" s="14" t="s">
        <v>80</v>
      </c>
      <c r="AY170" s="246" t="s">
        <v>144</v>
      </c>
    </row>
    <row r="171" s="2" customFormat="1" ht="21.75" customHeight="1">
      <c r="A171" s="41"/>
      <c r="B171" s="42"/>
      <c r="C171" s="207" t="s">
        <v>7</v>
      </c>
      <c r="D171" s="207" t="s">
        <v>146</v>
      </c>
      <c r="E171" s="208" t="s">
        <v>234</v>
      </c>
      <c r="F171" s="209" t="s">
        <v>235</v>
      </c>
      <c r="G171" s="210" t="s">
        <v>149</v>
      </c>
      <c r="H171" s="211">
        <v>124</v>
      </c>
      <c r="I171" s="212"/>
      <c r="J171" s="213">
        <f>ROUND(I171*H171,2)</f>
        <v>0</v>
      </c>
      <c r="K171" s="209" t="s">
        <v>150</v>
      </c>
      <c r="L171" s="47"/>
      <c r="M171" s="214" t="s">
        <v>19</v>
      </c>
      <c r="N171" s="215" t="s">
        <v>44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151</v>
      </c>
      <c r="AT171" s="218" t="s">
        <v>146</v>
      </c>
      <c r="AU171" s="218" t="s">
        <v>82</v>
      </c>
      <c r="AY171" s="20" t="s">
        <v>144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80</v>
      </c>
      <c r="BK171" s="219">
        <f>ROUND(I171*H171,2)</f>
        <v>0</v>
      </c>
      <c r="BL171" s="20" t="s">
        <v>151</v>
      </c>
      <c r="BM171" s="218" t="s">
        <v>1281</v>
      </c>
    </row>
    <row r="172" s="2" customFormat="1">
      <c r="A172" s="41"/>
      <c r="B172" s="42"/>
      <c r="C172" s="43"/>
      <c r="D172" s="220" t="s">
        <v>153</v>
      </c>
      <c r="E172" s="43"/>
      <c r="F172" s="221" t="s">
        <v>237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153</v>
      </c>
      <c r="AU172" s="20" t="s">
        <v>82</v>
      </c>
    </row>
    <row r="173" s="13" customFormat="1">
      <c r="A173" s="13"/>
      <c r="B173" s="225"/>
      <c r="C173" s="226"/>
      <c r="D173" s="227" t="s">
        <v>155</v>
      </c>
      <c r="E173" s="228" t="s">
        <v>19</v>
      </c>
      <c r="F173" s="229" t="s">
        <v>156</v>
      </c>
      <c r="G173" s="226"/>
      <c r="H173" s="228" t="s">
        <v>19</v>
      </c>
      <c r="I173" s="230"/>
      <c r="J173" s="226"/>
      <c r="K173" s="226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155</v>
      </c>
      <c r="AU173" s="235" t="s">
        <v>82</v>
      </c>
      <c r="AV173" s="13" t="s">
        <v>80</v>
      </c>
      <c r="AW173" s="13" t="s">
        <v>35</v>
      </c>
      <c r="AX173" s="13" t="s">
        <v>73</v>
      </c>
      <c r="AY173" s="235" t="s">
        <v>144</v>
      </c>
    </row>
    <row r="174" s="14" customFormat="1">
      <c r="A174" s="14"/>
      <c r="B174" s="236"/>
      <c r="C174" s="237"/>
      <c r="D174" s="227" t="s">
        <v>155</v>
      </c>
      <c r="E174" s="238" t="s">
        <v>19</v>
      </c>
      <c r="F174" s="239" t="s">
        <v>1282</v>
      </c>
      <c r="G174" s="237"/>
      <c r="H174" s="240">
        <v>10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155</v>
      </c>
      <c r="AU174" s="246" t="s">
        <v>82</v>
      </c>
      <c r="AV174" s="14" t="s">
        <v>82</v>
      </c>
      <c r="AW174" s="14" t="s">
        <v>35</v>
      </c>
      <c r="AX174" s="14" t="s">
        <v>73</v>
      </c>
      <c r="AY174" s="246" t="s">
        <v>144</v>
      </c>
    </row>
    <row r="175" s="14" customFormat="1">
      <c r="A175" s="14"/>
      <c r="B175" s="236"/>
      <c r="C175" s="237"/>
      <c r="D175" s="227" t="s">
        <v>155</v>
      </c>
      <c r="E175" s="238" t="s">
        <v>19</v>
      </c>
      <c r="F175" s="239" t="s">
        <v>1283</v>
      </c>
      <c r="G175" s="237"/>
      <c r="H175" s="240">
        <v>114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155</v>
      </c>
      <c r="AU175" s="246" t="s">
        <v>82</v>
      </c>
      <c r="AV175" s="14" t="s">
        <v>82</v>
      </c>
      <c r="AW175" s="14" t="s">
        <v>35</v>
      </c>
      <c r="AX175" s="14" t="s">
        <v>73</v>
      </c>
      <c r="AY175" s="246" t="s">
        <v>144</v>
      </c>
    </row>
    <row r="176" s="16" customFormat="1">
      <c r="A176" s="16"/>
      <c r="B176" s="258"/>
      <c r="C176" s="259"/>
      <c r="D176" s="227" t="s">
        <v>155</v>
      </c>
      <c r="E176" s="260" t="s">
        <v>19</v>
      </c>
      <c r="F176" s="261" t="s">
        <v>175</v>
      </c>
      <c r="G176" s="259"/>
      <c r="H176" s="262">
        <v>124</v>
      </c>
      <c r="I176" s="263"/>
      <c r="J176" s="259"/>
      <c r="K176" s="259"/>
      <c r="L176" s="264"/>
      <c r="M176" s="265"/>
      <c r="N176" s="266"/>
      <c r="O176" s="266"/>
      <c r="P176" s="266"/>
      <c r="Q176" s="266"/>
      <c r="R176" s="266"/>
      <c r="S176" s="266"/>
      <c r="T176" s="267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68" t="s">
        <v>155</v>
      </c>
      <c r="AU176" s="268" t="s">
        <v>82</v>
      </c>
      <c r="AV176" s="16" t="s">
        <v>151</v>
      </c>
      <c r="AW176" s="16" t="s">
        <v>35</v>
      </c>
      <c r="AX176" s="16" t="s">
        <v>80</v>
      </c>
      <c r="AY176" s="268" t="s">
        <v>144</v>
      </c>
    </row>
    <row r="177" s="12" customFormat="1" ht="22.8" customHeight="1">
      <c r="A177" s="12"/>
      <c r="B177" s="191"/>
      <c r="C177" s="192"/>
      <c r="D177" s="193" t="s">
        <v>72</v>
      </c>
      <c r="E177" s="205" t="s">
        <v>82</v>
      </c>
      <c r="F177" s="205" t="s">
        <v>240</v>
      </c>
      <c r="G177" s="192"/>
      <c r="H177" s="192"/>
      <c r="I177" s="195"/>
      <c r="J177" s="206">
        <f>BK177</f>
        <v>0</v>
      </c>
      <c r="K177" s="192"/>
      <c r="L177" s="197"/>
      <c r="M177" s="198"/>
      <c r="N177" s="199"/>
      <c r="O177" s="199"/>
      <c r="P177" s="200">
        <f>SUM(P178:P185)</f>
        <v>0</v>
      </c>
      <c r="Q177" s="199"/>
      <c r="R177" s="200">
        <f>SUM(R178:R185)</f>
        <v>1.6428903116800002</v>
      </c>
      <c r="S177" s="199"/>
      <c r="T177" s="201">
        <f>SUM(T178:T185)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2" t="s">
        <v>80</v>
      </c>
      <c r="AT177" s="203" t="s">
        <v>72</v>
      </c>
      <c r="AU177" s="203" t="s">
        <v>80</v>
      </c>
      <c r="AY177" s="202" t="s">
        <v>144</v>
      </c>
      <c r="BK177" s="204">
        <f>SUM(BK178:BK185)</f>
        <v>0</v>
      </c>
    </row>
    <row r="178" s="2" customFormat="1" ht="16.5" customHeight="1">
      <c r="A178" s="41"/>
      <c r="B178" s="42"/>
      <c r="C178" s="207" t="s">
        <v>301</v>
      </c>
      <c r="D178" s="207" t="s">
        <v>146</v>
      </c>
      <c r="E178" s="208" t="s">
        <v>826</v>
      </c>
      <c r="F178" s="209" t="s">
        <v>827</v>
      </c>
      <c r="G178" s="210" t="s">
        <v>166</v>
      </c>
      <c r="H178" s="211">
        <v>0.64000000000000001</v>
      </c>
      <c r="I178" s="212"/>
      <c r="J178" s="213">
        <f>ROUND(I178*H178,2)</f>
        <v>0</v>
      </c>
      <c r="K178" s="209" t="s">
        <v>150</v>
      </c>
      <c r="L178" s="47"/>
      <c r="M178" s="214" t="s">
        <v>19</v>
      </c>
      <c r="N178" s="215" t="s">
        <v>44</v>
      </c>
      <c r="O178" s="87"/>
      <c r="P178" s="216">
        <f>O178*H178</f>
        <v>0</v>
      </c>
      <c r="Q178" s="216">
        <v>2.5532816120000001</v>
      </c>
      <c r="R178" s="216">
        <f>Q178*H178</f>
        <v>1.6341002316800002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151</v>
      </c>
      <c r="AT178" s="218" t="s">
        <v>146</v>
      </c>
      <c r="AU178" s="218" t="s">
        <v>82</v>
      </c>
      <c r="AY178" s="20" t="s">
        <v>144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151</v>
      </c>
      <c r="BM178" s="218" t="s">
        <v>1284</v>
      </c>
    </row>
    <row r="179" s="2" customFormat="1">
      <c r="A179" s="41"/>
      <c r="B179" s="42"/>
      <c r="C179" s="43"/>
      <c r="D179" s="220" t="s">
        <v>153</v>
      </c>
      <c r="E179" s="43"/>
      <c r="F179" s="221" t="s">
        <v>829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153</v>
      </c>
      <c r="AU179" s="20" t="s">
        <v>82</v>
      </c>
    </row>
    <row r="180" s="14" customFormat="1">
      <c r="A180" s="14"/>
      <c r="B180" s="236"/>
      <c r="C180" s="237"/>
      <c r="D180" s="227" t="s">
        <v>155</v>
      </c>
      <c r="E180" s="238" t="s">
        <v>19</v>
      </c>
      <c r="F180" s="239" t="s">
        <v>1285</v>
      </c>
      <c r="G180" s="237"/>
      <c r="H180" s="240">
        <v>0.64000000000000001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155</v>
      </c>
      <c r="AU180" s="246" t="s">
        <v>82</v>
      </c>
      <c r="AV180" s="14" t="s">
        <v>82</v>
      </c>
      <c r="AW180" s="14" t="s">
        <v>35</v>
      </c>
      <c r="AX180" s="14" t="s">
        <v>80</v>
      </c>
      <c r="AY180" s="246" t="s">
        <v>144</v>
      </c>
    </row>
    <row r="181" s="2" customFormat="1" ht="16.5" customHeight="1">
      <c r="A181" s="41"/>
      <c r="B181" s="42"/>
      <c r="C181" s="207" t="s">
        <v>311</v>
      </c>
      <c r="D181" s="207" t="s">
        <v>146</v>
      </c>
      <c r="E181" s="208" t="s">
        <v>834</v>
      </c>
      <c r="F181" s="209" t="s">
        <v>835</v>
      </c>
      <c r="G181" s="210" t="s">
        <v>149</v>
      </c>
      <c r="H181" s="211">
        <v>3.2000000000000002</v>
      </c>
      <c r="I181" s="212"/>
      <c r="J181" s="213">
        <f>ROUND(I181*H181,2)</f>
        <v>0</v>
      </c>
      <c r="K181" s="209" t="s">
        <v>150</v>
      </c>
      <c r="L181" s="47"/>
      <c r="M181" s="214" t="s">
        <v>19</v>
      </c>
      <c r="N181" s="215" t="s">
        <v>44</v>
      </c>
      <c r="O181" s="87"/>
      <c r="P181" s="216">
        <f>O181*H181</f>
        <v>0</v>
      </c>
      <c r="Q181" s="216">
        <v>0.0027469</v>
      </c>
      <c r="R181" s="216">
        <f>Q181*H181</f>
        <v>0.0087900800000000005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151</v>
      </c>
      <c r="AT181" s="218" t="s">
        <v>146</v>
      </c>
      <c r="AU181" s="218" t="s">
        <v>82</v>
      </c>
      <c r="AY181" s="20" t="s">
        <v>144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151</v>
      </c>
      <c r="BM181" s="218" t="s">
        <v>1286</v>
      </c>
    </row>
    <row r="182" s="2" customFormat="1">
      <c r="A182" s="41"/>
      <c r="B182" s="42"/>
      <c r="C182" s="43"/>
      <c r="D182" s="220" t="s">
        <v>153</v>
      </c>
      <c r="E182" s="43"/>
      <c r="F182" s="221" t="s">
        <v>837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153</v>
      </c>
      <c r="AU182" s="20" t="s">
        <v>82</v>
      </c>
    </row>
    <row r="183" s="14" customFormat="1">
      <c r="A183" s="14"/>
      <c r="B183" s="236"/>
      <c r="C183" s="237"/>
      <c r="D183" s="227" t="s">
        <v>155</v>
      </c>
      <c r="E183" s="238" t="s">
        <v>19</v>
      </c>
      <c r="F183" s="239" t="s">
        <v>1287</v>
      </c>
      <c r="G183" s="237"/>
      <c r="H183" s="240">
        <v>3.2000000000000002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155</v>
      </c>
      <c r="AU183" s="246" t="s">
        <v>82</v>
      </c>
      <c r="AV183" s="14" t="s">
        <v>82</v>
      </c>
      <c r="AW183" s="14" t="s">
        <v>35</v>
      </c>
      <c r="AX183" s="14" t="s">
        <v>80</v>
      </c>
      <c r="AY183" s="246" t="s">
        <v>144</v>
      </c>
    </row>
    <row r="184" s="2" customFormat="1" ht="16.5" customHeight="1">
      <c r="A184" s="41"/>
      <c r="B184" s="42"/>
      <c r="C184" s="207" t="s">
        <v>317</v>
      </c>
      <c r="D184" s="207" t="s">
        <v>146</v>
      </c>
      <c r="E184" s="208" t="s">
        <v>842</v>
      </c>
      <c r="F184" s="209" t="s">
        <v>843</v>
      </c>
      <c r="G184" s="210" t="s">
        <v>149</v>
      </c>
      <c r="H184" s="211">
        <v>3.2000000000000002</v>
      </c>
      <c r="I184" s="212"/>
      <c r="J184" s="213">
        <f>ROUND(I184*H184,2)</f>
        <v>0</v>
      </c>
      <c r="K184" s="209" t="s">
        <v>150</v>
      </c>
      <c r="L184" s="47"/>
      <c r="M184" s="214" t="s">
        <v>19</v>
      </c>
      <c r="N184" s="215" t="s">
        <v>44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151</v>
      </c>
      <c r="AT184" s="218" t="s">
        <v>146</v>
      </c>
      <c r="AU184" s="218" t="s">
        <v>82</v>
      </c>
      <c r="AY184" s="20" t="s">
        <v>144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151</v>
      </c>
      <c r="BM184" s="218" t="s">
        <v>1288</v>
      </c>
    </row>
    <row r="185" s="2" customFormat="1">
      <c r="A185" s="41"/>
      <c r="B185" s="42"/>
      <c r="C185" s="43"/>
      <c r="D185" s="220" t="s">
        <v>153</v>
      </c>
      <c r="E185" s="43"/>
      <c r="F185" s="221" t="s">
        <v>845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153</v>
      </c>
      <c r="AU185" s="20" t="s">
        <v>82</v>
      </c>
    </row>
    <row r="186" s="12" customFormat="1" ht="22.8" customHeight="1">
      <c r="A186" s="12"/>
      <c r="B186" s="191"/>
      <c r="C186" s="192"/>
      <c r="D186" s="193" t="s">
        <v>72</v>
      </c>
      <c r="E186" s="205" t="s">
        <v>163</v>
      </c>
      <c r="F186" s="205" t="s">
        <v>846</v>
      </c>
      <c r="G186" s="192"/>
      <c r="H186" s="192"/>
      <c r="I186" s="195"/>
      <c r="J186" s="206">
        <f>BK186</f>
        <v>0</v>
      </c>
      <c r="K186" s="192"/>
      <c r="L186" s="197"/>
      <c r="M186" s="198"/>
      <c r="N186" s="199"/>
      <c r="O186" s="199"/>
      <c r="P186" s="200">
        <f>SUM(P187:P188)</f>
        <v>0</v>
      </c>
      <c r="Q186" s="199"/>
      <c r="R186" s="200">
        <f>SUM(R187:R188)</f>
        <v>0.057266999999999998</v>
      </c>
      <c r="S186" s="199"/>
      <c r="T186" s="201">
        <f>SUM(T187:T188)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2" t="s">
        <v>80</v>
      </c>
      <c r="AT186" s="203" t="s">
        <v>72</v>
      </c>
      <c r="AU186" s="203" t="s">
        <v>80</v>
      </c>
      <c r="AY186" s="202" t="s">
        <v>144</v>
      </c>
      <c r="BK186" s="204">
        <f>SUM(BK187:BK188)</f>
        <v>0</v>
      </c>
    </row>
    <row r="187" s="2" customFormat="1" ht="33" customHeight="1">
      <c r="A187" s="41"/>
      <c r="B187" s="42"/>
      <c r="C187" s="207" t="s">
        <v>322</v>
      </c>
      <c r="D187" s="207" t="s">
        <v>146</v>
      </c>
      <c r="E187" s="208" t="s">
        <v>1289</v>
      </c>
      <c r="F187" s="209" t="s">
        <v>1290</v>
      </c>
      <c r="G187" s="210" t="s">
        <v>244</v>
      </c>
      <c r="H187" s="211">
        <v>1.5</v>
      </c>
      <c r="I187" s="212"/>
      <c r="J187" s="213">
        <f>ROUND(I187*H187,2)</f>
        <v>0</v>
      </c>
      <c r="K187" s="209" t="s">
        <v>150</v>
      </c>
      <c r="L187" s="47"/>
      <c r="M187" s="214" t="s">
        <v>19</v>
      </c>
      <c r="N187" s="215" t="s">
        <v>44</v>
      </c>
      <c r="O187" s="87"/>
      <c r="P187" s="216">
        <f>O187*H187</f>
        <v>0</v>
      </c>
      <c r="Q187" s="216">
        <v>0.038177999999999997</v>
      </c>
      <c r="R187" s="216">
        <f>Q187*H187</f>
        <v>0.057266999999999998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151</v>
      </c>
      <c r="AT187" s="218" t="s">
        <v>146</v>
      </c>
      <c r="AU187" s="218" t="s">
        <v>82</v>
      </c>
      <c r="AY187" s="20" t="s">
        <v>144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151</v>
      </c>
      <c r="BM187" s="218" t="s">
        <v>1291</v>
      </c>
    </row>
    <row r="188" s="2" customFormat="1">
      <c r="A188" s="41"/>
      <c r="B188" s="42"/>
      <c r="C188" s="43"/>
      <c r="D188" s="220" t="s">
        <v>153</v>
      </c>
      <c r="E188" s="43"/>
      <c r="F188" s="221" t="s">
        <v>1292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153</v>
      </c>
      <c r="AU188" s="20" t="s">
        <v>82</v>
      </c>
    </row>
    <row r="189" s="12" customFormat="1" ht="22.8" customHeight="1">
      <c r="A189" s="12"/>
      <c r="B189" s="191"/>
      <c r="C189" s="192"/>
      <c r="D189" s="193" t="s">
        <v>72</v>
      </c>
      <c r="E189" s="205" t="s">
        <v>151</v>
      </c>
      <c r="F189" s="205" t="s">
        <v>248</v>
      </c>
      <c r="G189" s="192"/>
      <c r="H189" s="192"/>
      <c r="I189" s="195"/>
      <c r="J189" s="206">
        <f>BK189</f>
        <v>0</v>
      </c>
      <c r="K189" s="192"/>
      <c r="L189" s="197"/>
      <c r="M189" s="198"/>
      <c r="N189" s="199"/>
      <c r="O189" s="199"/>
      <c r="P189" s="200">
        <f>SUM(P190:P192)</f>
        <v>0</v>
      </c>
      <c r="Q189" s="199"/>
      <c r="R189" s="200">
        <f>SUM(R190:R192)</f>
        <v>0</v>
      </c>
      <c r="S189" s="199"/>
      <c r="T189" s="201">
        <f>SUM(T190:T192)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2" t="s">
        <v>80</v>
      </c>
      <c r="AT189" s="203" t="s">
        <v>72</v>
      </c>
      <c r="AU189" s="203" t="s">
        <v>80</v>
      </c>
      <c r="AY189" s="202" t="s">
        <v>144</v>
      </c>
      <c r="BK189" s="204">
        <f>SUM(BK190:BK192)</f>
        <v>0</v>
      </c>
    </row>
    <row r="190" s="2" customFormat="1" ht="16.5" customHeight="1">
      <c r="A190" s="41"/>
      <c r="B190" s="42"/>
      <c r="C190" s="207" t="s">
        <v>328</v>
      </c>
      <c r="D190" s="207" t="s">
        <v>146</v>
      </c>
      <c r="E190" s="208" t="s">
        <v>250</v>
      </c>
      <c r="F190" s="209" t="s">
        <v>251</v>
      </c>
      <c r="G190" s="210" t="s">
        <v>166</v>
      </c>
      <c r="H190" s="211">
        <v>2.3399999999999999</v>
      </c>
      <c r="I190" s="212"/>
      <c r="J190" s="213">
        <f>ROUND(I190*H190,2)</f>
        <v>0</v>
      </c>
      <c r="K190" s="209" t="s">
        <v>150</v>
      </c>
      <c r="L190" s="47"/>
      <c r="M190" s="214" t="s">
        <v>19</v>
      </c>
      <c r="N190" s="215" t="s">
        <v>44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151</v>
      </c>
      <c r="AT190" s="218" t="s">
        <v>146</v>
      </c>
      <c r="AU190" s="218" t="s">
        <v>82</v>
      </c>
      <c r="AY190" s="20" t="s">
        <v>144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80</v>
      </c>
      <c r="BK190" s="219">
        <f>ROUND(I190*H190,2)</f>
        <v>0</v>
      </c>
      <c r="BL190" s="20" t="s">
        <v>151</v>
      </c>
      <c r="BM190" s="218" t="s">
        <v>1293</v>
      </c>
    </row>
    <row r="191" s="2" customFormat="1">
      <c r="A191" s="41"/>
      <c r="B191" s="42"/>
      <c r="C191" s="43"/>
      <c r="D191" s="220" t="s">
        <v>153</v>
      </c>
      <c r="E191" s="43"/>
      <c r="F191" s="221" t="s">
        <v>253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153</v>
      </c>
      <c r="AU191" s="20" t="s">
        <v>82</v>
      </c>
    </row>
    <row r="192" s="14" customFormat="1">
      <c r="A192" s="14"/>
      <c r="B192" s="236"/>
      <c r="C192" s="237"/>
      <c r="D192" s="227" t="s">
        <v>155</v>
      </c>
      <c r="E192" s="238" t="s">
        <v>19</v>
      </c>
      <c r="F192" s="239" t="s">
        <v>1294</v>
      </c>
      <c r="G192" s="237"/>
      <c r="H192" s="240">
        <v>2.3399999999999999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155</v>
      </c>
      <c r="AU192" s="246" t="s">
        <v>82</v>
      </c>
      <c r="AV192" s="14" t="s">
        <v>82</v>
      </c>
      <c r="AW192" s="14" t="s">
        <v>35</v>
      </c>
      <c r="AX192" s="14" t="s">
        <v>80</v>
      </c>
      <c r="AY192" s="246" t="s">
        <v>144</v>
      </c>
    </row>
    <row r="193" s="12" customFormat="1" ht="22.8" customHeight="1">
      <c r="A193" s="12"/>
      <c r="B193" s="191"/>
      <c r="C193" s="192"/>
      <c r="D193" s="193" t="s">
        <v>72</v>
      </c>
      <c r="E193" s="205" t="s">
        <v>182</v>
      </c>
      <c r="F193" s="205" t="s">
        <v>255</v>
      </c>
      <c r="G193" s="192"/>
      <c r="H193" s="192"/>
      <c r="I193" s="195"/>
      <c r="J193" s="206">
        <f>BK193</f>
        <v>0</v>
      </c>
      <c r="K193" s="192"/>
      <c r="L193" s="197"/>
      <c r="M193" s="198"/>
      <c r="N193" s="199"/>
      <c r="O193" s="199"/>
      <c r="P193" s="200">
        <f>SUM(P194:P226)</f>
        <v>0</v>
      </c>
      <c r="Q193" s="199"/>
      <c r="R193" s="200">
        <f>SUM(R194:R226)</f>
        <v>32.490000000000002</v>
      </c>
      <c r="S193" s="199"/>
      <c r="T193" s="201">
        <f>SUM(T194:T226)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2" t="s">
        <v>80</v>
      </c>
      <c r="AT193" s="203" t="s">
        <v>72</v>
      </c>
      <c r="AU193" s="203" t="s">
        <v>80</v>
      </c>
      <c r="AY193" s="202" t="s">
        <v>144</v>
      </c>
      <c r="BK193" s="204">
        <f>SUM(BK194:BK226)</f>
        <v>0</v>
      </c>
    </row>
    <row r="194" s="2" customFormat="1" ht="21.75" customHeight="1">
      <c r="A194" s="41"/>
      <c r="B194" s="42"/>
      <c r="C194" s="207" t="s">
        <v>335</v>
      </c>
      <c r="D194" s="207" t="s">
        <v>146</v>
      </c>
      <c r="E194" s="208" t="s">
        <v>257</v>
      </c>
      <c r="F194" s="209" t="s">
        <v>258</v>
      </c>
      <c r="G194" s="210" t="s">
        <v>149</v>
      </c>
      <c r="H194" s="211">
        <v>20</v>
      </c>
      <c r="I194" s="212"/>
      <c r="J194" s="213">
        <f>ROUND(I194*H194,2)</f>
        <v>0</v>
      </c>
      <c r="K194" s="209" t="s">
        <v>150</v>
      </c>
      <c r="L194" s="47"/>
      <c r="M194" s="214" t="s">
        <v>19</v>
      </c>
      <c r="N194" s="215" t="s">
        <v>44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151</v>
      </c>
      <c r="AT194" s="218" t="s">
        <v>146</v>
      </c>
      <c r="AU194" s="218" t="s">
        <v>82</v>
      </c>
      <c r="AY194" s="20" t="s">
        <v>144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80</v>
      </c>
      <c r="BK194" s="219">
        <f>ROUND(I194*H194,2)</f>
        <v>0</v>
      </c>
      <c r="BL194" s="20" t="s">
        <v>151</v>
      </c>
      <c r="BM194" s="218" t="s">
        <v>1295</v>
      </c>
    </row>
    <row r="195" s="2" customFormat="1">
      <c r="A195" s="41"/>
      <c r="B195" s="42"/>
      <c r="C195" s="43"/>
      <c r="D195" s="220" t="s">
        <v>153</v>
      </c>
      <c r="E195" s="43"/>
      <c r="F195" s="221" t="s">
        <v>260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153</v>
      </c>
      <c r="AU195" s="20" t="s">
        <v>82</v>
      </c>
    </row>
    <row r="196" s="13" customFormat="1">
      <c r="A196" s="13"/>
      <c r="B196" s="225"/>
      <c r="C196" s="226"/>
      <c r="D196" s="227" t="s">
        <v>155</v>
      </c>
      <c r="E196" s="228" t="s">
        <v>19</v>
      </c>
      <c r="F196" s="229" t="s">
        <v>156</v>
      </c>
      <c r="G196" s="226"/>
      <c r="H196" s="228" t="s">
        <v>19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155</v>
      </c>
      <c r="AU196" s="235" t="s">
        <v>82</v>
      </c>
      <c r="AV196" s="13" t="s">
        <v>80</v>
      </c>
      <c r="AW196" s="13" t="s">
        <v>35</v>
      </c>
      <c r="AX196" s="13" t="s">
        <v>73</v>
      </c>
      <c r="AY196" s="235" t="s">
        <v>144</v>
      </c>
    </row>
    <row r="197" s="14" customFormat="1">
      <c r="A197" s="14"/>
      <c r="B197" s="236"/>
      <c r="C197" s="237"/>
      <c r="D197" s="227" t="s">
        <v>155</v>
      </c>
      <c r="E197" s="238" t="s">
        <v>19</v>
      </c>
      <c r="F197" s="239" t="s">
        <v>1296</v>
      </c>
      <c r="G197" s="237"/>
      <c r="H197" s="240">
        <v>20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155</v>
      </c>
      <c r="AU197" s="246" t="s">
        <v>82</v>
      </c>
      <c r="AV197" s="14" t="s">
        <v>82</v>
      </c>
      <c r="AW197" s="14" t="s">
        <v>35</v>
      </c>
      <c r="AX197" s="14" t="s">
        <v>73</v>
      </c>
      <c r="AY197" s="246" t="s">
        <v>144</v>
      </c>
    </row>
    <row r="198" s="16" customFormat="1">
      <c r="A198" s="16"/>
      <c r="B198" s="258"/>
      <c r="C198" s="259"/>
      <c r="D198" s="227" t="s">
        <v>155</v>
      </c>
      <c r="E198" s="260" t="s">
        <v>19</v>
      </c>
      <c r="F198" s="261" t="s">
        <v>175</v>
      </c>
      <c r="G198" s="259"/>
      <c r="H198" s="262">
        <v>20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68" t="s">
        <v>155</v>
      </c>
      <c r="AU198" s="268" t="s">
        <v>82</v>
      </c>
      <c r="AV198" s="16" t="s">
        <v>151</v>
      </c>
      <c r="AW198" s="16" t="s">
        <v>35</v>
      </c>
      <c r="AX198" s="16" t="s">
        <v>80</v>
      </c>
      <c r="AY198" s="268" t="s">
        <v>144</v>
      </c>
    </row>
    <row r="199" s="2" customFormat="1" ht="21.75" customHeight="1">
      <c r="A199" s="41"/>
      <c r="B199" s="42"/>
      <c r="C199" s="207" t="s">
        <v>342</v>
      </c>
      <c r="D199" s="207" t="s">
        <v>146</v>
      </c>
      <c r="E199" s="208" t="s">
        <v>264</v>
      </c>
      <c r="F199" s="209" t="s">
        <v>265</v>
      </c>
      <c r="G199" s="210" t="s">
        <v>149</v>
      </c>
      <c r="H199" s="211">
        <v>114</v>
      </c>
      <c r="I199" s="212"/>
      <c r="J199" s="213">
        <f>ROUND(I199*H199,2)</f>
        <v>0</v>
      </c>
      <c r="K199" s="209" t="s">
        <v>150</v>
      </c>
      <c r="L199" s="47"/>
      <c r="M199" s="214" t="s">
        <v>19</v>
      </c>
      <c r="N199" s="215" t="s">
        <v>44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151</v>
      </c>
      <c r="AT199" s="218" t="s">
        <v>146</v>
      </c>
      <c r="AU199" s="218" t="s">
        <v>82</v>
      </c>
      <c r="AY199" s="20" t="s">
        <v>144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151</v>
      </c>
      <c r="BM199" s="218" t="s">
        <v>1297</v>
      </c>
    </row>
    <row r="200" s="2" customFormat="1">
      <c r="A200" s="41"/>
      <c r="B200" s="42"/>
      <c r="C200" s="43"/>
      <c r="D200" s="220" t="s">
        <v>153</v>
      </c>
      <c r="E200" s="43"/>
      <c r="F200" s="221" t="s">
        <v>267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153</v>
      </c>
      <c r="AU200" s="20" t="s">
        <v>82</v>
      </c>
    </row>
    <row r="201" s="13" customFormat="1">
      <c r="A201" s="13"/>
      <c r="B201" s="225"/>
      <c r="C201" s="226"/>
      <c r="D201" s="227" t="s">
        <v>155</v>
      </c>
      <c r="E201" s="228" t="s">
        <v>19</v>
      </c>
      <c r="F201" s="229" t="s">
        <v>268</v>
      </c>
      <c r="G201" s="226"/>
      <c r="H201" s="228" t="s">
        <v>19</v>
      </c>
      <c r="I201" s="230"/>
      <c r="J201" s="226"/>
      <c r="K201" s="226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155</v>
      </c>
      <c r="AU201" s="235" t="s">
        <v>82</v>
      </c>
      <c r="AV201" s="13" t="s">
        <v>80</v>
      </c>
      <c r="AW201" s="13" t="s">
        <v>35</v>
      </c>
      <c r="AX201" s="13" t="s">
        <v>73</v>
      </c>
      <c r="AY201" s="235" t="s">
        <v>144</v>
      </c>
    </row>
    <row r="202" s="14" customFormat="1">
      <c r="A202" s="14"/>
      <c r="B202" s="236"/>
      <c r="C202" s="237"/>
      <c r="D202" s="227" t="s">
        <v>155</v>
      </c>
      <c r="E202" s="238" t="s">
        <v>19</v>
      </c>
      <c r="F202" s="239" t="s">
        <v>1283</v>
      </c>
      <c r="G202" s="237"/>
      <c r="H202" s="240">
        <v>114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155</v>
      </c>
      <c r="AU202" s="246" t="s">
        <v>82</v>
      </c>
      <c r="AV202" s="14" t="s">
        <v>82</v>
      </c>
      <c r="AW202" s="14" t="s">
        <v>35</v>
      </c>
      <c r="AX202" s="14" t="s">
        <v>80</v>
      </c>
      <c r="AY202" s="246" t="s">
        <v>144</v>
      </c>
    </row>
    <row r="203" s="2" customFormat="1" ht="24.15" customHeight="1">
      <c r="A203" s="41"/>
      <c r="B203" s="42"/>
      <c r="C203" s="207" t="s">
        <v>348</v>
      </c>
      <c r="D203" s="207" t="s">
        <v>146</v>
      </c>
      <c r="E203" s="208" t="s">
        <v>270</v>
      </c>
      <c r="F203" s="209" t="s">
        <v>271</v>
      </c>
      <c r="G203" s="210" t="s">
        <v>149</v>
      </c>
      <c r="H203" s="211">
        <v>10</v>
      </c>
      <c r="I203" s="212"/>
      <c r="J203" s="213">
        <f>ROUND(I203*H203,2)</f>
        <v>0</v>
      </c>
      <c r="K203" s="209" t="s">
        <v>150</v>
      </c>
      <c r="L203" s="47"/>
      <c r="M203" s="214" t="s">
        <v>19</v>
      </c>
      <c r="N203" s="215" t="s">
        <v>44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151</v>
      </c>
      <c r="AT203" s="218" t="s">
        <v>146</v>
      </c>
      <c r="AU203" s="218" t="s">
        <v>82</v>
      </c>
      <c r="AY203" s="20" t="s">
        <v>144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80</v>
      </c>
      <c r="BK203" s="219">
        <f>ROUND(I203*H203,2)</f>
        <v>0</v>
      </c>
      <c r="BL203" s="20" t="s">
        <v>151</v>
      </c>
      <c r="BM203" s="218" t="s">
        <v>1298</v>
      </c>
    </row>
    <row r="204" s="2" customFormat="1">
      <c r="A204" s="41"/>
      <c r="B204" s="42"/>
      <c r="C204" s="43"/>
      <c r="D204" s="220" t="s">
        <v>153</v>
      </c>
      <c r="E204" s="43"/>
      <c r="F204" s="221" t="s">
        <v>273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153</v>
      </c>
      <c r="AU204" s="20" t="s">
        <v>82</v>
      </c>
    </row>
    <row r="205" s="13" customFormat="1">
      <c r="A205" s="13"/>
      <c r="B205" s="225"/>
      <c r="C205" s="226"/>
      <c r="D205" s="227" t="s">
        <v>155</v>
      </c>
      <c r="E205" s="228" t="s">
        <v>19</v>
      </c>
      <c r="F205" s="229" t="s">
        <v>268</v>
      </c>
      <c r="G205" s="226"/>
      <c r="H205" s="228" t="s">
        <v>19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155</v>
      </c>
      <c r="AU205" s="235" t="s">
        <v>82</v>
      </c>
      <c r="AV205" s="13" t="s">
        <v>80</v>
      </c>
      <c r="AW205" s="13" t="s">
        <v>35</v>
      </c>
      <c r="AX205" s="13" t="s">
        <v>73</v>
      </c>
      <c r="AY205" s="235" t="s">
        <v>144</v>
      </c>
    </row>
    <row r="206" s="14" customFormat="1">
      <c r="A206" s="14"/>
      <c r="B206" s="236"/>
      <c r="C206" s="237"/>
      <c r="D206" s="227" t="s">
        <v>155</v>
      </c>
      <c r="E206" s="238" t="s">
        <v>19</v>
      </c>
      <c r="F206" s="239" t="s">
        <v>1299</v>
      </c>
      <c r="G206" s="237"/>
      <c r="H206" s="240">
        <v>10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155</v>
      </c>
      <c r="AU206" s="246" t="s">
        <v>82</v>
      </c>
      <c r="AV206" s="14" t="s">
        <v>82</v>
      </c>
      <c r="AW206" s="14" t="s">
        <v>35</v>
      </c>
      <c r="AX206" s="14" t="s">
        <v>80</v>
      </c>
      <c r="AY206" s="246" t="s">
        <v>144</v>
      </c>
    </row>
    <row r="207" s="2" customFormat="1" ht="24.15" customHeight="1">
      <c r="A207" s="41"/>
      <c r="B207" s="42"/>
      <c r="C207" s="207" t="s">
        <v>353</v>
      </c>
      <c r="D207" s="207" t="s">
        <v>146</v>
      </c>
      <c r="E207" s="208" t="s">
        <v>537</v>
      </c>
      <c r="F207" s="209" t="s">
        <v>538</v>
      </c>
      <c r="G207" s="210" t="s">
        <v>149</v>
      </c>
      <c r="H207" s="211">
        <v>124</v>
      </c>
      <c r="I207" s="212"/>
      <c r="J207" s="213">
        <f>ROUND(I207*H207,2)</f>
        <v>0</v>
      </c>
      <c r="K207" s="209" t="s">
        <v>150</v>
      </c>
      <c r="L207" s="47"/>
      <c r="M207" s="214" t="s">
        <v>19</v>
      </c>
      <c r="N207" s="215" t="s">
        <v>44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151</v>
      </c>
      <c r="AT207" s="218" t="s">
        <v>146</v>
      </c>
      <c r="AU207" s="218" t="s">
        <v>82</v>
      </c>
      <c r="AY207" s="20" t="s">
        <v>144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80</v>
      </c>
      <c r="BK207" s="219">
        <f>ROUND(I207*H207,2)</f>
        <v>0</v>
      </c>
      <c r="BL207" s="20" t="s">
        <v>151</v>
      </c>
      <c r="BM207" s="218" t="s">
        <v>1300</v>
      </c>
    </row>
    <row r="208" s="2" customFormat="1">
      <c r="A208" s="41"/>
      <c r="B208" s="42"/>
      <c r="C208" s="43"/>
      <c r="D208" s="220" t="s">
        <v>153</v>
      </c>
      <c r="E208" s="43"/>
      <c r="F208" s="221" t="s">
        <v>540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153</v>
      </c>
      <c r="AU208" s="20" t="s">
        <v>82</v>
      </c>
    </row>
    <row r="209" s="13" customFormat="1">
      <c r="A209" s="13"/>
      <c r="B209" s="225"/>
      <c r="C209" s="226"/>
      <c r="D209" s="227" t="s">
        <v>155</v>
      </c>
      <c r="E209" s="228" t="s">
        <v>19</v>
      </c>
      <c r="F209" s="229" t="s">
        <v>268</v>
      </c>
      <c r="G209" s="226"/>
      <c r="H209" s="228" t="s">
        <v>19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155</v>
      </c>
      <c r="AU209" s="235" t="s">
        <v>82</v>
      </c>
      <c r="AV209" s="13" t="s">
        <v>80</v>
      </c>
      <c r="AW209" s="13" t="s">
        <v>35</v>
      </c>
      <c r="AX209" s="13" t="s">
        <v>73</v>
      </c>
      <c r="AY209" s="235" t="s">
        <v>144</v>
      </c>
    </row>
    <row r="210" s="13" customFormat="1">
      <c r="A210" s="13"/>
      <c r="B210" s="225"/>
      <c r="C210" s="226"/>
      <c r="D210" s="227" t="s">
        <v>155</v>
      </c>
      <c r="E210" s="228" t="s">
        <v>19</v>
      </c>
      <c r="F210" s="229" t="s">
        <v>280</v>
      </c>
      <c r="G210" s="226"/>
      <c r="H210" s="228" t="s">
        <v>19</v>
      </c>
      <c r="I210" s="230"/>
      <c r="J210" s="226"/>
      <c r="K210" s="226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155</v>
      </c>
      <c r="AU210" s="235" t="s">
        <v>82</v>
      </c>
      <c r="AV210" s="13" t="s">
        <v>80</v>
      </c>
      <c r="AW210" s="13" t="s">
        <v>35</v>
      </c>
      <c r="AX210" s="13" t="s">
        <v>73</v>
      </c>
      <c r="AY210" s="235" t="s">
        <v>144</v>
      </c>
    </row>
    <row r="211" s="14" customFormat="1">
      <c r="A211" s="14"/>
      <c r="B211" s="236"/>
      <c r="C211" s="237"/>
      <c r="D211" s="227" t="s">
        <v>155</v>
      </c>
      <c r="E211" s="238" t="s">
        <v>19</v>
      </c>
      <c r="F211" s="239" t="s">
        <v>1283</v>
      </c>
      <c r="G211" s="237"/>
      <c r="H211" s="240">
        <v>114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155</v>
      </c>
      <c r="AU211" s="246" t="s">
        <v>82</v>
      </c>
      <c r="AV211" s="14" t="s">
        <v>82</v>
      </c>
      <c r="AW211" s="14" t="s">
        <v>35</v>
      </c>
      <c r="AX211" s="14" t="s">
        <v>73</v>
      </c>
      <c r="AY211" s="246" t="s">
        <v>144</v>
      </c>
    </row>
    <row r="212" s="14" customFormat="1">
      <c r="A212" s="14"/>
      <c r="B212" s="236"/>
      <c r="C212" s="237"/>
      <c r="D212" s="227" t="s">
        <v>155</v>
      </c>
      <c r="E212" s="238" t="s">
        <v>19</v>
      </c>
      <c r="F212" s="239" t="s">
        <v>1282</v>
      </c>
      <c r="G212" s="237"/>
      <c r="H212" s="240">
        <v>10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155</v>
      </c>
      <c r="AU212" s="246" t="s">
        <v>82</v>
      </c>
      <c r="AV212" s="14" t="s">
        <v>82</v>
      </c>
      <c r="AW212" s="14" t="s">
        <v>35</v>
      </c>
      <c r="AX212" s="14" t="s">
        <v>73</v>
      </c>
      <c r="AY212" s="246" t="s">
        <v>144</v>
      </c>
    </row>
    <row r="213" s="16" customFormat="1">
      <c r="A213" s="16"/>
      <c r="B213" s="258"/>
      <c r="C213" s="259"/>
      <c r="D213" s="227" t="s">
        <v>155</v>
      </c>
      <c r="E213" s="260" t="s">
        <v>19</v>
      </c>
      <c r="F213" s="261" t="s">
        <v>175</v>
      </c>
      <c r="G213" s="259"/>
      <c r="H213" s="262">
        <v>124</v>
      </c>
      <c r="I213" s="263"/>
      <c r="J213" s="259"/>
      <c r="K213" s="259"/>
      <c r="L213" s="264"/>
      <c r="M213" s="265"/>
      <c r="N213" s="266"/>
      <c r="O213" s="266"/>
      <c r="P213" s="266"/>
      <c r="Q213" s="266"/>
      <c r="R213" s="266"/>
      <c r="S213" s="266"/>
      <c r="T213" s="267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68" t="s">
        <v>155</v>
      </c>
      <c r="AU213" s="268" t="s">
        <v>82</v>
      </c>
      <c r="AV213" s="16" t="s">
        <v>151</v>
      </c>
      <c r="AW213" s="16" t="s">
        <v>35</v>
      </c>
      <c r="AX213" s="16" t="s">
        <v>80</v>
      </c>
      <c r="AY213" s="268" t="s">
        <v>144</v>
      </c>
    </row>
    <row r="214" s="2" customFormat="1" ht="16.5" customHeight="1">
      <c r="A214" s="41"/>
      <c r="B214" s="42"/>
      <c r="C214" s="207" t="s">
        <v>360</v>
      </c>
      <c r="D214" s="207" t="s">
        <v>146</v>
      </c>
      <c r="E214" s="208" t="s">
        <v>283</v>
      </c>
      <c r="F214" s="209" t="s">
        <v>284</v>
      </c>
      <c r="G214" s="210" t="s">
        <v>149</v>
      </c>
      <c r="H214" s="211">
        <v>10</v>
      </c>
      <c r="I214" s="212"/>
      <c r="J214" s="213">
        <f>ROUND(I214*H214,2)</f>
        <v>0</v>
      </c>
      <c r="K214" s="209" t="s">
        <v>150</v>
      </c>
      <c r="L214" s="47"/>
      <c r="M214" s="214" t="s">
        <v>19</v>
      </c>
      <c r="N214" s="215" t="s">
        <v>44</v>
      </c>
      <c r="O214" s="87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151</v>
      </c>
      <c r="AT214" s="218" t="s">
        <v>146</v>
      </c>
      <c r="AU214" s="218" t="s">
        <v>82</v>
      </c>
      <c r="AY214" s="20" t="s">
        <v>144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80</v>
      </c>
      <c r="BK214" s="219">
        <f>ROUND(I214*H214,2)</f>
        <v>0</v>
      </c>
      <c r="BL214" s="20" t="s">
        <v>151</v>
      </c>
      <c r="BM214" s="218" t="s">
        <v>1301</v>
      </c>
    </row>
    <row r="215" s="2" customFormat="1">
      <c r="A215" s="41"/>
      <c r="B215" s="42"/>
      <c r="C215" s="43"/>
      <c r="D215" s="220" t="s">
        <v>153</v>
      </c>
      <c r="E215" s="43"/>
      <c r="F215" s="221" t="s">
        <v>286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153</v>
      </c>
      <c r="AU215" s="20" t="s">
        <v>82</v>
      </c>
    </row>
    <row r="216" s="13" customFormat="1">
      <c r="A216" s="13"/>
      <c r="B216" s="225"/>
      <c r="C216" s="226"/>
      <c r="D216" s="227" t="s">
        <v>155</v>
      </c>
      <c r="E216" s="228" t="s">
        <v>19</v>
      </c>
      <c r="F216" s="229" t="s">
        <v>156</v>
      </c>
      <c r="G216" s="226"/>
      <c r="H216" s="228" t="s">
        <v>19</v>
      </c>
      <c r="I216" s="230"/>
      <c r="J216" s="226"/>
      <c r="K216" s="226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155</v>
      </c>
      <c r="AU216" s="235" t="s">
        <v>82</v>
      </c>
      <c r="AV216" s="13" t="s">
        <v>80</v>
      </c>
      <c r="AW216" s="13" t="s">
        <v>35</v>
      </c>
      <c r="AX216" s="13" t="s">
        <v>73</v>
      </c>
      <c r="AY216" s="235" t="s">
        <v>144</v>
      </c>
    </row>
    <row r="217" s="14" customFormat="1">
      <c r="A217" s="14"/>
      <c r="B217" s="236"/>
      <c r="C217" s="237"/>
      <c r="D217" s="227" t="s">
        <v>155</v>
      </c>
      <c r="E217" s="238" t="s">
        <v>19</v>
      </c>
      <c r="F217" s="239" t="s">
        <v>1302</v>
      </c>
      <c r="G217" s="237"/>
      <c r="H217" s="240">
        <v>10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155</v>
      </c>
      <c r="AU217" s="246" t="s">
        <v>82</v>
      </c>
      <c r="AV217" s="14" t="s">
        <v>82</v>
      </c>
      <c r="AW217" s="14" t="s">
        <v>35</v>
      </c>
      <c r="AX217" s="14" t="s">
        <v>80</v>
      </c>
      <c r="AY217" s="246" t="s">
        <v>144</v>
      </c>
    </row>
    <row r="218" s="2" customFormat="1" ht="24.15" customHeight="1">
      <c r="A218" s="41"/>
      <c r="B218" s="42"/>
      <c r="C218" s="207" t="s">
        <v>366</v>
      </c>
      <c r="D218" s="207" t="s">
        <v>146</v>
      </c>
      <c r="E218" s="208" t="s">
        <v>289</v>
      </c>
      <c r="F218" s="209" t="s">
        <v>290</v>
      </c>
      <c r="G218" s="210" t="s">
        <v>149</v>
      </c>
      <c r="H218" s="211">
        <v>10</v>
      </c>
      <c r="I218" s="212"/>
      <c r="J218" s="213">
        <f>ROUND(I218*H218,2)</f>
        <v>0</v>
      </c>
      <c r="K218" s="209" t="s">
        <v>150</v>
      </c>
      <c r="L218" s="47"/>
      <c r="M218" s="214" t="s">
        <v>19</v>
      </c>
      <c r="N218" s="215" t="s">
        <v>44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151</v>
      </c>
      <c r="AT218" s="218" t="s">
        <v>146</v>
      </c>
      <c r="AU218" s="218" t="s">
        <v>82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151</v>
      </c>
      <c r="BM218" s="218" t="s">
        <v>1303</v>
      </c>
    </row>
    <row r="219" s="2" customFormat="1">
      <c r="A219" s="41"/>
      <c r="B219" s="42"/>
      <c r="C219" s="43"/>
      <c r="D219" s="220" t="s">
        <v>153</v>
      </c>
      <c r="E219" s="43"/>
      <c r="F219" s="221" t="s">
        <v>292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153</v>
      </c>
      <c r="AU219" s="20" t="s">
        <v>82</v>
      </c>
    </row>
    <row r="220" s="13" customFormat="1">
      <c r="A220" s="13"/>
      <c r="B220" s="225"/>
      <c r="C220" s="226"/>
      <c r="D220" s="227" t="s">
        <v>155</v>
      </c>
      <c r="E220" s="228" t="s">
        <v>19</v>
      </c>
      <c r="F220" s="229" t="s">
        <v>268</v>
      </c>
      <c r="G220" s="226"/>
      <c r="H220" s="228" t="s">
        <v>19</v>
      </c>
      <c r="I220" s="230"/>
      <c r="J220" s="226"/>
      <c r="K220" s="226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155</v>
      </c>
      <c r="AU220" s="235" t="s">
        <v>82</v>
      </c>
      <c r="AV220" s="13" t="s">
        <v>80</v>
      </c>
      <c r="AW220" s="13" t="s">
        <v>35</v>
      </c>
      <c r="AX220" s="13" t="s">
        <v>73</v>
      </c>
      <c r="AY220" s="235" t="s">
        <v>144</v>
      </c>
    </row>
    <row r="221" s="14" customFormat="1">
      <c r="A221" s="14"/>
      <c r="B221" s="236"/>
      <c r="C221" s="237"/>
      <c r="D221" s="227" t="s">
        <v>155</v>
      </c>
      <c r="E221" s="238" t="s">
        <v>19</v>
      </c>
      <c r="F221" s="239" t="s">
        <v>1304</v>
      </c>
      <c r="G221" s="237"/>
      <c r="H221" s="240">
        <v>10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155</v>
      </c>
      <c r="AU221" s="246" t="s">
        <v>82</v>
      </c>
      <c r="AV221" s="14" t="s">
        <v>82</v>
      </c>
      <c r="AW221" s="14" t="s">
        <v>35</v>
      </c>
      <c r="AX221" s="14" t="s">
        <v>80</v>
      </c>
      <c r="AY221" s="246" t="s">
        <v>144</v>
      </c>
    </row>
    <row r="222" s="2" customFormat="1" ht="33" customHeight="1">
      <c r="A222" s="41"/>
      <c r="B222" s="42"/>
      <c r="C222" s="207" t="s">
        <v>371</v>
      </c>
      <c r="D222" s="207" t="s">
        <v>146</v>
      </c>
      <c r="E222" s="208" t="s">
        <v>552</v>
      </c>
      <c r="F222" s="209" t="s">
        <v>553</v>
      </c>
      <c r="G222" s="210" t="s">
        <v>149</v>
      </c>
      <c r="H222" s="211">
        <v>114</v>
      </c>
      <c r="I222" s="212"/>
      <c r="J222" s="213">
        <f>ROUND(I222*H222,2)</f>
        <v>0</v>
      </c>
      <c r="K222" s="209" t="s">
        <v>150</v>
      </c>
      <c r="L222" s="47"/>
      <c r="M222" s="214" t="s">
        <v>19</v>
      </c>
      <c r="N222" s="215" t="s">
        <v>44</v>
      </c>
      <c r="O222" s="87"/>
      <c r="P222" s="216">
        <f>O222*H222</f>
        <v>0</v>
      </c>
      <c r="Q222" s="216">
        <v>0.16700000000000001</v>
      </c>
      <c r="R222" s="216">
        <f>Q222*H222</f>
        <v>19.038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151</v>
      </c>
      <c r="AT222" s="218" t="s">
        <v>146</v>
      </c>
      <c r="AU222" s="218" t="s">
        <v>82</v>
      </c>
      <c r="AY222" s="20" t="s">
        <v>144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151</v>
      </c>
      <c r="BM222" s="218" t="s">
        <v>1305</v>
      </c>
    </row>
    <row r="223" s="2" customFormat="1">
      <c r="A223" s="41"/>
      <c r="B223" s="42"/>
      <c r="C223" s="43"/>
      <c r="D223" s="220" t="s">
        <v>153</v>
      </c>
      <c r="E223" s="43"/>
      <c r="F223" s="221" t="s">
        <v>555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153</v>
      </c>
      <c r="AU223" s="20" t="s">
        <v>82</v>
      </c>
    </row>
    <row r="224" s="13" customFormat="1">
      <c r="A224" s="13"/>
      <c r="B224" s="225"/>
      <c r="C224" s="226"/>
      <c r="D224" s="227" t="s">
        <v>155</v>
      </c>
      <c r="E224" s="228" t="s">
        <v>19</v>
      </c>
      <c r="F224" s="229" t="s">
        <v>268</v>
      </c>
      <c r="G224" s="226"/>
      <c r="H224" s="228" t="s">
        <v>19</v>
      </c>
      <c r="I224" s="230"/>
      <c r="J224" s="226"/>
      <c r="K224" s="226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155</v>
      </c>
      <c r="AU224" s="235" t="s">
        <v>82</v>
      </c>
      <c r="AV224" s="13" t="s">
        <v>80</v>
      </c>
      <c r="AW224" s="13" t="s">
        <v>35</v>
      </c>
      <c r="AX224" s="13" t="s">
        <v>73</v>
      </c>
      <c r="AY224" s="235" t="s">
        <v>144</v>
      </c>
    </row>
    <row r="225" s="14" customFormat="1">
      <c r="A225" s="14"/>
      <c r="B225" s="236"/>
      <c r="C225" s="237"/>
      <c r="D225" s="227" t="s">
        <v>155</v>
      </c>
      <c r="E225" s="238" t="s">
        <v>19</v>
      </c>
      <c r="F225" s="239" t="s">
        <v>1306</v>
      </c>
      <c r="G225" s="237"/>
      <c r="H225" s="240">
        <v>114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155</v>
      </c>
      <c r="AU225" s="246" t="s">
        <v>82</v>
      </c>
      <c r="AV225" s="14" t="s">
        <v>82</v>
      </c>
      <c r="AW225" s="14" t="s">
        <v>35</v>
      </c>
      <c r="AX225" s="14" t="s">
        <v>80</v>
      </c>
      <c r="AY225" s="246" t="s">
        <v>144</v>
      </c>
    </row>
    <row r="226" s="2" customFormat="1" ht="16.5" customHeight="1">
      <c r="A226" s="41"/>
      <c r="B226" s="42"/>
      <c r="C226" s="269" t="s">
        <v>377</v>
      </c>
      <c r="D226" s="269" t="s">
        <v>229</v>
      </c>
      <c r="E226" s="270" t="s">
        <v>557</v>
      </c>
      <c r="F226" s="271" t="s">
        <v>558</v>
      </c>
      <c r="G226" s="272" t="s">
        <v>149</v>
      </c>
      <c r="H226" s="273">
        <v>114</v>
      </c>
      <c r="I226" s="274"/>
      <c r="J226" s="275">
        <f>ROUND(I226*H226,2)</f>
        <v>0</v>
      </c>
      <c r="K226" s="271" t="s">
        <v>150</v>
      </c>
      <c r="L226" s="276"/>
      <c r="M226" s="277" t="s">
        <v>19</v>
      </c>
      <c r="N226" s="278" t="s">
        <v>44</v>
      </c>
      <c r="O226" s="87"/>
      <c r="P226" s="216">
        <f>O226*H226</f>
        <v>0</v>
      </c>
      <c r="Q226" s="216">
        <v>0.11799999999999999</v>
      </c>
      <c r="R226" s="216">
        <f>Q226*H226</f>
        <v>13.452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207</v>
      </c>
      <c r="AT226" s="218" t="s">
        <v>229</v>
      </c>
      <c r="AU226" s="218" t="s">
        <v>82</v>
      </c>
      <c r="AY226" s="20" t="s">
        <v>144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80</v>
      </c>
      <c r="BK226" s="219">
        <f>ROUND(I226*H226,2)</f>
        <v>0</v>
      </c>
      <c r="BL226" s="20" t="s">
        <v>151</v>
      </c>
      <c r="BM226" s="218" t="s">
        <v>1307</v>
      </c>
    </row>
    <row r="227" s="12" customFormat="1" ht="22.8" customHeight="1">
      <c r="A227" s="12"/>
      <c r="B227" s="191"/>
      <c r="C227" s="192"/>
      <c r="D227" s="193" t="s">
        <v>72</v>
      </c>
      <c r="E227" s="205" t="s">
        <v>207</v>
      </c>
      <c r="F227" s="205" t="s">
        <v>310</v>
      </c>
      <c r="G227" s="192"/>
      <c r="H227" s="192"/>
      <c r="I227" s="195"/>
      <c r="J227" s="206">
        <f>BK227</f>
        <v>0</v>
      </c>
      <c r="K227" s="192"/>
      <c r="L227" s="197"/>
      <c r="M227" s="198"/>
      <c r="N227" s="199"/>
      <c r="O227" s="199"/>
      <c r="P227" s="200">
        <f>SUM(P228:P253)</f>
        <v>0</v>
      </c>
      <c r="Q227" s="199"/>
      <c r="R227" s="200">
        <f>SUM(R228:R253)</f>
        <v>12.499465515999997</v>
      </c>
      <c r="S227" s="199"/>
      <c r="T227" s="201">
        <f>SUM(T228:T253)</f>
        <v>4.7599999999999998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2" t="s">
        <v>80</v>
      </c>
      <c r="AT227" s="203" t="s">
        <v>72</v>
      </c>
      <c r="AU227" s="203" t="s">
        <v>80</v>
      </c>
      <c r="AY227" s="202" t="s">
        <v>144</v>
      </c>
      <c r="BK227" s="204">
        <f>SUM(BK228:BK253)</f>
        <v>0</v>
      </c>
    </row>
    <row r="228" s="2" customFormat="1" ht="16.5" customHeight="1">
      <c r="A228" s="41"/>
      <c r="B228" s="42"/>
      <c r="C228" s="207" t="s">
        <v>383</v>
      </c>
      <c r="D228" s="207" t="s">
        <v>146</v>
      </c>
      <c r="E228" s="208" t="s">
        <v>1308</v>
      </c>
      <c r="F228" s="209" t="s">
        <v>1309</v>
      </c>
      <c r="G228" s="210" t="s">
        <v>244</v>
      </c>
      <c r="H228" s="211">
        <v>58.5</v>
      </c>
      <c r="I228" s="212"/>
      <c r="J228" s="213">
        <f>ROUND(I228*H228,2)</f>
        <v>0</v>
      </c>
      <c r="K228" s="209" t="s">
        <v>150</v>
      </c>
      <c r="L228" s="47"/>
      <c r="M228" s="214" t="s">
        <v>19</v>
      </c>
      <c r="N228" s="215" t="s">
        <v>44</v>
      </c>
      <c r="O228" s="87"/>
      <c r="P228" s="216">
        <f>O228*H228</f>
        <v>0</v>
      </c>
      <c r="Q228" s="216">
        <v>1.0000000000000001E-05</v>
      </c>
      <c r="R228" s="216">
        <f>Q228*H228</f>
        <v>0.00058500000000000002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151</v>
      </c>
      <c r="AT228" s="218" t="s">
        <v>146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151</v>
      </c>
      <c r="BM228" s="218" t="s">
        <v>1310</v>
      </c>
    </row>
    <row r="229" s="2" customFormat="1">
      <c r="A229" s="41"/>
      <c r="B229" s="42"/>
      <c r="C229" s="43"/>
      <c r="D229" s="220" t="s">
        <v>153</v>
      </c>
      <c r="E229" s="43"/>
      <c r="F229" s="221" t="s">
        <v>1311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153</v>
      </c>
      <c r="AU229" s="20" t="s">
        <v>82</v>
      </c>
    </row>
    <row r="230" s="14" customFormat="1">
      <c r="A230" s="14"/>
      <c r="B230" s="236"/>
      <c r="C230" s="237"/>
      <c r="D230" s="227" t="s">
        <v>155</v>
      </c>
      <c r="E230" s="238" t="s">
        <v>19</v>
      </c>
      <c r="F230" s="239" t="s">
        <v>1312</v>
      </c>
      <c r="G230" s="237"/>
      <c r="H230" s="240">
        <v>58.5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155</v>
      </c>
      <c r="AU230" s="246" t="s">
        <v>82</v>
      </c>
      <c r="AV230" s="14" t="s">
        <v>82</v>
      </c>
      <c r="AW230" s="14" t="s">
        <v>35</v>
      </c>
      <c r="AX230" s="14" t="s">
        <v>80</v>
      </c>
      <c r="AY230" s="246" t="s">
        <v>144</v>
      </c>
    </row>
    <row r="231" s="2" customFormat="1" ht="16.5" customHeight="1">
      <c r="A231" s="41"/>
      <c r="B231" s="42"/>
      <c r="C231" s="269" t="s">
        <v>389</v>
      </c>
      <c r="D231" s="269" t="s">
        <v>229</v>
      </c>
      <c r="E231" s="270" t="s">
        <v>1313</v>
      </c>
      <c r="F231" s="271" t="s">
        <v>1314</v>
      </c>
      <c r="G231" s="272" t="s">
        <v>244</v>
      </c>
      <c r="H231" s="273">
        <v>60.255000000000003</v>
      </c>
      <c r="I231" s="274"/>
      <c r="J231" s="275">
        <f>ROUND(I231*H231,2)</f>
        <v>0</v>
      </c>
      <c r="K231" s="271" t="s">
        <v>150</v>
      </c>
      <c r="L231" s="276"/>
      <c r="M231" s="277" t="s">
        <v>19</v>
      </c>
      <c r="N231" s="278" t="s">
        <v>44</v>
      </c>
      <c r="O231" s="87"/>
      <c r="P231" s="216">
        <f>O231*H231</f>
        <v>0</v>
      </c>
      <c r="Q231" s="216">
        <v>0.00382</v>
      </c>
      <c r="R231" s="216">
        <f>Q231*H231</f>
        <v>0.23017410000000002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207</v>
      </c>
      <c r="AT231" s="218" t="s">
        <v>229</v>
      </c>
      <c r="AU231" s="218" t="s">
        <v>82</v>
      </c>
      <c r="AY231" s="20" t="s">
        <v>144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80</v>
      </c>
      <c r="BK231" s="219">
        <f>ROUND(I231*H231,2)</f>
        <v>0</v>
      </c>
      <c r="BL231" s="20" t="s">
        <v>151</v>
      </c>
      <c r="BM231" s="218" t="s">
        <v>1315</v>
      </c>
    </row>
    <row r="232" s="14" customFormat="1">
      <c r="A232" s="14"/>
      <c r="B232" s="236"/>
      <c r="C232" s="237"/>
      <c r="D232" s="227" t="s">
        <v>155</v>
      </c>
      <c r="E232" s="237"/>
      <c r="F232" s="239" t="s">
        <v>1316</v>
      </c>
      <c r="G232" s="237"/>
      <c r="H232" s="240">
        <v>60.255000000000003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155</v>
      </c>
      <c r="AU232" s="246" t="s">
        <v>82</v>
      </c>
      <c r="AV232" s="14" t="s">
        <v>82</v>
      </c>
      <c r="AW232" s="14" t="s">
        <v>4</v>
      </c>
      <c r="AX232" s="14" t="s">
        <v>80</v>
      </c>
      <c r="AY232" s="246" t="s">
        <v>144</v>
      </c>
    </row>
    <row r="233" s="2" customFormat="1" ht="24.15" customHeight="1">
      <c r="A233" s="41"/>
      <c r="B233" s="42"/>
      <c r="C233" s="207" t="s">
        <v>396</v>
      </c>
      <c r="D233" s="207" t="s">
        <v>146</v>
      </c>
      <c r="E233" s="208" t="s">
        <v>1317</v>
      </c>
      <c r="F233" s="209" t="s">
        <v>1318</v>
      </c>
      <c r="G233" s="210" t="s">
        <v>331</v>
      </c>
      <c r="H233" s="211">
        <v>4</v>
      </c>
      <c r="I233" s="212"/>
      <c r="J233" s="213">
        <f>ROUND(I233*H233,2)</f>
        <v>0</v>
      </c>
      <c r="K233" s="209" t="s">
        <v>150</v>
      </c>
      <c r="L233" s="47"/>
      <c r="M233" s="214" t="s">
        <v>19</v>
      </c>
      <c r="N233" s="215" t="s">
        <v>44</v>
      </c>
      <c r="O233" s="87"/>
      <c r="P233" s="216">
        <f>O233*H233</f>
        <v>0</v>
      </c>
      <c r="Q233" s="216">
        <v>1.9E-06</v>
      </c>
      <c r="R233" s="216">
        <f>Q233*H233</f>
        <v>7.6000000000000001E-06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151</v>
      </c>
      <c r="AT233" s="218" t="s">
        <v>146</v>
      </c>
      <c r="AU233" s="218" t="s">
        <v>82</v>
      </c>
      <c r="AY233" s="20" t="s">
        <v>144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80</v>
      </c>
      <c r="BK233" s="219">
        <f>ROUND(I233*H233,2)</f>
        <v>0</v>
      </c>
      <c r="BL233" s="20" t="s">
        <v>151</v>
      </c>
      <c r="BM233" s="218" t="s">
        <v>1319</v>
      </c>
    </row>
    <row r="234" s="2" customFormat="1">
      <c r="A234" s="41"/>
      <c r="B234" s="42"/>
      <c r="C234" s="43"/>
      <c r="D234" s="220" t="s">
        <v>153</v>
      </c>
      <c r="E234" s="43"/>
      <c r="F234" s="221" t="s">
        <v>1320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153</v>
      </c>
      <c r="AU234" s="20" t="s">
        <v>82</v>
      </c>
    </row>
    <row r="235" s="2" customFormat="1" ht="16.5" customHeight="1">
      <c r="A235" s="41"/>
      <c r="B235" s="42"/>
      <c r="C235" s="269" t="s">
        <v>405</v>
      </c>
      <c r="D235" s="269" t="s">
        <v>229</v>
      </c>
      <c r="E235" s="270" t="s">
        <v>1321</v>
      </c>
      <c r="F235" s="271" t="s">
        <v>1322</v>
      </c>
      <c r="G235" s="272" t="s">
        <v>331</v>
      </c>
      <c r="H235" s="273">
        <v>4</v>
      </c>
      <c r="I235" s="274"/>
      <c r="J235" s="275">
        <f>ROUND(I235*H235,2)</f>
        <v>0</v>
      </c>
      <c r="K235" s="271" t="s">
        <v>150</v>
      </c>
      <c r="L235" s="276"/>
      <c r="M235" s="277" t="s">
        <v>19</v>
      </c>
      <c r="N235" s="278" t="s">
        <v>44</v>
      </c>
      <c r="O235" s="87"/>
      <c r="P235" s="216">
        <f>O235*H235</f>
        <v>0</v>
      </c>
      <c r="Q235" s="216">
        <v>0.001</v>
      </c>
      <c r="R235" s="216">
        <f>Q235*H235</f>
        <v>0.0040000000000000001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207</v>
      </c>
      <c r="AT235" s="218" t="s">
        <v>229</v>
      </c>
      <c r="AU235" s="218" t="s">
        <v>82</v>
      </c>
      <c r="AY235" s="20" t="s">
        <v>144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80</v>
      </c>
      <c r="BK235" s="219">
        <f>ROUND(I235*H235,2)</f>
        <v>0</v>
      </c>
      <c r="BL235" s="20" t="s">
        <v>151</v>
      </c>
      <c r="BM235" s="218" t="s">
        <v>1323</v>
      </c>
    </row>
    <row r="236" s="2" customFormat="1" ht="16.5" customHeight="1">
      <c r="A236" s="41"/>
      <c r="B236" s="42"/>
      <c r="C236" s="207" t="s">
        <v>412</v>
      </c>
      <c r="D236" s="207" t="s">
        <v>146</v>
      </c>
      <c r="E236" s="208" t="s">
        <v>323</v>
      </c>
      <c r="F236" s="209" t="s">
        <v>324</v>
      </c>
      <c r="G236" s="210" t="s">
        <v>166</v>
      </c>
      <c r="H236" s="211">
        <v>2</v>
      </c>
      <c r="I236" s="212"/>
      <c r="J236" s="213">
        <f>ROUND(I236*H236,2)</f>
        <v>0</v>
      </c>
      <c r="K236" s="209" t="s">
        <v>150</v>
      </c>
      <c r="L236" s="47"/>
      <c r="M236" s="214" t="s">
        <v>19</v>
      </c>
      <c r="N236" s="215" t="s">
        <v>44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1.76</v>
      </c>
      <c r="T236" s="217">
        <f>S236*H236</f>
        <v>3.52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151</v>
      </c>
      <c r="AT236" s="218" t="s">
        <v>146</v>
      </c>
      <c r="AU236" s="218" t="s">
        <v>82</v>
      </c>
      <c r="AY236" s="20" t="s">
        <v>144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80</v>
      </c>
      <c r="BK236" s="219">
        <f>ROUND(I236*H236,2)</f>
        <v>0</v>
      </c>
      <c r="BL236" s="20" t="s">
        <v>151</v>
      </c>
      <c r="BM236" s="218" t="s">
        <v>1324</v>
      </c>
    </row>
    <row r="237" s="2" customFormat="1">
      <c r="A237" s="41"/>
      <c r="B237" s="42"/>
      <c r="C237" s="43"/>
      <c r="D237" s="220" t="s">
        <v>153</v>
      </c>
      <c r="E237" s="43"/>
      <c r="F237" s="221" t="s">
        <v>326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153</v>
      </c>
      <c r="AU237" s="20" t="s">
        <v>82</v>
      </c>
    </row>
    <row r="238" s="13" customFormat="1">
      <c r="A238" s="13"/>
      <c r="B238" s="225"/>
      <c r="C238" s="226"/>
      <c r="D238" s="227" t="s">
        <v>155</v>
      </c>
      <c r="E238" s="228" t="s">
        <v>19</v>
      </c>
      <c r="F238" s="229" t="s">
        <v>156</v>
      </c>
      <c r="G238" s="226"/>
      <c r="H238" s="228" t="s">
        <v>19</v>
      </c>
      <c r="I238" s="230"/>
      <c r="J238" s="226"/>
      <c r="K238" s="226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155</v>
      </c>
      <c r="AU238" s="235" t="s">
        <v>82</v>
      </c>
      <c r="AV238" s="13" t="s">
        <v>80</v>
      </c>
      <c r="AW238" s="13" t="s">
        <v>35</v>
      </c>
      <c r="AX238" s="13" t="s">
        <v>73</v>
      </c>
      <c r="AY238" s="235" t="s">
        <v>144</v>
      </c>
    </row>
    <row r="239" s="14" customFormat="1">
      <c r="A239" s="14"/>
      <c r="B239" s="236"/>
      <c r="C239" s="237"/>
      <c r="D239" s="227" t="s">
        <v>155</v>
      </c>
      <c r="E239" s="238" t="s">
        <v>19</v>
      </c>
      <c r="F239" s="239" t="s">
        <v>1325</v>
      </c>
      <c r="G239" s="237"/>
      <c r="H239" s="240">
        <v>2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155</v>
      </c>
      <c r="AU239" s="246" t="s">
        <v>82</v>
      </c>
      <c r="AV239" s="14" t="s">
        <v>82</v>
      </c>
      <c r="AW239" s="14" t="s">
        <v>35</v>
      </c>
      <c r="AX239" s="14" t="s">
        <v>80</v>
      </c>
      <c r="AY239" s="246" t="s">
        <v>144</v>
      </c>
    </row>
    <row r="240" s="2" customFormat="1" ht="24.15" customHeight="1">
      <c r="A240" s="41"/>
      <c r="B240" s="42"/>
      <c r="C240" s="207" t="s">
        <v>419</v>
      </c>
      <c r="D240" s="207" t="s">
        <v>146</v>
      </c>
      <c r="E240" s="208" t="s">
        <v>1326</v>
      </c>
      <c r="F240" s="209" t="s">
        <v>1327</v>
      </c>
      <c r="G240" s="210" t="s">
        <v>331</v>
      </c>
      <c r="H240" s="211">
        <v>2</v>
      </c>
      <c r="I240" s="212"/>
      <c r="J240" s="213">
        <f>ROUND(I240*H240,2)</f>
        <v>0</v>
      </c>
      <c r="K240" s="209" t="s">
        <v>150</v>
      </c>
      <c r="L240" s="47"/>
      <c r="M240" s="214" t="s">
        <v>19</v>
      </c>
      <c r="N240" s="215" t="s">
        <v>44</v>
      </c>
      <c r="O240" s="87"/>
      <c r="P240" s="216">
        <f>O240*H240</f>
        <v>0</v>
      </c>
      <c r="Q240" s="216">
        <v>2.115869408</v>
      </c>
      <c r="R240" s="216">
        <f>Q240*H240</f>
        <v>4.231738816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151</v>
      </c>
      <c r="AT240" s="218" t="s">
        <v>146</v>
      </c>
      <c r="AU240" s="218" t="s">
        <v>82</v>
      </c>
      <c r="AY240" s="20" t="s">
        <v>144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80</v>
      </c>
      <c r="BK240" s="219">
        <f>ROUND(I240*H240,2)</f>
        <v>0</v>
      </c>
      <c r="BL240" s="20" t="s">
        <v>151</v>
      </c>
      <c r="BM240" s="218" t="s">
        <v>1328</v>
      </c>
    </row>
    <row r="241" s="2" customFormat="1">
      <c r="A241" s="41"/>
      <c r="B241" s="42"/>
      <c r="C241" s="43"/>
      <c r="D241" s="220" t="s">
        <v>153</v>
      </c>
      <c r="E241" s="43"/>
      <c r="F241" s="221" t="s">
        <v>1329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153</v>
      </c>
      <c r="AU241" s="20" t="s">
        <v>82</v>
      </c>
    </row>
    <row r="242" s="2" customFormat="1" ht="16.5" customHeight="1">
      <c r="A242" s="41"/>
      <c r="B242" s="42"/>
      <c r="C242" s="269" t="s">
        <v>424</v>
      </c>
      <c r="D242" s="269" t="s">
        <v>229</v>
      </c>
      <c r="E242" s="270" t="s">
        <v>1330</v>
      </c>
      <c r="F242" s="271" t="s">
        <v>1331</v>
      </c>
      <c r="G242" s="272" t="s">
        <v>331</v>
      </c>
      <c r="H242" s="273">
        <v>2</v>
      </c>
      <c r="I242" s="274"/>
      <c r="J242" s="275">
        <f>ROUND(I242*H242,2)</f>
        <v>0</v>
      </c>
      <c r="K242" s="271" t="s">
        <v>150</v>
      </c>
      <c r="L242" s="276"/>
      <c r="M242" s="277" t="s">
        <v>19</v>
      </c>
      <c r="N242" s="278" t="s">
        <v>44</v>
      </c>
      <c r="O242" s="87"/>
      <c r="P242" s="216">
        <f>O242*H242</f>
        <v>0</v>
      </c>
      <c r="Q242" s="216">
        <v>2.1000000000000001</v>
      </c>
      <c r="R242" s="216">
        <f>Q242*H242</f>
        <v>4.2000000000000002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207</v>
      </c>
      <c r="AT242" s="218" t="s">
        <v>229</v>
      </c>
      <c r="AU242" s="218" t="s">
        <v>82</v>
      </c>
      <c r="AY242" s="20" t="s">
        <v>144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151</v>
      </c>
      <c r="BM242" s="218" t="s">
        <v>1332</v>
      </c>
    </row>
    <row r="243" s="14" customFormat="1">
      <c r="A243" s="14"/>
      <c r="B243" s="236"/>
      <c r="C243" s="237"/>
      <c r="D243" s="227" t="s">
        <v>155</v>
      </c>
      <c r="E243" s="238" t="s">
        <v>19</v>
      </c>
      <c r="F243" s="239" t="s">
        <v>1333</v>
      </c>
      <c r="G243" s="237"/>
      <c r="H243" s="240">
        <v>2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6" t="s">
        <v>155</v>
      </c>
      <c r="AU243" s="246" t="s">
        <v>82</v>
      </c>
      <c r="AV243" s="14" t="s">
        <v>82</v>
      </c>
      <c r="AW243" s="14" t="s">
        <v>35</v>
      </c>
      <c r="AX243" s="14" t="s">
        <v>80</v>
      </c>
      <c r="AY243" s="246" t="s">
        <v>144</v>
      </c>
    </row>
    <row r="244" s="2" customFormat="1" ht="16.5" customHeight="1">
      <c r="A244" s="41"/>
      <c r="B244" s="42"/>
      <c r="C244" s="269" t="s">
        <v>428</v>
      </c>
      <c r="D244" s="269" t="s">
        <v>229</v>
      </c>
      <c r="E244" s="270" t="s">
        <v>1334</v>
      </c>
      <c r="F244" s="271" t="s">
        <v>1335</v>
      </c>
      <c r="G244" s="272" t="s">
        <v>331</v>
      </c>
      <c r="H244" s="273">
        <v>2</v>
      </c>
      <c r="I244" s="274"/>
      <c r="J244" s="275">
        <f>ROUND(I244*H244,2)</f>
        <v>0</v>
      </c>
      <c r="K244" s="271" t="s">
        <v>150</v>
      </c>
      <c r="L244" s="276"/>
      <c r="M244" s="277" t="s">
        <v>19</v>
      </c>
      <c r="N244" s="278" t="s">
        <v>44</v>
      </c>
      <c r="O244" s="87"/>
      <c r="P244" s="216">
        <f>O244*H244</f>
        <v>0</v>
      </c>
      <c r="Q244" s="216">
        <v>0.50600000000000001</v>
      </c>
      <c r="R244" s="216">
        <f>Q244*H244</f>
        <v>1.012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207</v>
      </c>
      <c r="AT244" s="218" t="s">
        <v>229</v>
      </c>
      <c r="AU244" s="218" t="s">
        <v>82</v>
      </c>
      <c r="AY244" s="20" t="s">
        <v>144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80</v>
      </c>
      <c r="BK244" s="219">
        <f>ROUND(I244*H244,2)</f>
        <v>0</v>
      </c>
      <c r="BL244" s="20" t="s">
        <v>151</v>
      </c>
      <c r="BM244" s="218" t="s">
        <v>1336</v>
      </c>
    </row>
    <row r="245" s="2" customFormat="1" ht="16.5" customHeight="1">
      <c r="A245" s="41"/>
      <c r="B245" s="42"/>
      <c r="C245" s="269" t="s">
        <v>435</v>
      </c>
      <c r="D245" s="269" t="s">
        <v>229</v>
      </c>
      <c r="E245" s="270" t="s">
        <v>1337</v>
      </c>
      <c r="F245" s="271" t="s">
        <v>1338</v>
      </c>
      <c r="G245" s="272" t="s">
        <v>331</v>
      </c>
      <c r="H245" s="273">
        <v>1</v>
      </c>
      <c r="I245" s="274"/>
      <c r="J245" s="275">
        <f>ROUND(I245*H245,2)</f>
        <v>0</v>
      </c>
      <c r="K245" s="271" t="s">
        <v>150</v>
      </c>
      <c r="L245" s="276"/>
      <c r="M245" s="277" t="s">
        <v>19</v>
      </c>
      <c r="N245" s="278" t="s">
        <v>44</v>
      </c>
      <c r="O245" s="87"/>
      <c r="P245" s="216">
        <f>O245*H245</f>
        <v>0</v>
      </c>
      <c r="Q245" s="216">
        <v>0.254</v>
      </c>
      <c r="R245" s="216">
        <f>Q245*H245</f>
        <v>0.254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207</v>
      </c>
      <c r="AT245" s="218" t="s">
        <v>229</v>
      </c>
      <c r="AU245" s="218" t="s">
        <v>82</v>
      </c>
      <c r="AY245" s="20" t="s">
        <v>144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80</v>
      </c>
      <c r="BK245" s="219">
        <f>ROUND(I245*H245,2)</f>
        <v>0</v>
      </c>
      <c r="BL245" s="20" t="s">
        <v>151</v>
      </c>
      <c r="BM245" s="218" t="s">
        <v>1339</v>
      </c>
    </row>
    <row r="246" s="2" customFormat="1" ht="16.5" customHeight="1">
      <c r="A246" s="41"/>
      <c r="B246" s="42"/>
      <c r="C246" s="269" t="s">
        <v>623</v>
      </c>
      <c r="D246" s="269" t="s">
        <v>229</v>
      </c>
      <c r="E246" s="270" t="s">
        <v>1340</v>
      </c>
      <c r="F246" s="271" t="s">
        <v>1341</v>
      </c>
      <c r="G246" s="272" t="s">
        <v>331</v>
      </c>
      <c r="H246" s="273">
        <v>2</v>
      </c>
      <c r="I246" s="274"/>
      <c r="J246" s="275">
        <f>ROUND(I246*H246,2)</f>
        <v>0</v>
      </c>
      <c r="K246" s="271" t="s">
        <v>150</v>
      </c>
      <c r="L246" s="276"/>
      <c r="M246" s="277" t="s">
        <v>19</v>
      </c>
      <c r="N246" s="278" t="s">
        <v>44</v>
      </c>
      <c r="O246" s="87"/>
      <c r="P246" s="216">
        <f>O246*H246</f>
        <v>0</v>
      </c>
      <c r="Q246" s="216">
        <v>0.44900000000000001</v>
      </c>
      <c r="R246" s="216">
        <f>Q246*H246</f>
        <v>0.89800000000000002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207</v>
      </c>
      <c r="AT246" s="218" t="s">
        <v>229</v>
      </c>
      <c r="AU246" s="218" t="s">
        <v>82</v>
      </c>
      <c r="AY246" s="20" t="s">
        <v>144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80</v>
      </c>
      <c r="BK246" s="219">
        <f>ROUND(I246*H246,2)</f>
        <v>0</v>
      </c>
      <c r="BL246" s="20" t="s">
        <v>151</v>
      </c>
      <c r="BM246" s="218" t="s">
        <v>1342</v>
      </c>
    </row>
    <row r="247" s="2" customFormat="1" ht="16.5" customHeight="1">
      <c r="A247" s="41"/>
      <c r="B247" s="42"/>
      <c r="C247" s="269" t="s">
        <v>628</v>
      </c>
      <c r="D247" s="269" t="s">
        <v>229</v>
      </c>
      <c r="E247" s="270" t="s">
        <v>1343</v>
      </c>
      <c r="F247" s="271" t="s">
        <v>1344</v>
      </c>
      <c r="G247" s="272" t="s">
        <v>331</v>
      </c>
      <c r="H247" s="273">
        <v>1</v>
      </c>
      <c r="I247" s="274"/>
      <c r="J247" s="275">
        <f>ROUND(I247*H247,2)</f>
        <v>0</v>
      </c>
      <c r="K247" s="271" t="s">
        <v>150</v>
      </c>
      <c r="L247" s="276"/>
      <c r="M247" s="277" t="s">
        <v>19</v>
      </c>
      <c r="N247" s="278" t="s">
        <v>44</v>
      </c>
      <c r="O247" s="87"/>
      <c r="P247" s="216">
        <f>O247*H247</f>
        <v>0</v>
      </c>
      <c r="Q247" s="216">
        <v>0.021000000000000001</v>
      </c>
      <c r="R247" s="216">
        <f>Q247*H247</f>
        <v>0.021000000000000001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207</v>
      </c>
      <c r="AT247" s="218" t="s">
        <v>229</v>
      </c>
      <c r="AU247" s="218" t="s">
        <v>82</v>
      </c>
      <c r="AY247" s="20" t="s">
        <v>144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80</v>
      </c>
      <c r="BK247" s="219">
        <f>ROUND(I247*H247,2)</f>
        <v>0</v>
      </c>
      <c r="BL247" s="20" t="s">
        <v>151</v>
      </c>
      <c r="BM247" s="218" t="s">
        <v>1345</v>
      </c>
    </row>
    <row r="248" s="2" customFormat="1" ht="16.5" customHeight="1">
      <c r="A248" s="41"/>
      <c r="B248" s="42"/>
      <c r="C248" s="269" t="s">
        <v>633</v>
      </c>
      <c r="D248" s="269" t="s">
        <v>229</v>
      </c>
      <c r="E248" s="270" t="s">
        <v>1346</v>
      </c>
      <c r="F248" s="271" t="s">
        <v>1347</v>
      </c>
      <c r="G248" s="272" t="s">
        <v>331</v>
      </c>
      <c r="H248" s="273">
        <v>1</v>
      </c>
      <c r="I248" s="274"/>
      <c r="J248" s="275">
        <f>ROUND(I248*H248,2)</f>
        <v>0</v>
      </c>
      <c r="K248" s="271" t="s">
        <v>150</v>
      </c>
      <c r="L248" s="276"/>
      <c r="M248" s="277" t="s">
        <v>19</v>
      </c>
      <c r="N248" s="278" t="s">
        <v>44</v>
      </c>
      <c r="O248" s="87"/>
      <c r="P248" s="216">
        <f>O248*H248</f>
        <v>0</v>
      </c>
      <c r="Q248" s="216">
        <v>0.081000000000000003</v>
      </c>
      <c r="R248" s="216">
        <f>Q248*H248</f>
        <v>0.081000000000000003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207</v>
      </c>
      <c r="AT248" s="218" t="s">
        <v>229</v>
      </c>
      <c r="AU248" s="218" t="s">
        <v>82</v>
      </c>
      <c r="AY248" s="20" t="s">
        <v>144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151</v>
      </c>
      <c r="BM248" s="218" t="s">
        <v>1348</v>
      </c>
    </row>
    <row r="249" s="2" customFormat="1" ht="16.5" customHeight="1">
      <c r="A249" s="41"/>
      <c r="B249" s="42"/>
      <c r="C249" s="269" t="s">
        <v>635</v>
      </c>
      <c r="D249" s="269" t="s">
        <v>229</v>
      </c>
      <c r="E249" s="270" t="s">
        <v>1349</v>
      </c>
      <c r="F249" s="271" t="s">
        <v>1350</v>
      </c>
      <c r="G249" s="272" t="s">
        <v>331</v>
      </c>
      <c r="H249" s="273">
        <v>2</v>
      </c>
      <c r="I249" s="274"/>
      <c r="J249" s="275">
        <f>ROUND(I249*H249,2)</f>
        <v>0</v>
      </c>
      <c r="K249" s="271" t="s">
        <v>150</v>
      </c>
      <c r="L249" s="276"/>
      <c r="M249" s="277" t="s">
        <v>19</v>
      </c>
      <c r="N249" s="278" t="s">
        <v>44</v>
      </c>
      <c r="O249" s="87"/>
      <c r="P249" s="216">
        <f>O249*H249</f>
        <v>0</v>
      </c>
      <c r="Q249" s="216">
        <v>0.156</v>
      </c>
      <c r="R249" s="216">
        <f>Q249*H249</f>
        <v>0.312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207</v>
      </c>
      <c r="AT249" s="218" t="s">
        <v>229</v>
      </c>
      <c r="AU249" s="218" t="s">
        <v>82</v>
      </c>
      <c r="AY249" s="20" t="s">
        <v>144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80</v>
      </c>
      <c r="BK249" s="219">
        <f>ROUND(I249*H249,2)</f>
        <v>0</v>
      </c>
      <c r="BL249" s="20" t="s">
        <v>151</v>
      </c>
      <c r="BM249" s="218" t="s">
        <v>1351</v>
      </c>
    </row>
    <row r="250" s="2" customFormat="1" ht="16.5" customHeight="1">
      <c r="A250" s="41"/>
      <c r="B250" s="42"/>
      <c r="C250" s="269" t="s">
        <v>640</v>
      </c>
      <c r="D250" s="269" t="s">
        <v>229</v>
      </c>
      <c r="E250" s="270" t="s">
        <v>1352</v>
      </c>
      <c r="F250" s="271" t="s">
        <v>1353</v>
      </c>
      <c r="G250" s="272" t="s">
        <v>331</v>
      </c>
      <c r="H250" s="273">
        <v>5</v>
      </c>
      <c r="I250" s="274"/>
      <c r="J250" s="275">
        <f>ROUND(I250*H250,2)</f>
        <v>0</v>
      </c>
      <c r="K250" s="271" t="s">
        <v>150</v>
      </c>
      <c r="L250" s="276"/>
      <c r="M250" s="277" t="s">
        <v>19</v>
      </c>
      <c r="N250" s="278" t="s">
        <v>44</v>
      </c>
      <c r="O250" s="87"/>
      <c r="P250" s="216">
        <f>O250*H250</f>
        <v>0</v>
      </c>
      <c r="Q250" s="216">
        <v>0.002</v>
      </c>
      <c r="R250" s="216">
        <f>Q250*H250</f>
        <v>0.01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207</v>
      </c>
      <c r="AT250" s="218" t="s">
        <v>229</v>
      </c>
      <c r="AU250" s="218" t="s">
        <v>82</v>
      </c>
      <c r="AY250" s="20" t="s">
        <v>144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80</v>
      </c>
      <c r="BK250" s="219">
        <f>ROUND(I250*H250,2)</f>
        <v>0</v>
      </c>
      <c r="BL250" s="20" t="s">
        <v>151</v>
      </c>
      <c r="BM250" s="218" t="s">
        <v>1354</v>
      </c>
    </row>
    <row r="251" s="2" customFormat="1" ht="24.15" customHeight="1">
      <c r="A251" s="41"/>
      <c r="B251" s="42"/>
      <c r="C251" s="207" t="s">
        <v>642</v>
      </c>
      <c r="D251" s="207" t="s">
        <v>146</v>
      </c>
      <c r="E251" s="208" t="s">
        <v>1355</v>
      </c>
      <c r="F251" s="209" t="s">
        <v>1356</v>
      </c>
      <c r="G251" s="210" t="s">
        <v>331</v>
      </c>
      <c r="H251" s="211">
        <v>2</v>
      </c>
      <c r="I251" s="212"/>
      <c r="J251" s="213">
        <f>ROUND(I251*H251,2)</f>
        <v>0</v>
      </c>
      <c r="K251" s="209" t="s">
        <v>150</v>
      </c>
      <c r="L251" s="47"/>
      <c r="M251" s="214" t="s">
        <v>19</v>
      </c>
      <c r="N251" s="215" t="s">
        <v>44</v>
      </c>
      <c r="O251" s="87"/>
      <c r="P251" s="216">
        <f>O251*H251</f>
        <v>0</v>
      </c>
      <c r="Q251" s="216">
        <v>0.62248000000000003</v>
      </c>
      <c r="R251" s="216">
        <f>Q251*H251</f>
        <v>1.2449600000000001</v>
      </c>
      <c r="S251" s="216">
        <v>0.62</v>
      </c>
      <c r="T251" s="217">
        <f>S251*H251</f>
        <v>1.24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151</v>
      </c>
      <c r="AT251" s="218" t="s">
        <v>146</v>
      </c>
      <c r="AU251" s="218" t="s">
        <v>82</v>
      </c>
      <c r="AY251" s="20" t="s">
        <v>144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80</v>
      </c>
      <c r="BK251" s="219">
        <f>ROUND(I251*H251,2)</f>
        <v>0</v>
      </c>
      <c r="BL251" s="20" t="s">
        <v>151</v>
      </c>
      <c r="BM251" s="218" t="s">
        <v>1357</v>
      </c>
    </row>
    <row r="252" s="2" customFormat="1">
      <c r="A252" s="41"/>
      <c r="B252" s="42"/>
      <c r="C252" s="43"/>
      <c r="D252" s="220" t="s">
        <v>153</v>
      </c>
      <c r="E252" s="43"/>
      <c r="F252" s="221" t="s">
        <v>1358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153</v>
      </c>
      <c r="AU252" s="20" t="s">
        <v>82</v>
      </c>
    </row>
    <row r="253" s="14" customFormat="1">
      <c r="A253" s="14"/>
      <c r="B253" s="236"/>
      <c r="C253" s="237"/>
      <c r="D253" s="227" t="s">
        <v>155</v>
      </c>
      <c r="E253" s="238" t="s">
        <v>19</v>
      </c>
      <c r="F253" s="239" t="s">
        <v>1359</v>
      </c>
      <c r="G253" s="237"/>
      <c r="H253" s="240">
        <v>2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155</v>
      </c>
      <c r="AU253" s="246" t="s">
        <v>82</v>
      </c>
      <c r="AV253" s="14" t="s">
        <v>82</v>
      </c>
      <c r="AW253" s="14" t="s">
        <v>35</v>
      </c>
      <c r="AX253" s="14" t="s">
        <v>80</v>
      </c>
      <c r="AY253" s="246" t="s">
        <v>144</v>
      </c>
    </row>
    <row r="254" s="12" customFormat="1" ht="22.8" customHeight="1">
      <c r="A254" s="12"/>
      <c r="B254" s="191"/>
      <c r="C254" s="192"/>
      <c r="D254" s="193" t="s">
        <v>72</v>
      </c>
      <c r="E254" s="205" t="s">
        <v>212</v>
      </c>
      <c r="F254" s="205" t="s">
        <v>341</v>
      </c>
      <c r="G254" s="192"/>
      <c r="H254" s="192"/>
      <c r="I254" s="195"/>
      <c r="J254" s="206">
        <f>BK254</f>
        <v>0</v>
      </c>
      <c r="K254" s="192"/>
      <c r="L254" s="197"/>
      <c r="M254" s="198"/>
      <c r="N254" s="199"/>
      <c r="O254" s="199"/>
      <c r="P254" s="200">
        <f>SUM(P255:P275)</f>
        <v>0</v>
      </c>
      <c r="Q254" s="199"/>
      <c r="R254" s="200">
        <f>SUM(R255:R275)</f>
        <v>14.717334859999998</v>
      </c>
      <c r="S254" s="199"/>
      <c r="T254" s="201">
        <f>SUM(T255:T275)</f>
        <v>0.063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2" t="s">
        <v>80</v>
      </c>
      <c r="AT254" s="203" t="s">
        <v>72</v>
      </c>
      <c r="AU254" s="203" t="s">
        <v>80</v>
      </c>
      <c r="AY254" s="202" t="s">
        <v>144</v>
      </c>
      <c r="BK254" s="204">
        <f>SUM(BK255:BK275)</f>
        <v>0</v>
      </c>
    </row>
    <row r="255" s="2" customFormat="1" ht="24.15" customHeight="1">
      <c r="A255" s="41"/>
      <c r="B255" s="42"/>
      <c r="C255" s="207" t="s">
        <v>644</v>
      </c>
      <c r="D255" s="207" t="s">
        <v>146</v>
      </c>
      <c r="E255" s="208" t="s">
        <v>602</v>
      </c>
      <c r="F255" s="209" t="s">
        <v>603</v>
      </c>
      <c r="G255" s="210" t="s">
        <v>244</v>
      </c>
      <c r="H255" s="211">
        <v>79</v>
      </c>
      <c r="I255" s="212"/>
      <c r="J255" s="213">
        <f>ROUND(I255*H255,2)</f>
        <v>0</v>
      </c>
      <c r="K255" s="209" t="s">
        <v>150</v>
      </c>
      <c r="L255" s="47"/>
      <c r="M255" s="214" t="s">
        <v>19</v>
      </c>
      <c r="N255" s="215" t="s">
        <v>44</v>
      </c>
      <c r="O255" s="87"/>
      <c r="P255" s="216">
        <f>O255*H255</f>
        <v>0</v>
      </c>
      <c r="Q255" s="216">
        <v>0.12949959999999999</v>
      </c>
      <c r="R255" s="216">
        <f>Q255*H255</f>
        <v>10.2304684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151</v>
      </c>
      <c r="AT255" s="218" t="s">
        <v>146</v>
      </c>
      <c r="AU255" s="218" t="s">
        <v>82</v>
      </c>
      <c r="AY255" s="20" t="s">
        <v>144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80</v>
      </c>
      <c r="BK255" s="219">
        <f>ROUND(I255*H255,2)</f>
        <v>0</v>
      </c>
      <c r="BL255" s="20" t="s">
        <v>151</v>
      </c>
      <c r="BM255" s="218" t="s">
        <v>1360</v>
      </c>
    </row>
    <row r="256" s="2" customFormat="1">
      <c r="A256" s="41"/>
      <c r="B256" s="42"/>
      <c r="C256" s="43"/>
      <c r="D256" s="220" t="s">
        <v>153</v>
      </c>
      <c r="E256" s="43"/>
      <c r="F256" s="221" t="s">
        <v>605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153</v>
      </c>
      <c r="AU256" s="20" t="s">
        <v>82</v>
      </c>
    </row>
    <row r="257" s="14" customFormat="1">
      <c r="A257" s="14"/>
      <c r="B257" s="236"/>
      <c r="C257" s="237"/>
      <c r="D257" s="227" t="s">
        <v>155</v>
      </c>
      <c r="E257" s="238" t="s">
        <v>19</v>
      </c>
      <c r="F257" s="239" t="s">
        <v>1361</v>
      </c>
      <c r="G257" s="237"/>
      <c r="H257" s="240">
        <v>79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155</v>
      </c>
      <c r="AU257" s="246" t="s">
        <v>82</v>
      </c>
      <c r="AV257" s="14" t="s">
        <v>82</v>
      </c>
      <c r="AW257" s="14" t="s">
        <v>35</v>
      </c>
      <c r="AX257" s="14" t="s">
        <v>80</v>
      </c>
      <c r="AY257" s="246" t="s">
        <v>144</v>
      </c>
    </row>
    <row r="258" s="2" customFormat="1" ht="16.5" customHeight="1">
      <c r="A258" s="41"/>
      <c r="B258" s="42"/>
      <c r="C258" s="269" t="s">
        <v>1362</v>
      </c>
      <c r="D258" s="269" t="s">
        <v>229</v>
      </c>
      <c r="E258" s="270" t="s">
        <v>1363</v>
      </c>
      <c r="F258" s="271" t="s">
        <v>1364</v>
      </c>
      <c r="G258" s="272" t="s">
        <v>244</v>
      </c>
      <c r="H258" s="273">
        <v>80.579999999999998</v>
      </c>
      <c r="I258" s="274"/>
      <c r="J258" s="275">
        <f>ROUND(I258*H258,2)</f>
        <v>0</v>
      </c>
      <c r="K258" s="271" t="s">
        <v>150</v>
      </c>
      <c r="L258" s="276"/>
      <c r="M258" s="277" t="s">
        <v>19</v>
      </c>
      <c r="N258" s="278" t="s">
        <v>44</v>
      </c>
      <c r="O258" s="87"/>
      <c r="P258" s="216">
        <f>O258*H258</f>
        <v>0</v>
      </c>
      <c r="Q258" s="216">
        <v>0.028000000000000001</v>
      </c>
      <c r="R258" s="216">
        <f>Q258*H258</f>
        <v>2.25624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207</v>
      </c>
      <c r="AT258" s="218" t="s">
        <v>229</v>
      </c>
      <c r="AU258" s="218" t="s">
        <v>82</v>
      </c>
      <c r="AY258" s="20" t="s">
        <v>144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80</v>
      </c>
      <c r="BK258" s="219">
        <f>ROUND(I258*H258,2)</f>
        <v>0</v>
      </c>
      <c r="BL258" s="20" t="s">
        <v>151</v>
      </c>
      <c r="BM258" s="218" t="s">
        <v>1365</v>
      </c>
    </row>
    <row r="259" s="14" customFormat="1">
      <c r="A259" s="14"/>
      <c r="B259" s="236"/>
      <c r="C259" s="237"/>
      <c r="D259" s="227" t="s">
        <v>155</v>
      </c>
      <c r="E259" s="238" t="s">
        <v>19</v>
      </c>
      <c r="F259" s="239" t="s">
        <v>1366</v>
      </c>
      <c r="G259" s="237"/>
      <c r="H259" s="240">
        <v>80.579999999999998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155</v>
      </c>
      <c r="AU259" s="246" t="s">
        <v>82</v>
      </c>
      <c r="AV259" s="14" t="s">
        <v>82</v>
      </c>
      <c r="AW259" s="14" t="s">
        <v>35</v>
      </c>
      <c r="AX259" s="14" t="s">
        <v>80</v>
      </c>
      <c r="AY259" s="246" t="s">
        <v>144</v>
      </c>
    </row>
    <row r="260" s="2" customFormat="1" ht="16.5" customHeight="1">
      <c r="A260" s="41"/>
      <c r="B260" s="42"/>
      <c r="C260" s="207" t="s">
        <v>1367</v>
      </c>
      <c r="D260" s="207" t="s">
        <v>146</v>
      </c>
      <c r="E260" s="208" t="s">
        <v>372</v>
      </c>
      <c r="F260" s="209" t="s">
        <v>373</v>
      </c>
      <c r="G260" s="210" t="s">
        <v>166</v>
      </c>
      <c r="H260" s="211">
        <v>0.98799999999999999</v>
      </c>
      <c r="I260" s="212"/>
      <c r="J260" s="213">
        <f>ROUND(I260*H260,2)</f>
        <v>0</v>
      </c>
      <c r="K260" s="209" t="s">
        <v>150</v>
      </c>
      <c r="L260" s="47"/>
      <c r="M260" s="214" t="s">
        <v>19</v>
      </c>
      <c r="N260" s="215" t="s">
        <v>44</v>
      </c>
      <c r="O260" s="87"/>
      <c r="P260" s="216">
        <f>O260*H260</f>
        <v>0</v>
      </c>
      <c r="Q260" s="216">
        <v>2.2563399999999998</v>
      </c>
      <c r="R260" s="216">
        <f>Q260*H260</f>
        <v>2.2292639199999997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151</v>
      </c>
      <c r="AT260" s="218" t="s">
        <v>146</v>
      </c>
      <c r="AU260" s="218" t="s">
        <v>82</v>
      </c>
      <c r="AY260" s="20" t="s">
        <v>144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80</v>
      </c>
      <c r="BK260" s="219">
        <f>ROUND(I260*H260,2)</f>
        <v>0</v>
      </c>
      <c r="BL260" s="20" t="s">
        <v>151</v>
      </c>
      <c r="BM260" s="218" t="s">
        <v>1368</v>
      </c>
    </row>
    <row r="261" s="2" customFormat="1">
      <c r="A261" s="41"/>
      <c r="B261" s="42"/>
      <c r="C261" s="43"/>
      <c r="D261" s="220" t="s">
        <v>153</v>
      </c>
      <c r="E261" s="43"/>
      <c r="F261" s="221" t="s">
        <v>375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153</v>
      </c>
      <c r="AU261" s="20" t="s">
        <v>82</v>
      </c>
    </row>
    <row r="262" s="13" customFormat="1">
      <c r="A262" s="13"/>
      <c r="B262" s="225"/>
      <c r="C262" s="226"/>
      <c r="D262" s="227" t="s">
        <v>155</v>
      </c>
      <c r="E262" s="228" t="s">
        <v>19</v>
      </c>
      <c r="F262" s="229" t="s">
        <v>358</v>
      </c>
      <c r="G262" s="226"/>
      <c r="H262" s="228" t="s">
        <v>19</v>
      </c>
      <c r="I262" s="230"/>
      <c r="J262" s="226"/>
      <c r="K262" s="226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155</v>
      </c>
      <c r="AU262" s="235" t="s">
        <v>82</v>
      </c>
      <c r="AV262" s="13" t="s">
        <v>80</v>
      </c>
      <c r="AW262" s="13" t="s">
        <v>35</v>
      </c>
      <c r="AX262" s="13" t="s">
        <v>73</v>
      </c>
      <c r="AY262" s="235" t="s">
        <v>144</v>
      </c>
    </row>
    <row r="263" s="14" customFormat="1">
      <c r="A263" s="14"/>
      <c r="B263" s="236"/>
      <c r="C263" s="237"/>
      <c r="D263" s="227" t="s">
        <v>155</v>
      </c>
      <c r="E263" s="238" t="s">
        <v>19</v>
      </c>
      <c r="F263" s="239" t="s">
        <v>1369</v>
      </c>
      <c r="G263" s="237"/>
      <c r="H263" s="240">
        <v>0.98799999999999999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155</v>
      </c>
      <c r="AU263" s="246" t="s">
        <v>82</v>
      </c>
      <c r="AV263" s="14" t="s">
        <v>82</v>
      </c>
      <c r="AW263" s="14" t="s">
        <v>35</v>
      </c>
      <c r="AX263" s="14" t="s">
        <v>80</v>
      </c>
      <c r="AY263" s="246" t="s">
        <v>144</v>
      </c>
    </row>
    <row r="264" s="2" customFormat="1" ht="21.75" customHeight="1">
      <c r="A264" s="41"/>
      <c r="B264" s="42"/>
      <c r="C264" s="207" t="s">
        <v>1370</v>
      </c>
      <c r="D264" s="207" t="s">
        <v>146</v>
      </c>
      <c r="E264" s="208" t="s">
        <v>378</v>
      </c>
      <c r="F264" s="209" t="s">
        <v>379</v>
      </c>
      <c r="G264" s="210" t="s">
        <v>244</v>
      </c>
      <c r="H264" s="211">
        <v>21</v>
      </c>
      <c r="I264" s="212"/>
      <c r="J264" s="213">
        <f>ROUND(I264*H264,2)</f>
        <v>0</v>
      </c>
      <c r="K264" s="209" t="s">
        <v>150</v>
      </c>
      <c r="L264" s="47"/>
      <c r="M264" s="214" t="s">
        <v>19</v>
      </c>
      <c r="N264" s="215" t="s">
        <v>44</v>
      </c>
      <c r="O264" s="87"/>
      <c r="P264" s="216">
        <f>O264*H264</f>
        <v>0</v>
      </c>
      <c r="Q264" s="216">
        <v>1.4950000000000001E-06</v>
      </c>
      <c r="R264" s="216">
        <f>Q264*H264</f>
        <v>3.1395E-05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151</v>
      </c>
      <c r="AT264" s="218" t="s">
        <v>146</v>
      </c>
      <c r="AU264" s="218" t="s">
        <v>82</v>
      </c>
      <c r="AY264" s="20" t="s">
        <v>144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80</v>
      </c>
      <c r="BK264" s="219">
        <f>ROUND(I264*H264,2)</f>
        <v>0</v>
      </c>
      <c r="BL264" s="20" t="s">
        <v>151</v>
      </c>
      <c r="BM264" s="218" t="s">
        <v>1371</v>
      </c>
    </row>
    <row r="265" s="2" customFormat="1">
      <c r="A265" s="41"/>
      <c r="B265" s="42"/>
      <c r="C265" s="43"/>
      <c r="D265" s="220" t="s">
        <v>153</v>
      </c>
      <c r="E265" s="43"/>
      <c r="F265" s="221" t="s">
        <v>381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153</v>
      </c>
      <c r="AU265" s="20" t="s">
        <v>82</v>
      </c>
    </row>
    <row r="266" s="14" customFormat="1">
      <c r="A266" s="14"/>
      <c r="B266" s="236"/>
      <c r="C266" s="237"/>
      <c r="D266" s="227" t="s">
        <v>155</v>
      </c>
      <c r="E266" s="238" t="s">
        <v>19</v>
      </c>
      <c r="F266" s="239" t="s">
        <v>1372</v>
      </c>
      <c r="G266" s="237"/>
      <c r="H266" s="240">
        <v>21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6" t="s">
        <v>155</v>
      </c>
      <c r="AU266" s="246" t="s">
        <v>82</v>
      </c>
      <c r="AV266" s="14" t="s">
        <v>82</v>
      </c>
      <c r="AW266" s="14" t="s">
        <v>35</v>
      </c>
      <c r="AX266" s="14" t="s">
        <v>80</v>
      </c>
      <c r="AY266" s="246" t="s">
        <v>144</v>
      </c>
    </row>
    <row r="267" s="2" customFormat="1" ht="24.15" customHeight="1">
      <c r="A267" s="41"/>
      <c r="B267" s="42"/>
      <c r="C267" s="207" t="s">
        <v>1373</v>
      </c>
      <c r="D267" s="207" t="s">
        <v>146</v>
      </c>
      <c r="E267" s="208" t="s">
        <v>384</v>
      </c>
      <c r="F267" s="209" t="s">
        <v>385</v>
      </c>
      <c r="G267" s="210" t="s">
        <v>244</v>
      </c>
      <c r="H267" s="211">
        <v>21</v>
      </c>
      <c r="I267" s="212"/>
      <c r="J267" s="213">
        <f>ROUND(I267*H267,2)</f>
        <v>0</v>
      </c>
      <c r="K267" s="209" t="s">
        <v>150</v>
      </c>
      <c r="L267" s="47"/>
      <c r="M267" s="214" t="s">
        <v>19</v>
      </c>
      <c r="N267" s="215" t="s">
        <v>44</v>
      </c>
      <c r="O267" s="87"/>
      <c r="P267" s="216">
        <f>O267*H267</f>
        <v>0</v>
      </c>
      <c r="Q267" s="216">
        <v>5.5600000000000003E-05</v>
      </c>
      <c r="R267" s="216">
        <f>Q267*H267</f>
        <v>0.0011676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151</v>
      </c>
      <c r="AT267" s="218" t="s">
        <v>146</v>
      </c>
      <c r="AU267" s="218" t="s">
        <v>82</v>
      </c>
      <c r="AY267" s="20" t="s">
        <v>144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80</v>
      </c>
      <c r="BK267" s="219">
        <f>ROUND(I267*H267,2)</f>
        <v>0</v>
      </c>
      <c r="BL267" s="20" t="s">
        <v>151</v>
      </c>
      <c r="BM267" s="218" t="s">
        <v>1374</v>
      </c>
    </row>
    <row r="268" s="2" customFormat="1">
      <c r="A268" s="41"/>
      <c r="B268" s="42"/>
      <c r="C268" s="43"/>
      <c r="D268" s="220" t="s">
        <v>153</v>
      </c>
      <c r="E268" s="43"/>
      <c r="F268" s="221" t="s">
        <v>387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153</v>
      </c>
      <c r="AU268" s="20" t="s">
        <v>82</v>
      </c>
    </row>
    <row r="269" s="14" customFormat="1">
      <c r="A269" s="14"/>
      <c r="B269" s="236"/>
      <c r="C269" s="237"/>
      <c r="D269" s="227" t="s">
        <v>155</v>
      </c>
      <c r="E269" s="238" t="s">
        <v>19</v>
      </c>
      <c r="F269" s="239" t="s">
        <v>1375</v>
      </c>
      <c r="G269" s="237"/>
      <c r="H269" s="240">
        <v>21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155</v>
      </c>
      <c r="AU269" s="246" t="s">
        <v>82</v>
      </c>
      <c r="AV269" s="14" t="s">
        <v>82</v>
      </c>
      <c r="AW269" s="14" t="s">
        <v>35</v>
      </c>
      <c r="AX269" s="14" t="s">
        <v>80</v>
      </c>
      <c r="AY269" s="246" t="s">
        <v>144</v>
      </c>
    </row>
    <row r="270" s="2" customFormat="1" ht="16.5" customHeight="1">
      <c r="A270" s="41"/>
      <c r="B270" s="42"/>
      <c r="C270" s="207" t="s">
        <v>1376</v>
      </c>
      <c r="D270" s="207" t="s">
        <v>146</v>
      </c>
      <c r="E270" s="208" t="s">
        <v>390</v>
      </c>
      <c r="F270" s="209" t="s">
        <v>391</v>
      </c>
      <c r="G270" s="210" t="s">
        <v>244</v>
      </c>
      <c r="H270" s="211">
        <v>21</v>
      </c>
      <c r="I270" s="212"/>
      <c r="J270" s="213">
        <f>ROUND(I270*H270,2)</f>
        <v>0</v>
      </c>
      <c r="K270" s="209" t="s">
        <v>150</v>
      </c>
      <c r="L270" s="47"/>
      <c r="M270" s="214" t="s">
        <v>19</v>
      </c>
      <c r="N270" s="215" t="s">
        <v>44</v>
      </c>
      <c r="O270" s="87"/>
      <c r="P270" s="216">
        <f>O270*H270</f>
        <v>0</v>
      </c>
      <c r="Q270" s="216">
        <v>1.6449999999999999E-06</v>
      </c>
      <c r="R270" s="216">
        <f>Q270*H270</f>
        <v>3.4544999999999995E-05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151</v>
      </c>
      <c r="AT270" s="218" t="s">
        <v>146</v>
      </c>
      <c r="AU270" s="218" t="s">
        <v>82</v>
      </c>
      <c r="AY270" s="20" t="s">
        <v>144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80</v>
      </c>
      <c r="BK270" s="219">
        <f>ROUND(I270*H270,2)</f>
        <v>0</v>
      </c>
      <c r="BL270" s="20" t="s">
        <v>151</v>
      </c>
      <c r="BM270" s="218" t="s">
        <v>1377</v>
      </c>
    </row>
    <row r="271" s="2" customFormat="1">
      <c r="A271" s="41"/>
      <c r="B271" s="42"/>
      <c r="C271" s="43"/>
      <c r="D271" s="220" t="s">
        <v>153</v>
      </c>
      <c r="E271" s="43"/>
      <c r="F271" s="221" t="s">
        <v>393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153</v>
      </c>
      <c r="AU271" s="20" t="s">
        <v>82</v>
      </c>
    </row>
    <row r="272" s="13" customFormat="1">
      <c r="A272" s="13"/>
      <c r="B272" s="225"/>
      <c r="C272" s="226"/>
      <c r="D272" s="227" t="s">
        <v>155</v>
      </c>
      <c r="E272" s="228" t="s">
        <v>19</v>
      </c>
      <c r="F272" s="229" t="s">
        <v>156</v>
      </c>
      <c r="G272" s="226"/>
      <c r="H272" s="228" t="s">
        <v>19</v>
      </c>
      <c r="I272" s="230"/>
      <c r="J272" s="226"/>
      <c r="K272" s="226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155</v>
      </c>
      <c r="AU272" s="235" t="s">
        <v>82</v>
      </c>
      <c r="AV272" s="13" t="s">
        <v>80</v>
      </c>
      <c r="AW272" s="13" t="s">
        <v>35</v>
      </c>
      <c r="AX272" s="13" t="s">
        <v>73</v>
      </c>
      <c r="AY272" s="235" t="s">
        <v>144</v>
      </c>
    </row>
    <row r="273" s="14" customFormat="1">
      <c r="A273" s="14"/>
      <c r="B273" s="236"/>
      <c r="C273" s="237"/>
      <c r="D273" s="227" t="s">
        <v>155</v>
      </c>
      <c r="E273" s="238" t="s">
        <v>19</v>
      </c>
      <c r="F273" s="239" t="s">
        <v>1378</v>
      </c>
      <c r="G273" s="237"/>
      <c r="H273" s="240">
        <v>21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6" t="s">
        <v>155</v>
      </c>
      <c r="AU273" s="246" t="s">
        <v>82</v>
      </c>
      <c r="AV273" s="14" t="s">
        <v>82</v>
      </c>
      <c r="AW273" s="14" t="s">
        <v>35</v>
      </c>
      <c r="AX273" s="14" t="s">
        <v>80</v>
      </c>
      <c r="AY273" s="246" t="s">
        <v>144</v>
      </c>
    </row>
    <row r="274" s="2" customFormat="1" ht="37.8" customHeight="1">
      <c r="A274" s="41"/>
      <c r="B274" s="42"/>
      <c r="C274" s="207" t="s">
        <v>1379</v>
      </c>
      <c r="D274" s="207" t="s">
        <v>146</v>
      </c>
      <c r="E274" s="208" t="s">
        <v>1380</v>
      </c>
      <c r="F274" s="209" t="s">
        <v>1381</v>
      </c>
      <c r="G274" s="210" t="s">
        <v>244</v>
      </c>
      <c r="H274" s="211">
        <v>1.5</v>
      </c>
      <c r="I274" s="212"/>
      <c r="J274" s="213">
        <f>ROUND(I274*H274,2)</f>
        <v>0</v>
      </c>
      <c r="K274" s="209" t="s">
        <v>150</v>
      </c>
      <c r="L274" s="47"/>
      <c r="M274" s="214" t="s">
        <v>19</v>
      </c>
      <c r="N274" s="215" t="s">
        <v>44</v>
      </c>
      <c r="O274" s="87"/>
      <c r="P274" s="216">
        <f>O274*H274</f>
        <v>0</v>
      </c>
      <c r="Q274" s="216">
        <v>8.6000000000000003E-05</v>
      </c>
      <c r="R274" s="216">
        <f>Q274*H274</f>
        <v>0.00012899999999999999</v>
      </c>
      <c r="S274" s="216">
        <v>0.042000000000000003</v>
      </c>
      <c r="T274" s="217">
        <f>S274*H274</f>
        <v>0.063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151</v>
      </c>
      <c r="AT274" s="218" t="s">
        <v>146</v>
      </c>
      <c r="AU274" s="218" t="s">
        <v>82</v>
      </c>
      <c r="AY274" s="20" t="s">
        <v>144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80</v>
      </c>
      <c r="BK274" s="219">
        <f>ROUND(I274*H274,2)</f>
        <v>0</v>
      </c>
      <c r="BL274" s="20" t="s">
        <v>151</v>
      </c>
      <c r="BM274" s="218" t="s">
        <v>1382</v>
      </c>
    </row>
    <row r="275" s="2" customFormat="1">
      <c r="A275" s="41"/>
      <c r="B275" s="42"/>
      <c r="C275" s="43"/>
      <c r="D275" s="220" t="s">
        <v>153</v>
      </c>
      <c r="E275" s="43"/>
      <c r="F275" s="221" t="s">
        <v>1383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153</v>
      </c>
      <c r="AU275" s="20" t="s">
        <v>82</v>
      </c>
    </row>
    <row r="276" s="12" customFormat="1" ht="22.8" customHeight="1">
      <c r="A276" s="12"/>
      <c r="B276" s="191"/>
      <c r="C276" s="192"/>
      <c r="D276" s="193" t="s">
        <v>72</v>
      </c>
      <c r="E276" s="205" t="s">
        <v>403</v>
      </c>
      <c r="F276" s="205" t="s">
        <v>404</v>
      </c>
      <c r="G276" s="192"/>
      <c r="H276" s="192"/>
      <c r="I276" s="195"/>
      <c r="J276" s="206">
        <f>BK276</f>
        <v>0</v>
      </c>
      <c r="K276" s="192"/>
      <c r="L276" s="197"/>
      <c r="M276" s="198"/>
      <c r="N276" s="199"/>
      <c r="O276" s="199"/>
      <c r="P276" s="200">
        <f>SUM(P277:P298)</f>
        <v>0</v>
      </c>
      <c r="Q276" s="199"/>
      <c r="R276" s="200">
        <f>SUM(R277:R298)</f>
        <v>0</v>
      </c>
      <c r="S276" s="199"/>
      <c r="T276" s="201">
        <f>SUM(T277:T298)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2" t="s">
        <v>80</v>
      </c>
      <c r="AT276" s="203" t="s">
        <v>72</v>
      </c>
      <c r="AU276" s="203" t="s">
        <v>80</v>
      </c>
      <c r="AY276" s="202" t="s">
        <v>144</v>
      </c>
      <c r="BK276" s="204">
        <f>SUM(BK277:BK298)</f>
        <v>0</v>
      </c>
    </row>
    <row r="277" s="2" customFormat="1" ht="24.15" customHeight="1">
      <c r="A277" s="41"/>
      <c r="B277" s="42"/>
      <c r="C277" s="207" t="s">
        <v>1384</v>
      </c>
      <c r="D277" s="207" t="s">
        <v>146</v>
      </c>
      <c r="E277" s="208" t="s">
        <v>406</v>
      </c>
      <c r="F277" s="209" t="s">
        <v>407</v>
      </c>
      <c r="G277" s="210" t="s">
        <v>215</v>
      </c>
      <c r="H277" s="211">
        <v>51.247999999999998</v>
      </c>
      <c r="I277" s="212"/>
      <c r="J277" s="213">
        <f>ROUND(I277*H277,2)</f>
        <v>0</v>
      </c>
      <c r="K277" s="209" t="s">
        <v>150</v>
      </c>
      <c r="L277" s="47"/>
      <c r="M277" s="214" t="s">
        <v>19</v>
      </c>
      <c r="N277" s="215" t="s">
        <v>44</v>
      </c>
      <c r="O277" s="87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151</v>
      </c>
      <c r="AT277" s="218" t="s">
        <v>146</v>
      </c>
      <c r="AU277" s="218" t="s">
        <v>82</v>
      </c>
      <c r="AY277" s="20" t="s">
        <v>144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80</v>
      </c>
      <c r="BK277" s="219">
        <f>ROUND(I277*H277,2)</f>
        <v>0</v>
      </c>
      <c r="BL277" s="20" t="s">
        <v>151</v>
      </c>
      <c r="BM277" s="218" t="s">
        <v>1385</v>
      </c>
    </row>
    <row r="278" s="2" customFormat="1">
      <c r="A278" s="41"/>
      <c r="B278" s="42"/>
      <c r="C278" s="43"/>
      <c r="D278" s="220" t="s">
        <v>153</v>
      </c>
      <c r="E278" s="43"/>
      <c r="F278" s="221" t="s">
        <v>409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153</v>
      </c>
      <c r="AU278" s="20" t="s">
        <v>82</v>
      </c>
    </row>
    <row r="279" s="14" customFormat="1">
      <c r="A279" s="14"/>
      <c r="B279" s="236"/>
      <c r="C279" s="237"/>
      <c r="D279" s="227" t="s">
        <v>155</v>
      </c>
      <c r="E279" s="238" t="s">
        <v>19</v>
      </c>
      <c r="F279" s="239" t="s">
        <v>1386</v>
      </c>
      <c r="G279" s="237"/>
      <c r="H279" s="240">
        <v>49.048000000000002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155</v>
      </c>
      <c r="AU279" s="246" t="s">
        <v>82</v>
      </c>
      <c r="AV279" s="14" t="s">
        <v>82</v>
      </c>
      <c r="AW279" s="14" t="s">
        <v>35</v>
      </c>
      <c r="AX279" s="14" t="s">
        <v>73</v>
      </c>
      <c r="AY279" s="246" t="s">
        <v>144</v>
      </c>
    </row>
    <row r="280" s="14" customFormat="1">
      <c r="A280" s="14"/>
      <c r="B280" s="236"/>
      <c r="C280" s="237"/>
      <c r="D280" s="227" t="s">
        <v>155</v>
      </c>
      <c r="E280" s="238" t="s">
        <v>19</v>
      </c>
      <c r="F280" s="239" t="s">
        <v>1387</v>
      </c>
      <c r="G280" s="237"/>
      <c r="H280" s="240">
        <v>2.2000000000000002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155</v>
      </c>
      <c r="AU280" s="246" t="s">
        <v>82</v>
      </c>
      <c r="AV280" s="14" t="s">
        <v>82</v>
      </c>
      <c r="AW280" s="14" t="s">
        <v>35</v>
      </c>
      <c r="AX280" s="14" t="s">
        <v>73</v>
      </c>
      <c r="AY280" s="246" t="s">
        <v>144</v>
      </c>
    </row>
    <row r="281" s="16" customFormat="1">
      <c r="A281" s="16"/>
      <c r="B281" s="258"/>
      <c r="C281" s="259"/>
      <c r="D281" s="227" t="s">
        <v>155</v>
      </c>
      <c r="E281" s="260" t="s">
        <v>19</v>
      </c>
      <c r="F281" s="261" t="s">
        <v>175</v>
      </c>
      <c r="G281" s="259"/>
      <c r="H281" s="262">
        <v>51.248000000000005</v>
      </c>
      <c r="I281" s="263"/>
      <c r="J281" s="259"/>
      <c r="K281" s="259"/>
      <c r="L281" s="264"/>
      <c r="M281" s="265"/>
      <c r="N281" s="266"/>
      <c r="O281" s="266"/>
      <c r="P281" s="266"/>
      <c r="Q281" s="266"/>
      <c r="R281" s="266"/>
      <c r="S281" s="266"/>
      <c r="T281" s="267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T281" s="268" t="s">
        <v>155</v>
      </c>
      <c r="AU281" s="268" t="s">
        <v>82</v>
      </c>
      <c r="AV281" s="16" t="s">
        <v>151</v>
      </c>
      <c r="AW281" s="16" t="s">
        <v>35</v>
      </c>
      <c r="AX281" s="16" t="s">
        <v>80</v>
      </c>
      <c r="AY281" s="268" t="s">
        <v>144</v>
      </c>
    </row>
    <row r="282" s="2" customFormat="1" ht="24.15" customHeight="1">
      <c r="A282" s="41"/>
      <c r="B282" s="42"/>
      <c r="C282" s="207" t="s">
        <v>1388</v>
      </c>
      <c r="D282" s="207" t="s">
        <v>146</v>
      </c>
      <c r="E282" s="208" t="s">
        <v>413</v>
      </c>
      <c r="F282" s="209" t="s">
        <v>414</v>
      </c>
      <c r="G282" s="210" t="s">
        <v>215</v>
      </c>
      <c r="H282" s="211">
        <v>973.71199999999999</v>
      </c>
      <c r="I282" s="212"/>
      <c r="J282" s="213">
        <f>ROUND(I282*H282,2)</f>
        <v>0</v>
      </c>
      <c r="K282" s="209" t="s">
        <v>150</v>
      </c>
      <c r="L282" s="47"/>
      <c r="M282" s="214" t="s">
        <v>19</v>
      </c>
      <c r="N282" s="215" t="s">
        <v>44</v>
      </c>
      <c r="O282" s="87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151</v>
      </c>
      <c r="AT282" s="218" t="s">
        <v>146</v>
      </c>
      <c r="AU282" s="218" t="s">
        <v>82</v>
      </c>
      <c r="AY282" s="20" t="s">
        <v>144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80</v>
      </c>
      <c r="BK282" s="219">
        <f>ROUND(I282*H282,2)</f>
        <v>0</v>
      </c>
      <c r="BL282" s="20" t="s">
        <v>151</v>
      </c>
      <c r="BM282" s="218" t="s">
        <v>1389</v>
      </c>
    </row>
    <row r="283" s="2" customFormat="1">
      <c r="A283" s="41"/>
      <c r="B283" s="42"/>
      <c r="C283" s="43"/>
      <c r="D283" s="220" t="s">
        <v>153</v>
      </c>
      <c r="E283" s="43"/>
      <c r="F283" s="221" t="s">
        <v>416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153</v>
      </c>
      <c r="AU283" s="20" t="s">
        <v>82</v>
      </c>
    </row>
    <row r="284" s="13" customFormat="1">
      <c r="A284" s="13"/>
      <c r="B284" s="225"/>
      <c r="C284" s="226"/>
      <c r="D284" s="227" t="s">
        <v>155</v>
      </c>
      <c r="E284" s="228" t="s">
        <v>19</v>
      </c>
      <c r="F284" s="229" t="s">
        <v>196</v>
      </c>
      <c r="G284" s="226"/>
      <c r="H284" s="228" t="s">
        <v>19</v>
      </c>
      <c r="I284" s="230"/>
      <c r="J284" s="226"/>
      <c r="K284" s="226"/>
      <c r="L284" s="231"/>
      <c r="M284" s="232"/>
      <c r="N284" s="233"/>
      <c r="O284" s="233"/>
      <c r="P284" s="233"/>
      <c r="Q284" s="233"/>
      <c r="R284" s="233"/>
      <c r="S284" s="233"/>
      <c r="T284" s="23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5" t="s">
        <v>155</v>
      </c>
      <c r="AU284" s="235" t="s">
        <v>82</v>
      </c>
      <c r="AV284" s="13" t="s">
        <v>80</v>
      </c>
      <c r="AW284" s="13" t="s">
        <v>35</v>
      </c>
      <c r="AX284" s="13" t="s">
        <v>73</v>
      </c>
      <c r="AY284" s="235" t="s">
        <v>144</v>
      </c>
    </row>
    <row r="285" s="14" customFormat="1">
      <c r="A285" s="14"/>
      <c r="B285" s="236"/>
      <c r="C285" s="237"/>
      <c r="D285" s="227" t="s">
        <v>155</v>
      </c>
      <c r="E285" s="238" t="s">
        <v>19</v>
      </c>
      <c r="F285" s="239" t="s">
        <v>1390</v>
      </c>
      <c r="G285" s="237"/>
      <c r="H285" s="240">
        <v>931.91200000000003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155</v>
      </c>
      <c r="AU285" s="246" t="s">
        <v>82</v>
      </c>
      <c r="AV285" s="14" t="s">
        <v>82</v>
      </c>
      <c r="AW285" s="14" t="s">
        <v>35</v>
      </c>
      <c r="AX285" s="14" t="s">
        <v>73</v>
      </c>
      <c r="AY285" s="246" t="s">
        <v>144</v>
      </c>
    </row>
    <row r="286" s="14" customFormat="1">
      <c r="A286" s="14"/>
      <c r="B286" s="236"/>
      <c r="C286" s="237"/>
      <c r="D286" s="227" t="s">
        <v>155</v>
      </c>
      <c r="E286" s="238" t="s">
        <v>19</v>
      </c>
      <c r="F286" s="239" t="s">
        <v>1391</v>
      </c>
      <c r="G286" s="237"/>
      <c r="H286" s="240">
        <v>41.799999999999997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6" t="s">
        <v>155</v>
      </c>
      <c r="AU286" s="246" t="s">
        <v>82</v>
      </c>
      <c r="AV286" s="14" t="s">
        <v>82</v>
      </c>
      <c r="AW286" s="14" t="s">
        <v>35</v>
      </c>
      <c r="AX286" s="14" t="s">
        <v>73</v>
      </c>
      <c r="AY286" s="246" t="s">
        <v>144</v>
      </c>
    </row>
    <row r="287" s="16" customFormat="1">
      <c r="A287" s="16"/>
      <c r="B287" s="258"/>
      <c r="C287" s="259"/>
      <c r="D287" s="227" t="s">
        <v>155</v>
      </c>
      <c r="E287" s="260" t="s">
        <v>19</v>
      </c>
      <c r="F287" s="261" t="s">
        <v>175</v>
      </c>
      <c r="G287" s="259"/>
      <c r="H287" s="262">
        <v>973.71199999999999</v>
      </c>
      <c r="I287" s="263"/>
      <c r="J287" s="259"/>
      <c r="K287" s="259"/>
      <c r="L287" s="264"/>
      <c r="M287" s="265"/>
      <c r="N287" s="266"/>
      <c r="O287" s="266"/>
      <c r="P287" s="266"/>
      <c r="Q287" s="266"/>
      <c r="R287" s="266"/>
      <c r="S287" s="266"/>
      <c r="T287" s="267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268" t="s">
        <v>155</v>
      </c>
      <c r="AU287" s="268" t="s">
        <v>82</v>
      </c>
      <c r="AV287" s="16" t="s">
        <v>151</v>
      </c>
      <c r="AW287" s="16" t="s">
        <v>35</v>
      </c>
      <c r="AX287" s="16" t="s">
        <v>80</v>
      </c>
      <c r="AY287" s="268" t="s">
        <v>144</v>
      </c>
    </row>
    <row r="288" s="2" customFormat="1" ht="16.5" customHeight="1">
      <c r="A288" s="41"/>
      <c r="B288" s="42"/>
      <c r="C288" s="207" t="s">
        <v>1392</v>
      </c>
      <c r="D288" s="207" t="s">
        <v>146</v>
      </c>
      <c r="E288" s="208" t="s">
        <v>420</v>
      </c>
      <c r="F288" s="209" t="s">
        <v>421</v>
      </c>
      <c r="G288" s="210" t="s">
        <v>215</v>
      </c>
      <c r="H288" s="211">
        <v>51.247999999999998</v>
      </c>
      <c r="I288" s="212"/>
      <c r="J288" s="213">
        <f>ROUND(I288*H288,2)</f>
        <v>0</v>
      </c>
      <c r="K288" s="209" t="s">
        <v>150</v>
      </c>
      <c r="L288" s="47"/>
      <c r="M288" s="214" t="s">
        <v>19</v>
      </c>
      <c r="N288" s="215" t="s">
        <v>44</v>
      </c>
      <c r="O288" s="87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151</v>
      </c>
      <c r="AT288" s="218" t="s">
        <v>146</v>
      </c>
      <c r="AU288" s="218" t="s">
        <v>82</v>
      </c>
      <c r="AY288" s="20" t="s">
        <v>144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80</v>
      </c>
      <c r="BK288" s="219">
        <f>ROUND(I288*H288,2)</f>
        <v>0</v>
      </c>
      <c r="BL288" s="20" t="s">
        <v>151</v>
      </c>
      <c r="BM288" s="218" t="s">
        <v>1393</v>
      </c>
    </row>
    <row r="289" s="2" customFormat="1">
      <c r="A289" s="41"/>
      <c r="B289" s="42"/>
      <c r="C289" s="43"/>
      <c r="D289" s="220" t="s">
        <v>153</v>
      </c>
      <c r="E289" s="43"/>
      <c r="F289" s="221" t="s">
        <v>423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153</v>
      </c>
      <c r="AU289" s="20" t="s">
        <v>82</v>
      </c>
    </row>
    <row r="290" s="14" customFormat="1">
      <c r="A290" s="14"/>
      <c r="B290" s="236"/>
      <c r="C290" s="237"/>
      <c r="D290" s="227" t="s">
        <v>155</v>
      </c>
      <c r="E290" s="238" t="s">
        <v>19</v>
      </c>
      <c r="F290" s="239" t="s">
        <v>1386</v>
      </c>
      <c r="G290" s="237"/>
      <c r="H290" s="240">
        <v>49.048000000000002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155</v>
      </c>
      <c r="AU290" s="246" t="s">
        <v>82</v>
      </c>
      <c r="AV290" s="14" t="s">
        <v>82</v>
      </c>
      <c r="AW290" s="14" t="s">
        <v>35</v>
      </c>
      <c r="AX290" s="14" t="s">
        <v>73</v>
      </c>
      <c r="AY290" s="246" t="s">
        <v>144</v>
      </c>
    </row>
    <row r="291" s="14" customFormat="1">
      <c r="A291" s="14"/>
      <c r="B291" s="236"/>
      <c r="C291" s="237"/>
      <c r="D291" s="227" t="s">
        <v>155</v>
      </c>
      <c r="E291" s="238" t="s">
        <v>19</v>
      </c>
      <c r="F291" s="239" t="s">
        <v>1387</v>
      </c>
      <c r="G291" s="237"/>
      <c r="H291" s="240">
        <v>2.2000000000000002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155</v>
      </c>
      <c r="AU291" s="246" t="s">
        <v>82</v>
      </c>
      <c r="AV291" s="14" t="s">
        <v>82</v>
      </c>
      <c r="AW291" s="14" t="s">
        <v>35</v>
      </c>
      <c r="AX291" s="14" t="s">
        <v>73</v>
      </c>
      <c r="AY291" s="246" t="s">
        <v>144</v>
      </c>
    </row>
    <row r="292" s="16" customFormat="1">
      <c r="A292" s="16"/>
      <c r="B292" s="258"/>
      <c r="C292" s="259"/>
      <c r="D292" s="227" t="s">
        <v>155</v>
      </c>
      <c r="E292" s="260" t="s">
        <v>19</v>
      </c>
      <c r="F292" s="261" t="s">
        <v>175</v>
      </c>
      <c r="G292" s="259"/>
      <c r="H292" s="262">
        <v>51.248000000000005</v>
      </c>
      <c r="I292" s="263"/>
      <c r="J292" s="259"/>
      <c r="K292" s="259"/>
      <c r="L292" s="264"/>
      <c r="M292" s="265"/>
      <c r="N292" s="266"/>
      <c r="O292" s="266"/>
      <c r="P292" s="266"/>
      <c r="Q292" s="266"/>
      <c r="R292" s="266"/>
      <c r="S292" s="266"/>
      <c r="T292" s="267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68" t="s">
        <v>155</v>
      </c>
      <c r="AU292" s="268" t="s">
        <v>82</v>
      </c>
      <c r="AV292" s="16" t="s">
        <v>151</v>
      </c>
      <c r="AW292" s="16" t="s">
        <v>35</v>
      </c>
      <c r="AX292" s="16" t="s">
        <v>80</v>
      </c>
      <c r="AY292" s="268" t="s">
        <v>144</v>
      </c>
    </row>
    <row r="293" s="2" customFormat="1" ht="24.15" customHeight="1">
      <c r="A293" s="41"/>
      <c r="B293" s="42"/>
      <c r="C293" s="207" t="s">
        <v>1394</v>
      </c>
      <c r="D293" s="207" t="s">
        <v>146</v>
      </c>
      <c r="E293" s="208" t="s">
        <v>636</v>
      </c>
      <c r="F293" s="209" t="s">
        <v>637</v>
      </c>
      <c r="G293" s="210" t="s">
        <v>215</v>
      </c>
      <c r="H293" s="211">
        <v>49.048000000000002</v>
      </c>
      <c r="I293" s="212"/>
      <c r="J293" s="213">
        <f>ROUND(I293*H293,2)</f>
        <v>0</v>
      </c>
      <c r="K293" s="209" t="s">
        <v>150</v>
      </c>
      <c r="L293" s="47"/>
      <c r="M293" s="214" t="s">
        <v>19</v>
      </c>
      <c r="N293" s="215" t="s">
        <v>44</v>
      </c>
      <c r="O293" s="87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151</v>
      </c>
      <c r="AT293" s="218" t="s">
        <v>146</v>
      </c>
      <c r="AU293" s="218" t="s">
        <v>82</v>
      </c>
      <c r="AY293" s="20" t="s">
        <v>144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80</v>
      </c>
      <c r="BK293" s="219">
        <f>ROUND(I293*H293,2)</f>
        <v>0</v>
      </c>
      <c r="BL293" s="20" t="s">
        <v>151</v>
      </c>
      <c r="BM293" s="218" t="s">
        <v>1395</v>
      </c>
    </row>
    <row r="294" s="2" customFormat="1">
      <c r="A294" s="41"/>
      <c r="B294" s="42"/>
      <c r="C294" s="43"/>
      <c r="D294" s="220" t="s">
        <v>153</v>
      </c>
      <c r="E294" s="43"/>
      <c r="F294" s="221" t="s">
        <v>639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153</v>
      </c>
      <c r="AU294" s="20" t="s">
        <v>82</v>
      </c>
    </row>
    <row r="295" s="14" customFormat="1">
      <c r="A295" s="14"/>
      <c r="B295" s="236"/>
      <c r="C295" s="237"/>
      <c r="D295" s="227" t="s">
        <v>155</v>
      </c>
      <c r="E295" s="238" t="s">
        <v>19</v>
      </c>
      <c r="F295" s="239" t="s">
        <v>1386</v>
      </c>
      <c r="G295" s="237"/>
      <c r="H295" s="240">
        <v>49.048000000000002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6" t="s">
        <v>155</v>
      </c>
      <c r="AU295" s="246" t="s">
        <v>82</v>
      </c>
      <c r="AV295" s="14" t="s">
        <v>82</v>
      </c>
      <c r="AW295" s="14" t="s">
        <v>35</v>
      </c>
      <c r="AX295" s="14" t="s">
        <v>80</v>
      </c>
      <c r="AY295" s="246" t="s">
        <v>144</v>
      </c>
    </row>
    <row r="296" s="2" customFormat="1" ht="24.15" customHeight="1">
      <c r="A296" s="41"/>
      <c r="B296" s="42"/>
      <c r="C296" s="207" t="s">
        <v>1396</v>
      </c>
      <c r="D296" s="207" t="s">
        <v>146</v>
      </c>
      <c r="E296" s="208" t="s">
        <v>429</v>
      </c>
      <c r="F296" s="209" t="s">
        <v>430</v>
      </c>
      <c r="G296" s="210" t="s">
        <v>215</v>
      </c>
      <c r="H296" s="211">
        <v>2.2000000000000002</v>
      </c>
      <c r="I296" s="212"/>
      <c r="J296" s="213">
        <f>ROUND(I296*H296,2)</f>
        <v>0</v>
      </c>
      <c r="K296" s="209" t="s">
        <v>150</v>
      </c>
      <c r="L296" s="47"/>
      <c r="M296" s="214" t="s">
        <v>19</v>
      </c>
      <c r="N296" s="215" t="s">
        <v>44</v>
      </c>
      <c r="O296" s="87"/>
      <c r="P296" s="216">
        <f>O296*H296</f>
        <v>0</v>
      </c>
      <c r="Q296" s="216">
        <v>0</v>
      </c>
      <c r="R296" s="216">
        <f>Q296*H296</f>
        <v>0</v>
      </c>
      <c r="S296" s="216">
        <v>0</v>
      </c>
      <c r="T296" s="217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8" t="s">
        <v>151</v>
      </c>
      <c r="AT296" s="218" t="s">
        <v>146</v>
      </c>
      <c r="AU296" s="218" t="s">
        <v>82</v>
      </c>
      <c r="AY296" s="20" t="s">
        <v>144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20" t="s">
        <v>80</v>
      </c>
      <c r="BK296" s="219">
        <f>ROUND(I296*H296,2)</f>
        <v>0</v>
      </c>
      <c r="BL296" s="20" t="s">
        <v>151</v>
      </c>
      <c r="BM296" s="218" t="s">
        <v>1397</v>
      </c>
    </row>
    <row r="297" s="2" customFormat="1">
      <c r="A297" s="41"/>
      <c r="B297" s="42"/>
      <c r="C297" s="43"/>
      <c r="D297" s="220" t="s">
        <v>153</v>
      </c>
      <c r="E297" s="43"/>
      <c r="F297" s="221" t="s">
        <v>432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153</v>
      </c>
      <c r="AU297" s="20" t="s">
        <v>82</v>
      </c>
    </row>
    <row r="298" s="14" customFormat="1">
      <c r="A298" s="14"/>
      <c r="B298" s="236"/>
      <c r="C298" s="237"/>
      <c r="D298" s="227" t="s">
        <v>155</v>
      </c>
      <c r="E298" s="238" t="s">
        <v>19</v>
      </c>
      <c r="F298" s="239" t="s">
        <v>1387</v>
      </c>
      <c r="G298" s="237"/>
      <c r="H298" s="240">
        <v>2.2000000000000002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155</v>
      </c>
      <c r="AU298" s="246" t="s">
        <v>82</v>
      </c>
      <c r="AV298" s="14" t="s">
        <v>82</v>
      </c>
      <c r="AW298" s="14" t="s">
        <v>35</v>
      </c>
      <c r="AX298" s="14" t="s">
        <v>80</v>
      </c>
      <c r="AY298" s="246" t="s">
        <v>144</v>
      </c>
    </row>
    <row r="299" s="12" customFormat="1" ht="25.92" customHeight="1">
      <c r="A299" s="12"/>
      <c r="B299" s="191"/>
      <c r="C299" s="192"/>
      <c r="D299" s="193" t="s">
        <v>72</v>
      </c>
      <c r="E299" s="194" t="s">
        <v>920</v>
      </c>
      <c r="F299" s="194" t="s">
        <v>921</v>
      </c>
      <c r="G299" s="192"/>
      <c r="H299" s="192"/>
      <c r="I299" s="195"/>
      <c r="J299" s="196">
        <f>BK299</f>
        <v>0</v>
      </c>
      <c r="K299" s="192"/>
      <c r="L299" s="197"/>
      <c r="M299" s="198"/>
      <c r="N299" s="199"/>
      <c r="O299" s="199"/>
      <c r="P299" s="200">
        <f>P300</f>
        <v>0</v>
      </c>
      <c r="Q299" s="199"/>
      <c r="R299" s="200">
        <f>R300</f>
        <v>0.012799999999999999</v>
      </c>
      <c r="S299" s="199"/>
      <c r="T299" s="201">
        <f>T300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02" t="s">
        <v>82</v>
      </c>
      <c r="AT299" s="203" t="s">
        <v>72</v>
      </c>
      <c r="AU299" s="203" t="s">
        <v>73</v>
      </c>
      <c r="AY299" s="202" t="s">
        <v>144</v>
      </c>
      <c r="BK299" s="204">
        <f>BK300</f>
        <v>0</v>
      </c>
    </row>
    <row r="300" s="12" customFormat="1" ht="22.8" customHeight="1">
      <c r="A300" s="12"/>
      <c r="B300" s="191"/>
      <c r="C300" s="192"/>
      <c r="D300" s="193" t="s">
        <v>72</v>
      </c>
      <c r="E300" s="205" t="s">
        <v>922</v>
      </c>
      <c r="F300" s="205" t="s">
        <v>923</v>
      </c>
      <c r="G300" s="192"/>
      <c r="H300" s="192"/>
      <c r="I300" s="195"/>
      <c r="J300" s="206">
        <f>BK300</f>
        <v>0</v>
      </c>
      <c r="K300" s="192"/>
      <c r="L300" s="197"/>
      <c r="M300" s="198"/>
      <c r="N300" s="199"/>
      <c r="O300" s="199"/>
      <c r="P300" s="200">
        <f>SUM(P301:P304)</f>
        <v>0</v>
      </c>
      <c r="Q300" s="199"/>
      <c r="R300" s="200">
        <f>SUM(R301:R304)</f>
        <v>0.012799999999999999</v>
      </c>
      <c r="S300" s="199"/>
      <c r="T300" s="201">
        <f>SUM(T301:T304)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02" t="s">
        <v>82</v>
      </c>
      <c r="AT300" s="203" t="s">
        <v>72</v>
      </c>
      <c r="AU300" s="203" t="s">
        <v>80</v>
      </c>
      <c r="AY300" s="202" t="s">
        <v>144</v>
      </c>
      <c r="BK300" s="204">
        <f>SUM(BK301:BK304)</f>
        <v>0</v>
      </c>
    </row>
    <row r="301" s="2" customFormat="1" ht="16.5" customHeight="1">
      <c r="A301" s="41"/>
      <c r="B301" s="42"/>
      <c r="C301" s="207" t="s">
        <v>1398</v>
      </c>
      <c r="D301" s="207" t="s">
        <v>146</v>
      </c>
      <c r="E301" s="208" t="s">
        <v>924</v>
      </c>
      <c r="F301" s="209" t="s">
        <v>925</v>
      </c>
      <c r="G301" s="210" t="s">
        <v>149</v>
      </c>
      <c r="H301" s="211">
        <v>32</v>
      </c>
      <c r="I301" s="212"/>
      <c r="J301" s="213">
        <f>ROUND(I301*H301,2)</f>
        <v>0</v>
      </c>
      <c r="K301" s="209" t="s">
        <v>150</v>
      </c>
      <c r="L301" s="47"/>
      <c r="M301" s="214" t="s">
        <v>19</v>
      </c>
      <c r="N301" s="215" t="s">
        <v>44</v>
      </c>
      <c r="O301" s="87"/>
      <c r="P301" s="216">
        <f>O301*H301</f>
        <v>0</v>
      </c>
      <c r="Q301" s="216">
        <v>4.0000000000000003E-05</v>
      </c>
      <c r="R301" s="216">
        <f>Q301*H301</f>
        <v>0.0012800000000000001</v>
      </c>
      <c r="S301" s="216">
        <v>0</v>
      </c>
      <c r="T301" s="217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263</v>
      </c>
      <c r="AT301" s="218" t="s">
        <v>146</v>
      </c>
      <c r="AU301" s="218" t="s">
        <v>82</v>
      </c>
      <c r="AY301" s="20" t="s">
        <v>144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20" t="s">
        <v>80</v>
      </c>
      <c r="BK301" s="219">
        <f>ROUND(I301*H301,2)</f>
        <v>0</v>
      </c>
      <c r="BL301" s="20" t="s">
        <v>263</v>
      </c>
      <c r="BM301" s="218" t="s">
        <v>1399</v>
      </c>
    </row>
    <row r="302" s="2" customFormat="1">
      <c r="A302" s="41"/>
      <c r="B302" s="42"/>
      <c r="C302" s="43"/>
      <c r="D302" s="220" t="s">
        <v>153</v>
      </c>
      <c r="E302" s="43"/>
      <c r="F302" s="221" t="s">
        <v>927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153</v>
      </c>
      <c r="AU302" s="20" t="s">
        <v>82</v>
      </c>
    </row>
    <row r="303" s="2" customFormat="1" ht="16.5" customHeight="1">
      <c r="A303" s="41"/>
      <c r="B303" s="42"/>
      <c r="C303" s="269" t="s">
        <v>1400</v>
      </c>
      <c r="D303" s="269" t="s">
        <v>229</v>
      </c>
      <c r="E303" s="270" t="s">
        <v>929</v>
      </c>
      <c r="F303" s="271" t="s">
        <v>930</v>
      </c>
      <c r="G303" s="272" t="s">
        <v>149</v>
      </c>
      <c r="H303" s="273">
        <v>38.399999999999999</v>
      </c>
      <c r="I303" s="274"/>
      <c r="J303" s="275">
        <f>ROUND(I303*H303,2)</f>
        <v>0</v>
      </c>
      <c r="K303" s="271" t="s">
        <v>150</v>
      </c>
      <c r="L303" s="276"/>
      <c r="M303" s="277" t="s">
        <v>19</v>
      </c>
      <c r="N303" s="278" t="s">
        <v>44</v>
      </c>
      <c r="O303" s="87"/>
      <c r="P303" s="216">
        <f>O303*H303</f>
        <v>0</v>
      </c>
      <c r="Q303" s="216">
        <v>0.00029999999999999997</v>
      </c>
      <c r="R303" s="216">
        <f>Q303*H303</f>
        <v>0.011519999999999999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366</v>
      </c>
      <c r="AT303" s="218" t="s">
        <v>229</v>
      </c>
      <c r="AU303" s="218" t="s">
        <v>82</v>
      </c>
      <c r="AY303" s="20" t="s">
        <v>144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80</v>
      </c>
      <c r="BK303" s="219">
        <f>ROUND(I303*H303,2)</f>
        <v>0</v>
      </c>
      <c r="BL303" s="20" t="s">
        <v>263</v>
      </c>
      <c r="BM303" s="218" t="s">
        <v>1401</v>
      </c>
    </row>
    <row r="304" s="14" customFormat="1">
      <c r="A304" s="14"/>
      <c r="B304" s="236"/>
      <c r="C304" s="237"/>
      <c r="D304" s="227" t="s">
        <v>155</v>
      </c>
      <c r="E304" s="237"/>
      <c r="F304" s="239" t="s">
        <v>1402</v>
      </c>
      <c r="G304" s="237"/>
      <c r="H304" s="240">
        <v>38.399999999999999</v>
      </c>
      <c r="I304" s="241"/>
      <c r="J304" s="237"/>
      <c r="K304" s="237"/>
      <c r="L304" s="242"/>
      <c r="M304" s="287"/>
      <c r="N304" s="288"/>
      <c r="O304" s="288"/>
      <c r="P304" s="288"/>
      <c r="Q304" s="288"/>
      <c r="R304" s="288"/>
      <c r="S304" s="288"/>
      <c r="T304" s="289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155</v>
      </c>
      <c r="AU304" s="246" t="s">
        <v>82</v>
      </c>
      <c r="AV304" s="14" t="s">
        <v>82</v>
      </c>
      <c r="AW304" s="14" t="s">
        <v>4</v>
      </c>
      <c r="AX304" s="14" t="s">
        <v>80</v>
      </c>
      <c r="AY304" s="246" t="s">
        <v>144</v>
      </c>
    </row>
    <row r="305" s="2" customFormat="1" ht="6.96" customHeight="1">
      <c r="A305" s="41"/>
      <c r="B305" s="62"/>
      <c r="C305" s="63"/>
      <c r="D305" s="63"/>
      <c r="E305" s="63"/>
      <c r="F305" s="63"/>
      <c r="G305" s="63"/>
      <c r="H305" s="63"/>
      <c r="I305" s="63"/>
      <c r="J305" s="63"/>
      <c r="K305" s="63"/>
      <c r="L305" s="47"/>
      <c r="M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</row>
  </sheetData>
  <sheetProtection sheet="1" autoFilter="0" formatColumns="0" formatRows="0" objects="1" scenarios="1" spinCount="100000" saltValue="0Plx1Aa2cixOsSLNDQaWhOIRMW6mlstIu+Xz5v07J65bXhX/YR8qsJh8gkKRFNgH6vgPd8qYYU6E8c/olhv2eA==" hashValue="oFph+Qe1beSQymEzRjipfCUw8yJbty5hcS8dftgeIfYkpAlGiZaUkbnLe+4+3gx+S4sYopLjJ76wvLmXzvp0kw==" algorithmName="SHA-512" password="CC35"/>
  <autoFilter ref="C89:K304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1/111301111"/>
    <hyperlink ref="F98" r:id="rId2" display="https://podminky.urs.cz/item/CS_URS_2024_01/113106121"/>
    <hyperlink ref="F102" r:id="rId3" display="https://podminky.urs.cz/item/CS_URS_2024_01/113106123"/>
    <hyperlink ref="F105" r:id="rId4" display="https://podminky.urs.cz/item/CS_URS_2024_01/113107342"/>
    <hyperlink ref="F109" r:id="rId5" display="https://podminky.urs.cz/item/CS_URS_2024_01/113202111"/>
    <hyperlink ref="F113" r:id="rId6" display="https://podminky.urs.cz/item/CS_URS_2024_01/122251105"/>
    <hyperlink ref="F124" r:id="rId7" display="https://podminky.urs.cz/item/CS_URS_2024_01/129911121"/>
    <hyperlink ref="F128" r:id="rId8" display="https://podminky.urs.cz/item/CS_URS_2024_01/132251102"/>
    <hyperlink ref="F132" r:id="rId9" display="https://podminky.urs.cz/item/CS_URS_2024_01/162702111"/>
    <hyperlink ref="F135" r:id="rId10" display="https://podminky.urs.cz/item/CS_URS_2024_01/162702119"/>
    <hyperlink ref="F138" r:id="rId11" display="https://podminky.urs.cz/item/CS_URS_2024_01/162751117"/>
    <hyperlink ref="F143" r:id="rId12" display="https://podminky.urs.cz/item/CS_URS_2024_01/162751119"/>
    <hyperlink ref="F147" r:id="rId13" display="https://podminky.urs.cz/item/CS_URS_2024_01/171201201"/>
    <hyperlink ref="F152" r:id="rId14" display="https://podminky.urs.cz/item/CS_URS_2024_01/171201231"/>
    <hyperlink ref="F155" r:id="rId15" display="https://podminky.urs.cz/item/CS_URS_2024_01/175151101"/>
    <hyperlink ref="F160" r:id="rId16" display="https://podminky.urs.cz/item/CS_URS_2024_01/181351003"/>
    <hyperlink ref="F166" r:id="rId17" display="https://podminky.urs.cz/item/CS_URS_2024_01/181411131"/>
    <hyperlink ref="F172" r:id="rId18" display="https://podminky.urs.cz/item/CS_URS_2024_01/181951112"/>
    <hyperlink ref="F179" r:id="rId19" display="https://podminky.urs.cz/item/CS_URS_2024_01/274316131"/>
    <hyperlink ref="F182" r:id="rId20" display="https://podminky.urs.cz/item/CS_URS_2024_01/279351121"/>
    <hyperlink ref="F185" r:id="rId21" display="https://podminky.urs.cz/item/CS_URS_2024_01/279351122"/>
    <hyperlink ref="F188" r:id="rId22" display="https://podminky.urs.cz/item/CS_URS_2024_01/348942131"/>
    <hyperlink ref="F191" r:id="rId23" display="https://podminky.urs.cz/item/CS_URS_2024_01/451573111"/>
    <hyperlink ref="F195" r:id="rId24" display="https://podminky.urs.cz/item/CS_URS_2024_01/564851111"/>
    <hyperlink ref="F200" r:id="rId25" display="https://podminky.urs.cz/item/CS_URS_2024_01/564861111"/>
    <hyperlink ref="F204" r:id="rId26" display="https://podminky.urs.cz/item/CS_URS_2024_01/565165121"/>
    <hyperlink ref="F208" r:id="rId27" display="https://podminky.urs.cz/item/CS_URS_2024_01/567122114"/>
    <hyperlink ref="F215" r:id="rId28" display="https://podminky.urs.cz/item/CS_URS_2024_01/573211109"/>
    <hyperlink ref="F219" r:id="rId29" display="https://podminky.urs.cz/item/CS_URS_2024_01/577134111"/>
    <hyperlink ref="F223" r:id="rId30" display="https://podminky.urs.cz/item/CS_URS_2024_01/591411111"/>
    <hyperlink ref="F229" r:id="rId31" display="https://podminky.urs.cz/item/CS_URS_2024_01/871353122"/>
    <hyperlink ref="F234" r:id="rId32" display="https://podminky.urs.cz/item/CS_URS_2024_01/877350310"/>
    <hyperlink ref="F237" r:id="rId33" display="https://podminky.urs.cz/item/CS_URS_2024_01/890211811"/>
    <hyperlink ref="F241" r:id="rId34" display="https://podminky.urs.cz/item/CS_URS_2024_01/894411121"/>
    <hyperlink ref="F252" r:id="rId35" display="https://podminky.urs.cz/item/CS_URS_2024_01/899132111"/>
    <hyperlink ref="F256" r:id="rId36" display="https://podminky.urs.cz/item/CS_URS_2024_01/916231213"/>
    <hyperlink ref="F261" r:id="rId37" display="https://podminky.urs.cz/item/CS_URS_2024_01/916991121"/>
    <hyperlink ref="F265" r:id="rId38" display="https://podminky.urs.cz/item/CS_URS_2024_01/919112212"/>
    <hyperlink ref="F268" r:id="rId39" display="https://podminky.urs.cz/item/CS_URS_2024_01/919121111"/>
    <hyperlink ref="F271" r:id="rId40" display="https://podminky.urs.cz/item/CS_URS_2024_01/919735112"/>
    <hyperlink ref="F275" r:id="rId41" display="https://podminky.urs.cz/item/CS_URS_2024_01/966005311"/>
    <hyperlink ref="F278" r:id="rId42" display="https://podminky.urs.cz/item/CS_URS_2024_01/997221561"/>
    <hyperlink ref="F283" r:id="rId43" display="https://podminky.urs.cz/item/CS_URS_2024_01/997221569"/>
    <hyperlink ref="F289" r:id="rId44" display="https://podminky.urs.cz/item/CS_URS_2024_01/997221611"/>
    <hyperlink ref="F294" r:id="rId45" display="https://podminky.urs.cz/item/CS_URS_2024_01/997221861"/>
    <hyperlink ref="F297" r:id="rId46" display="https://podminky.urs.cz/item/CS_URS_2024_01/997221875"/>
    <hyperlink ref="F302" r:id="rId47" display="https://podminky.urs.cz/item/CS_URS_2024_01/71116127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565256B3291498FE769935B2A0ACD" ma:contentTypeVersion="18" ma:contentTypeDescription="Vytvoří nový dokument" ma:contentTypeScope="" ma:versionID="1bf7988165d8ac609aa43a18df5ab504">
  <xsd:schema xmlns:xsd="http://www.w3.org/2001/XMLSchema" xmlns:xs="http://www.w3.org/2001/XMLSchema" xmlns:p="http://schemas.microsoft.com/office/2006/metadata/properties" xmlns:ns2="c47f37fd-c369-40f2-90d4-e7e46af88bde" xmlns:ns3="3b2a0ea5-291b-4392-ad5f-4a764dc663ac" targetNamespace="http://schemas.microsoft.com/office/2006/metadata/properties" ma:root="true" ma:fieldsID="e6b8b300b54a08e28d1e2ffa9225b0d4" ns2:_="" ns3:_="">
    <xsd:import namespace="c47f37fd-c369-40f2-90d4-e7e46af88bde"/>
    <xsd:import namespace="3b2a0ea5-291b-4392-ad5f-4a764dc66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37fd-c369-40f2-90d4-e7e46af88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25f360d-f27b-4b2a-a9ba-3d4ff1be46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a0ea5-291b-4392-ad5f-4a764dc66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62b7a-ec4c-4b8a-98ce-e8d8a2363021}" ma:internalName="TaxCatchAll" ma:showField="CatchAllData" ma:web="3b2a0ea5-291b-4392-ad5f-4a764dc66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01CBD8-90C7-4702-AD9D-9B868214652B}"/>
</file>

<file path=customXml/itemProps2.xml><?xml version="1.0" encoding="utf-8"?>
<ds:datastoreItem xmlns:ds="http://schemas.openxmlformats.org/officeDocument/2006/customXml" ds:itemID="{B2F6881E-A915-4708-B8BA-EA70F114D7AC}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Lukáš Třasák</dc:creator>
  <cp:lastModifiedBy>Lukáš Třasák</cp:lastModifiedBy>
  <dcterms:created xsi:type="dcterms:W3CDTF">2024-04-02T08:52:26Z</dcterms:created>
  <dcterms:modified xsi:type="dcterms:W3CDTF">2024-04-02T08:52:56Z</dcterms:modified>
</cp:coreProperties>
</file>